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<sst xmlns="http://schemas.openxmlformats.org/spreadsheetml/2006/main" count="4882" uniqueCount="1378">
  <si>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</si>
  <si>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</si>
  <si>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</si>
  <si>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</si>
  <si>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</si>
  <si>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</si>
  <si>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</si>
  <si>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</si>
  <si>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</si>
  <si>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</si>
  <si>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</si>
  <si>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</si>
  <si>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</si>
  <si>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</si>
  <si>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</si>
  <si>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</si>
  <si>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</si>
  <si>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</si>
  <si>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</si>
  <si>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</si>
  <si>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</si>
  <si>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</si>
  <si>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</si>
  <si>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</si>
  <si>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</si>
  <si>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</si>
  <si>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</si>
  <si>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</si>
  <si>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</si>
  <si>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</si>
  <si>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</si>
  <si>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</si>
  <si>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</si>
  <si>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</si>
  <si>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</si>
  <si>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</si>
  <si>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</si>
  <si>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</si>
  <si>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</si>
  <si>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</si>
  <si>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</si>
  <si>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</si>
  <si>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</si>
  <si>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</si>
  <si>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</si>
  <si>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</si>
  <si>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</si>
  <si>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</si>
  <si>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</si>
  <si>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</si>
  <si>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</si>
  <si>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</si>
  <si>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</si>
  <si>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</si>
  <si>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</si>
  <si>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</si>
  <si>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</si>
  <si>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</si>
  <si>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</si>
  <si>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</si>
  <si>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</si>
  <si>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</si>
  <si>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</si>
  <si>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</si>
  <si>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</si>
  <si>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</si>
  <si>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</si>
  <si>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</si>
  <si>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</si>
  <si>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</si>
  <si>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</si>
  <si>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</si>
  <si>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</si>
  <si>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</si>
  <si>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</si>
  <si>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</si>
  <si>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</si>
  <si>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</si>
  <si>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</si>
  <si>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</si>
  <si>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</si>
  <si>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</si>
  <si>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</si>
  <si>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</si>
  <si>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</si>
  <si>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</si>
  <si>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</si>
  <si>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</si>
  <si>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</si>
  <si>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</si>
  <si>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</si>
  <si>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</si>
  <si>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</si>
  <si>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</si>
  <si>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</si>
  <si>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</si>
  <si>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</si>
  <si>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</si>
  <si>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</si>
  <si>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</si>
  <si>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</si>
  <si>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</si>
  <si>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</si>
  <si>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</si>
  <si>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</si>
  <si>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</si>
  <si>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</si>
  <si>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</si>
  <si>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</si>
  <si>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</si>
  <si>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</si>
  <si>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</si>
  <si>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</si>
  <si>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</si>
  <si>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</si>
  <si>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</si>
  <si>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</si>
  <si>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</si>
  <si>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</si>
  <si>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</si>
  <si>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</si>
  <si>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</si>
  <si>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</si>
  <si>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</si>
  <si>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</si>
  <si>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</si>
  <si>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</si>
  <si>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</si>
  <si>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</si>
  <si>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</si>
  <si>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</si>
  <si>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</si>
  <si>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</si>
  <si>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</si>
  <si>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</si>
  <si>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</si>
  <si>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</si>
  <si>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</si>
  <si>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</si>
  <si>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</si>
  <si>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</si>
  <si>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</si>
  <si>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</si>
  <si>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</si>
  <si>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</si>
  <si>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</si>
  <si>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</si>
  <si>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</si>
  <si>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</si>
  <si>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</si>
  <si>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</si>
  <si>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</si>
  <si>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</si>
  <si>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</si>
  <si>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</si>
  <si>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</si>
  <si>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</si>
  <si>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</si>
  <si>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</si>
  <si>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</si>
  <si>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</si>
  <si>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</si>
  <si>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</si>
  <si>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</si>
  <si>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</si>
  <si>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</si>
  <si>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</si>
  <si>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</si>
  <si>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</si>
  <si>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</si>
  <si>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</si>
  <si>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</si>
  <si>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</si>
  <si>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</si>
  <si>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</si>
  <si>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</si>
  <si>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</si>
  <si>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</si>
  <si>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</si>
  <si>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</si>
  <si>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</si>
  <si>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</si>
  <si>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</si>
  <si>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</si>
  <si>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</si>
  <si>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</si>
  <si>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</si>
  <si>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</si>
  <si>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</si>
  <si>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</si>
  <si>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</si>
  <si>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</si>
  <si>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</si>
  <si>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</si>
  <si>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</si>
  <si>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</si>
  <si>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</si>
  <si>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</si>
  <si>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</si>
  <si>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</si>
  <si>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</si>
  <si>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</si>
  <si>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</si>
  <si>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</si>
  <si>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</si>
  <si>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</si>
  <si>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</si>
  <si>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</si>
  <si>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</si>
  <si>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</si>
  <si>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</si>
  <si>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</si>
  <si>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</si>
  <si>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</si>
  <si>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jlindzon</t>
  </si>
  <si>
    <t>applyboard</t>
  </si>
  <si>
    <t>farrahjinha</t>
  </si>
  <si>
    <t>abletoottawa</t>
  </si>
  <si>
    <t>stiffphillips</t>
  </si>
  <si>
    <t>ememcambridge</t>
  </si>
  <si>
    <t>acontinuouslist</t>
  </si>
  <si>
    <t>edu_neering</t>
  </si>
  <si>
    <t>succinctsocial</t>
  </si>
  <si>
    <t>proflyons</t>
  </si>
  <si>
    <t>mysparkpath</t>
  </si>
  <si>
    <t>bburge_canada</t>
  </si>
  <si>
    <t>kate_mcgartland</t>
  </si>
  <si>
    <t>sidewalktoronto</t>
  </si>
  <si>
    <t>tmls_to</t>
  </si>
  <si>
    <t>wemovement</t>
  </si>
  <si>
    <t>liveluvlife</t>
  </si>
  <si>
    <t>brainstormsgi</t>
  </si>
  <si>
    <t>schweitzerls</t>
  </si>
  <si>
    <t>_semworks</t>
  </si>
  <si>
    <t>leesaw2</t>
  </si>
  <si>
    <t>woolf_atthedoor</t>
  </si>
  <si>
    <t>Mentions</t>
  </si>
  <si>
    <t>Replies to</t>
  </si>
  <si>
    <t>Retweet</t>
  </si>
  <si>
    <t>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</si>
  <si>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We're at #SEMMForum! Come by our booth and learn how ApplyBoard can help your school attract diverse, qualified students. We’re a proud SEMM Platinum Sponsor and will make a $250 donation to @WEMovement on a booth visitor’s behalf. https://t.co/BDmLVgRS20</t>
  </si>
  <si>
    <t>@JLindzon talking up the importance of soft skills for success in the future of work  #change #pbj #multitasking #semmforum https://t.co/LUb3BKmFyf</t>
  </si>
  <si>
    <t>DCOI's @liveluvlife is excited to be featured at this week's #SEMMforum. She'll be presenting businesses with tips on how to reduce the employment gap for students with disabilities. Learn more:</t>
  </si>
  <si>
    <t>Fantastic session w/ @jlindzon. Working in an environment so focused on degrees vs. experience, soft skills &amp;amp; passion/potential, your presentation spoke to me. (I focus on the latter.) Further demonstrates I'm on the right track w/ my team in this new era of work. #SEMMForum</t>
  </si>
  <si>
    <t>"Big data is the new currency" - @JLindzon  #SEMMForum</t>
  </si>
  <si>
    <t>Today is the first day for the 2019 Strategic Enrolment Marketing &amp;amp; Management Forum - Kara (our CDO will be presenting at 1:30)  Check in if you are interested in Social Network Analysis! 
#semmforum
#highered
#cdnpse
#marketing
#semmforum19</t>
  </si>
  <si>
    <t>I will be speaking at SEMM 2019 about how to optimize your social media strategy by answering the tough questions. November 13th @1:30pm
.
Check out : https://t.co/Whj86w4BW9 for more info and tickets!</t>
  </si>
  <si>
    <t>The vast majority of PSE students want to work in Canada post-graduation. And more than half would work for an organization for their entire career. Their reasoning? Life stability and job security. #SEMMforum</t>
  </si>
  <si>
    <t>Nailed it!   First conference talk!  
Today is the first day for the 2019 Strategic Enrolment Marketing &amp;amp; Management Forum - 
#semmforum
#highered
#cdnpse
#marketing
#semmforum19</t>
  </si>
  <si>
    <t>This checks out based on data @Schweitzerls and I will present at #SEMMForum from the @BrainstormSGI National Survey of students. https://t.co/8ugvwkKL4q</t>
  </si>
  <si>
    <t>@JLindzon on the skills required to succeed at work in the future.  #semmforum. #education https://t.co/TiaAz7itOs</t>
  </si>
  <si>
    <t>Students select their PSE institution based on reputation, program quality, proximity to home, and co-op/internship options. They’re not as concerned about campus facilities, school spirit or the influence of their parents/peers/guidance counsellors. #SEMMforum</t>
  </si>
  <si>
    <t>This was surprising to learn! #semmforum. I'm looking forward to diving deeper in the research to learn more. https://t.co/VPMTJm85Ln</t>
  </si>
  <si>
    <t>I'm presenting at 4pm at #SEMMForum: 'How to Recruit and Retain Students Whose Job Titles Don't Exist Yet'. If you are attending, you can access my slides here: https://t.co/2ywp7MllHo #careerexploration #challenges #lookbeyondjobtitles</t>
  </si>
  <si>
    <t>Looking forward to catching-up with #SEMMForum colleagues next week. @BrainstormSGI</t>
  </si>
  <si>
    <t>Day #1 at SEMM Forum in Toronto  - connecting &amp;amp; reconnecting with colleagues to advance student success. #SEMMForum https://t.co/JNtexd4Z5o #highered</t>
  </si>
  <si>
    <t>Early Day #2 at SEMM Forum in Toronto  - connecting &amp;amp; reconnecting with colleagues to advance student success. #SEMMForum #highered https://t.co/ZRxA3fGMsy</t>
  </si>
  <si>
    <t>Looking forward to joining my marketing, recruitment, admissions, enrolment management, and student services colleagues from across the country next week at @BrainstormSGI's SEMM Forum! Will you be there? Let's connect! #SEMMForum #cdnpse #highered https://t.co/9QFlv8mzY0</t>
  </si>
  <si>
    <t>‘You can’t have strategy without data.’ Dr. Jim Black of @_SEMWorks #SEMMForum</t>
  </si>
  <si>
    <t>We are not simply recruiting new students. We’re engaging with individuals that we want to ensure are successful during and after their time with us. @_SEMWorks #SEMMforum</t>
  </si>
  <si>
    <t>There are so many variables that impact a student’s decision on whether or not to attend your institution. Enrolment numbers are not the be all end all in determining if your enrolment strategy is working. @_SEMWorks #SEMMForum</t>
  </si>
  <si>
    <t>Measure the impact of marketing/recruitment activities in order to measure performance. @_SEMWorks  #SEMMForum</t>
  </si>
  <si>
    <t>SEMM requires integration. You cannot out-market or out-recruit the product that you have. @_SEMWorks #SEMMForum</t>
  </si>
  <si>
    <t>Your promise (or value proposition) should be at the centre of your strategy.  @_SEMWorks #SEMMForum</t>
  </si>
  <si>
    <t>There are natural tensions that exist that can make integrating your strategy challenging. Sometimes the academic culture at our institutions leads to tension getting buy-in. @_SEMWorks #SEMMForum</t>
  </si>
  <si>
    <t>Let go of things that aren’t working. It’s ok to change the way we do things. @_SEMWorks #SEMMForum</t>
  </si>
  <si>
    <t>The most important thing faculty do for student retention is how they teach and engage with students. @_SEMWorks #SEMMForum</t>
  </si>
  <si>
    <t>The challenge of rewarding good work with more work is that it burns people out and does not encourage those who don’t typically go above and beyond to do so. @_SEMWorks #SEMMForum</t>
  </si>
  <si>
    <t>With regards to getting buy-in for your enrolment strategy, a sense of urgency should be balanced with a sense of hope.  @_SEMWorks #SEMMForum</t>
  </si>
  <si>
    <t>Student stories are often far more powerful than data. Find ways to weave in stories to your enrolment strategy. @_SEMWorks #SEMMForum</t>
  </si>
  <si>
    <t>Look at comparative data to know where you stand in relation to your peer institutions. While it’s important to know how you’re doing, it’s impossible to determine where you are overall without knowing where others are at. @_SEMWorks #SEMMForum</t>
  </si>
  <si>
    <t>Dollars and cents gets attention. Know what your ROI is and use it to tell your story. @_SEMWorks  #SEMMForum</t>
  </si>
  <si>
    <t>We need to be accountable to our commitments. If we tell a faculty that by doing X we will achieve Y, we need to be able to demonstrate positive results post-implementation. @_SEMWorks #SEMMForum</t>
  </si>
  <si>
    <t>Garnering but-in requires us to answer  a simple question: What’s in it for me? @_SEMWorks #SEMMForum</t>
  </si>
  <si>
    <t>Steps for achieving buy in:  Information sharing. Tell your story. Communicate it across campus. Focus on collaborations for consistency and to ensure we’re presenting a united front. Finally, implement the tightly integrated plan. @_SEMWorks #SEMMForum</t>
  </si>
  <si>
    <t>Find the SEMM champions on your campus and use them. @_SEMWorks #SEMMForum</t>
  </si>
  <si>
    <t>What do you call your SEMM plan? Calling it a SEMM plan isn’t overly sexy nor does it explain what it is. Use terminology that makes sense to your campus community. @_SEMWorks #SEMMForum</t>
  </si>
  <si>
    <t>Develop and role out a campus awareness and engagement campaign. Get people on board with the notion of inspiring students. @_SEMWorks #SEMMForum</t>
  </si>
  <si>
    <t>You need a rationale for your plan. Everyone in your institution should know: Here’s what we’re doing and why. And here’s how you can help.  @_SEMWorks #SEMMForum</t>
  </si>
  <si>
    <t>The session I’m currently in makes me wonder if we’re much closer to differentiation of PSE institutions (especially those within close proximity to each other) than we may think. Loving this collision b/w theory (c/o @leesaw2’s course) and potential practice. #SEMMforum</t>
  </si>
  <si>
    <t>.@woolf_atthedoor kicks off the day talking about the threats and opportunities to post-secondary in the 2020s. #SEMMforum</t>
  </si>
  <si>
    <t>Current and future students don’t necessarily operate cognitively as past students have. They don’t think in as linear a fashion. @woolf_atthedoor #SEMMforum</t>
  </si>
  <si>
    <t>Students have an expectation to have a fun experience and institutions are responding in kind - by building new, state-of-the-art athletic facilities, residence halls that more resemble swanky hotels, and food operations that meet a variety of needs. @woolf_atthedoor #SEMMforum</t>
  </si>
  <si>
    <t>Institutions can’t keep up with the demand for mental health services on campus. Decreases in the stigma around seeking mental health treatment have meant that we have more students accessing services than we have capacity to serve in a timely manner. @woolf_atthedoor #SEMMforum</t>
  </si>
  <si>
    <t>High tweet alert! I’m at the #SEMMForum and will be sharing as much as I can over the next two days.</t>
  </si>
  <si>
    <t>When there’s a battle between good people and bad systems, good people lose every time. #sadbuttrue #SEMMforum</t>
  </si>
  <si>
    <t>Top reason why students elect to go to post secondary is to get a good job. #semmforum</t>
  </si>
  <si>
    <t>Career centres are underutilized. We need to promote the value proposition of them early on to ensure students know they exist and how they can help. #SEMMforum</t>
  </si>
  <si>
    <t>Gen Z is focused on the practical. It is at the core of their decision making.  #SEMMforum</t>
  </si>
  <si>
    <t>Parents are the top influencers on career choices for Gen Z but they’re also more likely to have incorrect/outdated information about the labour market. #SEMMforum</t>
  </si>
  <si>
    <t>Of their preferred places to work, Gen Z rank owning their own business, and working for non-profits or educational institutions the lowest.  #SEMMforum</t>
  </si>
  <si>
    <t>College and university students both have elevated starting salary expectations (by about 20% on what they actually start at) and how quickly they’ll be promoted (majority expect to be promoted within 2 years or less). #SEMMforum</t>
  </si>
  <si>
    <t>Gen Z place a healthy workplace and work-life balance (referring to lifestyle, not necessarily family life) at the top of their list of important things when choosing a first job. #SEMMforum</t>
  </si>
  <si>
    <t>Salary and benefits are not in the top 10 important factors for Gen Z’s first job. This is the first generation this applies to.  #SEMMforum</t>
  </si>
  <si>
    <t>The things that are traditionally associated with prestigious careers (being a recognized expert, being a leader, travelling internationally and owning a business) are not as important to Gen Z.  #SEMMforum</t>
  </si>
  <si>
    <t>Key takeaways on Gen Z related to post-secondary and career goals.  #SEMMforum https://t.co/roOFbvIOgg</t>
  </si>
  <si>
    <t>Gen Z are practical dreamers. They want to achieve liveable lives.  #SEMMforum</t>
  </si>
  <si>
    <t>We are now in the fourth industrial revolution, where a fusion of technologies are blurring the lines between physical, digital and biological spheres. #SEMMforum</t>
  </si>
  <si>
    <t>We are in an era of rapid change. It can be hard to find your way in such a changing world. #SEMMforum</t>
  </si>
  <si>
    <t>As many as 10 million workers in Canada will have to do completely different jobs by 2030. This means we need a work-integrated learning plan.  #SEMMforum</t>
  </si>
  <si>
    <t>Projected job growth and decline to 2028. What does this mean for the programs we offer? #SEMMforum https://t.co/O6qUTI4iuU</t>
  </si>
  <si>
    <t>Jobs have life cycles too. There are certain jobs that are no longer required - and ones that are now in demand - based on changes to the way we live. #SEMMforum</t>
  </si>
  <si>
    <t>A shift in skills doesn’t necessarily mean that jobs requiring those skills will be directly in that field. For instance, technological skills will be required in myriad fields of work. #SEMMforum</t>
  </si>
  <si>
    <t>It is no longer enough to be skilled in just one area. In addition to our area of expertise, we need to be skilled at critical thinking, communication, collaboration and creativity. #SEMMforum</t>
  </si>
  <si>
    <t>We will likely see a shift away from traditional students (aged 18-22) to more life long learners joining us at various points of their lives/careers. #SEMMforum</t>
  </si>
  <si>
    <t>Your SEMM plan should be a part of the institutional plan and called something that appeals to all. #SEMMforum</t>
  </si>
  <si>
    <t>What are the core skills that your graduates obtain regardless of their program of study? These make up part of your value proposition. #SEMMforum</t>
  </si>
  <si>
    <t>Having a well-defined brand linked to target markets, programs and marketing is critical for PSE institutions. UNBC’s connection to the north cited as an excellent example of this (live in the north; nursing in the north; engineering in the north; etc).  #SEMMforum</t>
  </si>
  <si>
    <t>Determine who has the power to pull certain levers on campus and share data that relates to that with them.  #SEMMforum</t>
  </si>
  <si>
    <t>Know your levers and what can be optimized within them. For instance, admission offer dates can be adapted.  #SEMMforum https://t.co/pZz4ulmk1l</t>
  </si>
  <si>
    <t>When sharing data: Identify which data points are most relevant to each group and why; have additional data on hand to respond promptly to follow-up questions; and determine if you can manipulate the data in real time to show factors the audience wants.  #SEMMforum</t>
  </si>
  <si>
    <t>How much does a changing student body change the academic mission of an institution? #SEMMforum</t>
  </si>
  <si>
    <t>What are we doing with all of this data when we receive it? It’s much easier to analyze it when we are testing a specific hypothesis/concept. #SEMMforum</t>
  </si>
  <si>
    <t>Place-based branding. What is the identity of your institution’s region and how can you incorporate that into your brand strategy? #SEMMforum</t>
  </si>
  <si>
    <t>Use data visualization to help tell the story of the data when presenting to stakeholders. It helps them to understand the key pieces. #SEMMforum</t>
  </si>
  <si>
    <t>Relative brand strength scores are helpful in demonstrating how your institution compares to its competitors. #SEMMforum</t>
  </si>
  <si>
    <t>An opportunity grid plots out how your institution is performing in certain areas and its level of importance among specific audiences (students, the general community, etc.).   #SEMMforum</t>
  </si>
  <si>
    <t>Delivering data to stakeholders is an interpersonal interaction. Those interpersonal relationships will carry more weight than what the data says on its own. #SEMMforum</t>
  </si>
  <si>
    <t>Day two of #SEMMforum! Stay tuned for more tweets about marketing &amp;amp; student recruitment in higher ed. #hightweetalert</t>
  </si>
  <si>
    <t>https://semmforum.ca/ https://futureworkforce.ca/</t>
  </si>
  <si>
    <t>https://semmforum.ca/speaker/kara-wood/</t>
  </si>
  <si>
    <t>https://twitter.com/profng/status/1190081254848376832</t>
  </si>
  <si>
    <t>https://twitter.com/Kate_McGartland/status/1194696327160049665</t>
  </si>
  <si>
    <t>https://mysparkpath.com/blogs/news/how-the-challenge-mindset-impacts-student-recruitment</t>
  </si>
  <si>
    <t>https://semmforum.ca/</t>
  </si>
  <si>
    <t>semmforum.ca futureworkforce.ca</t>
  </si>
  <si>
    <t>semmforum.ca</t>
  </si>
  <si>
    <t>twitter.com</t>
  </si>
  <si>
    <t>mysparkpath.com</t>
  </si>
  <si>
    <t>semmforum</t>
  </si>
  <si>
    <t>change pbj multitasking semmforum</t>
  </si>
  <si>
    <t>semmforum highered cdnpse marketing semmforum19</t>
  </si>
  <si>
    <t>semmforum education</t>
  </si>
  <si>
    <t>semmforum careerexploration challenges lookbeyondjobtitles</t>
  </si>
  <si>
    <t>semmforum highered</t>
  </si>
  <si>
    <t>semmforum cdnpse highered</t>
  </si>
  <si>
    <t>sadbuttrue semmforum</t>
  </si>
  <si>
    <t>semmforum hightweetalert</t>
  </si>
  <si>
    <t>https://pbs.twimg.com/media/EJHoYImW4AYjYY0.png</t>
  </si>
  <si>
    <t>https://pbs.twimg.com/media/EJQgK-sWwAESYIc.jpg</t>
  </si>
  <si>
    <t>https://pbs.twimg.com/media/EJQpp_WW4AEQkQf.jpg</t>
  </si>
  <si>
    <t>https://pbs.twimg.com/media/EJQowWuXUAAY3sx.jpg</t>
  </si>
  <si>
    <t>https://pbs.twimg.com/media/EJVlU8bX0AEm68d.jpg</t>
  </si>
  <si>
    <t>https://pbs.twimg.com/media/EIuDCH7W4AEyqs1.png</t>
  </si>
  <si>
    <t>https://pbs.twimg.com/media/EJRpeMvXsAU4ygu.jpg</t>
  </si>
  <si>
    <t>https://pbs.twimg.com/media/EJRyf41W4AEOh7I.jpg</t>
  </si>
  <si>
    <t>https://pbs.twimg.com/media/EJSDO9XWwAIKLA_.jpg</t>
  </si>
  <si>
    <t>http://pbs.twimg.com/profile_images/1176179747413532672/6OXbNT16_normal.jpg</t>
  </si>
  <si>
    <t>http://pbs.twimg.com/profile_images/1181574288991756288/74sYSRfd_normal.jpg</t>
  </si>
  <si>
    <t>http://pbs.twimg.com/profile_images/1155187968568647683/-mf8a17E_normal.jpg</t>
  </si>
  <si>
    <t>http://pbs.twimg.com/profile_images/957960511382962176/hixFTQER_normal.jpg</t>
  </si>
  <si>
    <t>http://pbs.twimg.com/profile_images/1171786368328110080/LlLbBRcn_normal.jpg</t>
  </si>
  <si>
    <t>http://pbs.twimg.com/profile_images/594163868991037440/LBgSYSkD_normal.png</t>
  </si>
  <si>
    <t>http://pbs.twimg.com/profile_images/1082874182491197440/8LWEqcuh_normal.jpg</t>
  </si>
  <si>
    <t>http://pbs.twimg.com/profile_images/1112099529279578112/e0ZhjV0l_normal.png</t>
  </si>
  <si>
    <t>http://pbs.twimg.com/profile_images/1173328966951661569/_v1F5MMV_normal.jpg</t>
  </si>
  <si>
    <t>http://pbs.twimg.com/profile_images/1192151072820871170/g-IbGpjA_normal.jpg</t>
  </si>
  <si>
    <t>20:36:24</t>
  </si>
  <si>
    <t>13:57:09</t>
  </si>
  <si>
    <t>14:38:34</t>
  </si>
  <si>
    <t>14:41:01</t>
  </si>
  <si>
    <t>14:42:26</t>
  </si>
  <si>
    <t>14:48:27</t>
  </si>
  <si>
    <t>15:23:14</t>
  </si>
  <si>
    <t>15:54:22</t>
  </si>
  <si>
    <t>15:54:29</t>
  </si>
  <si>
    <t>19:19:41</t>
  </si>
  <si>
    <t>15:03:13</t>
  </si>
  <si>
    <t>14:35:40</t>
  </si>
  <si>
    <t>20:02:56</t>
  </si>
  <si>
    <t>14:06:11</t>
  </si>
  <si>
    <t>14:00:20</t>
  </si>
  <si>
    <t>14:34:38</t>
  </si>
  <si>
    <t>19:48:02</t>
  </si>
  <si>
    <t>19:48:54</t>
  </si>
  <si>
    <t>20:06:56</t>
  </si>
  <si>
    <t>03:48:52</t>
  </si>
  <si>
    <t>13:18:49</t>
  </si>
  <si>
    <t>13:37:45</t>
  </si>
  <si>
    <t>21:22:44</t>
  </si>
  <si>
    <t>15:21:58</t>
  </si>
  <si>
    <t>15:23:46</t>
  </si>
  <si>
    <t>15:26:22</t>
  </si>
  <si>
    <t>15:27:08</t>
  </si>
  <si>
    <t>15:29:25</t>
  </si>
  <si>
    <t>15:30:18</t>
  </si>
  <si>
    <t>15:32:35</t>
  </si>
  <si>
    <t>15:37:19</t>
  </si>
  <si>
    <t>15:40:09</t>
  </si>
  <si>
    <t>15:53:06</t>
  </si>
  <si>
    <t>15:58:23</t>
  </si>
  <si>
    <t>16:00:09</t>
  </si>
  <si>
    <t>16:02:36</t>
  </si>
  <si>
    <t>16:04:06</t>
  </si>
  <si>
    <t>16:06:55</t>
  </si>
  <si>
    <t>16:07:42</t>
  </si>
  <si>
    <t>16:10:02</t>
  </si>
  <si>
    <t>16:12:03</t>
  </si>
  <si>
    <t>16:15:08</t>
  </si>
  <si>
    <t>16:16:28</t>
  </si>
  <si>
    <t>16:19:53</t>
  </si>
  <si>
    <t>20:21:05</t>
  </si>
  <si>
    <t>14:01:25</t>
  </si>
  <si>
    <t>14:07:13</t>
  </si>
  <si>
    <t>14:11:04</t>
  </si>
  <si>
    <t>14:20:12</t>
  </si>
  <si>
    <t>15:20:07</t>
  </si>
  <si>
    <t>17:10:53</t>
  </si>
  <si>
    <t>18:38:38</t>
  </si>
  <si>
    <t>18:41:56</t>
  </si>
  <si>
    <t>18:50:15</t>
  </si>
  <si>
    <t>18:52:20</t>
  </si>
  <si>
    <t>18:57:56</t>
  </si>
  <si>
    <t>18:59:54</t>
  </si>
  <si>
    <t>19:01:10</t>
  </si>
  <si>
    <t>19:06:08</t>
  </si>
  <si>
    <t>19:10:40</t>
  </si>
  <si>
    <t>19:12:32</t>
  </si>
  <si>
    <t>19:14:30</t>
  </si>
  <si>
    <t>19:17:23</t>
  </si>
  <si>
    <t>19:19:35</t>
  </si>
  <si>
    <t>19:50:14</t>
  </si>
  <si>
    <t>19:53:34</t>
  </si>
  <si>
    <t>19:55:02</t>
  </si>
  <si>
    <t>19:56:50</t>
  </si>
  <si>
    <t>19:58:32</t>
  </si>
  <si>
    <t>20:01:38</t>
  </si>
  <si>
    <t>20:04:01</t>
  </si>
  <si>
    <t>20:17:17</t>
  </si>
  <si>
    <t>20:28:51</t>
  </si>
  <si>
    <t>20:34:15</t>
  </si>
  <si>
    <t>20:38:38</t>
  </si>
  <si>
    <t>21:07:59</t>
  </si>
  <si>
    <t>21:09:57</t>
  </si>
  <si>
    <t>21:16:45</t>
  </si>
  <si>
    <t>21:18:08</t>
  </si>
  <si>
    <t>21:20:49</t>
  </si>
  <si>
    <t>21:26:51</t>
  </si>
  <si>
    <t>21:33:11</t>
  </si>
  <si>
    <t>21:34:58</t>
  </si>
  <si>
    <t>21:38:26</t>
  </si>
  <si>
    <t>21:39:54</t>
  </si>
  <si>
    <t>13:57:36</t>
  </si>
  <si>
    <t>https://twitter.com/jlindzon/status/1193990882309087232</t>
  </si>
  <si>
    <t>https://twitter.com/applyboard/status/1194615183974576128</t>
  </si>
  <si>
    <t>https://twitter.com/farrahjinha/status/1194625608866652161</t>
  </si>
  <si>
    <t>https://twitter.com/abletoottawa/status/1194626222799519748</t>
  </si>
  <si>
    <t>https://twitter.com/stiffphillips/status/1194626580863057920</t>
  </si>
  <si>
    <t>https://twitter.com/ememcambridge/status/1194628095531077633</t>
  </si>
  <si>
    <t>https://twitter.com/ememcambridge/status/1194636846203981827</t>
  </si>
  <si>
    <t>https://twitter.com/acontinuouslist/status/1194644682648756225</t>
  </si>
  <si>
    <t>https://twitter.com/acontinuouslist/status/1194644711669153793</t>
  </si>
  <si>
    <t>https://twitter.com/edu_neering/status/1194696354037145600</t>
  </si>
  <si>
    <t>https://twitter.com/succinctsocial/status/1192095093857095683</t>
  </si>
  <si>
    <t>https://twitter.com/succinctsocial/status/1194624875526328320</t>
  </si>
  <si>
    <t>https://twitter.com/succinctsocial/status/1194707237593329664</t>
  </si>
  <si>
    <t>https://twitter.com/proflyons/status/1190631190937636864</t>
  </si>
  <si>
    <t>https://twitter.com/mysparkpath/status/1194615986143535104</t>
  </si>
  <si>
    <t>https://twitter.com/mysparkpath/status/1194624616498634752</t>
  </si>
  <si>
    <t>https://twitter.com/mysparkpath/status/1194703489198415872</t>
  </si>
  <si>
    <t>https://twitter.com/mysparkpath/status/1194703706882789376</t>
  </si>
  <si>
    <t>https://twitter.com/mysparkpath/status/1194708243836284934</t>
  </si>
  <si>
    <t>https://twitter.com/bburge_canada/status/1192650163879198720</t>
  </si>
  <si>
    <t>https://twitter.com/bburge_canada/status/1194605536454553600</t>
  </si>
  <si>
    <t>https://twitter.com/bburge_canada/status/1194972690739793922</t>
  </si>
  <si>
    <t>https://twitter.com/kate_mcgartland/status/1192190602659500032</t>
  </si>
  <si>
    <t>https://twitter.com/kate_mcgartland/status/1194636528300875783</t>
  </si>
  <si>
    <t>https://twitter.com/kate_mcgartland/status/1194636981319417861</t>
  </si>
  <si>
    <t>https://twitter.com/kate_mcgartland/status/1194637634804555776</t>
  </si>
  <si>
    <t>https://twitter.com/kate_mcgartland/status/1194637831504707584</t>
  </si>
  <si>
    <t>https://twitter.com/kate_mcgartland/status/1194638405776400384</t>
  </si>
  <si>
    <t>https://twitter.com/kate_mcgartland/status/1194638627512504321</t>
  </si>
  <si>
    <t>https://twitter.com/kate_mcgartland/status/1194639200802476032</t>
  </si>
  <si>
    <t>https://twitter.com/kate_mcgartland/status/1194640394270781440</t>
  </si>
  <si>
    <t>https://twitter.com/kate_mcgartland/status/1194641104534155264</t>
  </si>
  <si>
    <t>https://twitter.com/kate_mcgartland/status/1194644365207060485</t>
  </si>
  <si>
    <t>https://twitter.com/kate_mcgartland/status/1194645693274701825</t>
  </si>
  <si>
    <t>https://twitter.com/kate_mcgartland/status/1194646139280211968</t>
  </si>
  <si>
    <t>https://twitter.com/kate_mcgartland/status/1194646754802749446</t>
  </si>
  <si>
    <t>https://twitter.com/kate_mcgartland/status/1194647133678395393</t>
  </si>
  <si>
    <t>https://twitter.com/kate_mcgartland/status/1194647843023314944</t>
  </si>
  <si>
    <t>https://twitter.com/kate_mcgartland/status/1194648038746345472</t>
  </si>
  <si>
    <t>https://twitter.com/kate_mcgartland/status/1194648626959716358</t>
  </si>
  <si>
    <t>https://twitter.com/kate_mcgartland/status/1194649133560279040</t>
  </si>
  <si>
    <t>https://twitter.com/kate_mcgartland/status/1194649908780908544</t>
  </si>
  <si>
    <t>https://twitter.com/kate_mcgartland/status/1194650244337852417</t>
  </si>
  <si>
    <t>https://twitter.com/kate_mcgartland/status/1194651104723787781</t>
  </si>
  <si>
    <t>https://twitter.com/kate_mcgartland/status/1194711805542707201</t>
  </si>
  <si>
    <t>https://twitter.com/kate_mcgartland/status/1194978648106979328</t>
  </si>
  <si>
    <t>https://twitter.com/kate_mcgartland/status/1194980104037900289</t>
  </si>
  <si>
    <t>https://twitter.com/kate_mcgartland/status/1194981074641793025</t>
  </si>
  <si>
    <t>https://twitter.com/kate_mcgartland/status/1194983373648912395</t>
  </si>
  <si>
    <t>https://twitter.com/kate_mcgartland/status/1194636064318603265</t>
  </si>
  <si>
    <t>https://twitter.com/kate_mcgartland/status/1194663937347862529</t>
  </si>
  <si>
    <t>https://twitter.com/kate_mcgartland/status/1194686021406994432</t>
  </si>
  <si>
    <t>https://twitter.com/kate_mcgartland/status/1194686852772614155</t>
  </si>
  <si>
    <t>https://twitter.com/kate_mcgartland/status/1194688945449246721</t>
  </si>
  <si>
    <t>https://twitter.com/kate_mcgartland/status/1194689469569523713</t>
  </si>
  <si>
    <t>https://twitter.com/kate_mcgartland/status/1194690879275053058</t>
  </si>
  <si>
    <t>https://twitter.com/kate_mcgartland/status/1194691373838094336</t>
  </si>
  <si>
    <t>https://twitter.com/kate_mcgartland/status/1194691691724386305</t>
  </si>
  <si>
    <t>https://twitter.com/kate_mcgartland/status/1194692943996739584</t>
  </si>
  <si>
    <t>https://twitter.com/kate_mcgartland/status/1194694082574143493</t>
  </si>
  <si>
    <t>https://twitter.com/kate_mcgartland/status/1194694553007280128</t>
  </si>
  <si>
    <t>https://twitter.com/kate_mcgartland/status/1194695047888986113</t>
  </si>
  <si>
    <t>https://twitter.com/kate_mcgartland/status/1194695774543720449</t>
  </si>
  <si>
    <t>https://twitter.com/kate_mcgartland/status/1194696327160049665</t>
  </si>
  <si>
    <t>https://twitter.com/kate_mcgartland/status/1194704042791964676</t>
  </si>
  <si>
    <t>https://twitter.com/kate_mcgartland/status/1194704878943293440</t>
  </si>
  <si>
    <t>https://twitter.com/kate_mcgartland/status/1194705246976696321</t>
  </si>
  <si>
    <t>https://twitter.com/kate_mcgartland/status/1194705699663687682</t>
  </si>
  <si>
    <t>https://twitter.com/kate_mcgartland/status/1194706131169488902</t>
  </si>
  <si>
    <t>https://twitter.com/kate_mcgartland/status/1194706910936731654</t>
  </si>
  <si>
    <t>https://twitter.com/kate_mcgartland/status/1194707508130205697</t>
  </si>
  <si>
    <t>https://twitter.com/kate_mcgartland/status/1194710849476276224</t>
  </si>
  <si>
    <t>https://twitter.com/kate_mcgartland/status/1194713758939189248</t>
  </si>
  <si>
    <t>https://twitter.com/kate_mcgartland/status/1194715117541380096</t>
  </si>
  <si>
    <t>https://twitter.com/kate_mcgartland/status/1194716220517494784</t>
  </si>
  <si>
    <t>https://twitter.com/kate_mcgartland/status/1194723608326742016</t>
  </si>
  <si>
    <t>https://twitter.com/kate_mcgartland/status/1194724100029239296</t>
  </si>
  <si>
    <t>https://twitter.com/kate_mcgartland/status/1194725812433494017</t>
  </si>
  <si>
    <t>https://twitter.com/kate_mcgartland/status/1194726161286402051</t>
  </si>
  <si>
    <t>https://twitter.com/kate_mcgartland/status/1194726838574231558</t>
  </si>
  <si>
    <t>https://twitter.com/kate_mcgartland/status/1194728355997913088</t>
  </si>
  <si>
    <t>https://twitter.com/kate_mcgartland/status/1194729947715317761</t>
  </si>
  <si>
    <t>https://twitter.com/kate_mcgartland/status/1194730398774939648</t>
  </si>
  <si>
    <t>https://twitter.com/kate_mcgartland/status/1194731270221238273</t>
  </si>
  <si>
    <t>https://twitter.com/kate_mcgartland/status/1194731638615367680</t>
  </si>
  <si>
    <t>https://twitter.com/kate_mcgartland/status/1194977686554329090</t>
  </si>
  <si>
    <t>1193990882309087232</t>
  </si>
  <si>
    <t>1194615183974576128</t>
  </si>
  <si>
    <t>1194625608866652161</t>
  </si>
  <si>
    <t>1194626222799519748</t>
  </si>
  <si>
    <t>1194626580863057920</t>
  </si>
  <si>
    <t>1194628095531077633</t>
  </si>
  <si>
    <t>1194636846203981827</t>
  </si>
  <si>
    <t>1194644682648756225</t>
  </si>
  <si>
    <t>1194644711669153793</t>
  </si>
  <si>
    <t>1194696354037145600</t>
  </si>
  <si>
    <t>1192095093857095683</t>
  </si>
  <si>
    <t>1194624875526328320</t>
  </si>
  <si>
    <t>1194707237593329664</t>
  </si>
  <si>
    <t>1190631190937636864</t>
  </si>
  <si>
    <t>1194615986143535104</t>
  </si>
  <si>
    <t>1194624616498634752</t>
  </si>
  <si>
    <t>1194703489198415872</t>
  </si>
  <si>
    <t>1194703706882789376</t>
  </si>
  <si>
    <t>1194708243836284934</t>
  </si>
  <si>
    <t>1192650163879198720</t>
  </si>
  <si>
    <t>1194605536454553600</t>
  </si>
  <si>
    <t>1194972690739793922</t>
  </si>
  <si>
    <t>1192190602659500032</t>
  </si>
  <si>
    <t>1194636528300875783</t>
  </si>
  <si>
    <t>1194636981319417861</t>
  </si>
  <si>
    <t>1194637634804555776</t>
  </si>
  <si>
    <t>1194637831504707584</t>
  </si>
  <si>
    <t>1194638405776400384</t>
  </si>
  <si>
    <t>1194638627512504321</t>
  </si>
  <si>
    <t>1194639200802476032</t>
  </si>
  <si>
    <t>1194640394270781440</t>
  </si>
  <si>
    <t>1194641104534155264</t>
  </si>
  <si>
    <t>1194644365207060485</t>
  </si>
  <si>
    <t>1194645693274701825</t>
  </si>
  <si>
    <t>1194646139280211968</t>
  </si>
  <si>
    <t>1194646754802749446</t>
  </si>
  <si>
    <t>1194647133678395393</t>
  </si>
  <si>
    <t>1194647843023314944</t>
  </si>
  <si>
    <t>1194648038746345472</t>
  </si>
  <si>
    <t>1194648626959716358</t>
  </si>
  <si>
    <t>1194649133560279040</t>
  </si>
  <si>
    <t>1194649908780908544</t>
  </si>
  <si>
    <t>1194650244337852417</t>
  </si>
  <si>
    <t>1194651104723787781</t>
  </si>
  <si>
    <t>1194711805542707201</t>
  </si>
  <si>
    <t>1194978648106979328</t>
  </si>
  <si>
    <t>1194980104037900289</t>
  </si>
  <si>
    <t>1194981074641793025</t>
  </si>
  <si>
    <t>1194983373648912395</t>
  </si>
  <si>
    <t>1194636064318603265</t>
  </si>
  <si>
    <t>1194663937347862529</t>
  </si>
  <si>
    <t>1194686021406994432</t>
  </si>
  <si>
    <t>1194686852772614155</t>
  </si>
  <si>
    <t>1194688945449246721</t>
  </si>
  <si>
    <t>1194689469569523713</t>
  </si>
  <si>
    <t>1194690879275053058</t>
  </si>
  <si>
    <t>1194691373838094336</t>
  </si>
  <si>
    <t>1194691691724386305</t>
  </si>
  <si>
    <t>1194692943996739584</t>
  </si>
  <si>
    <t>1194694082574143493</t>
  </si>
  <si>
    <t>1194694553007280128</t>
  </si>
  <si>
    <t>1194695047888986113</t>
  </si>
  <si>
    <t>1194695774543720449</t>
  </si>
  <si>
    <t>1194696327160049665</t>
  </si>
  <si>
    <t>1194704042791964676</t>
  </si>
  <si>
    <t>1194704878943293440</t>
  </si>
  <si>
    <t>1194705246976696321</t>
  </si>
  <si>
    <t>1194705699663687682</t>
  </si>
  <si>
    <t>1194706131169488902</t>
  </si>
  <si>
    <t>1194706910936731654</t>
  </si>
  <si>
    <t>1194707508130205697</t>
  </si>
  <si>
    <t>1194710849476276224</t>
  </si>
  <si>
    <t>1194713758939189248</t>
  </si>
  <si>
    <t>1194715117541380096</t>
  </si>
  <si>
    <t>1194716220517494784</t>
  </si>
  <si>
    <t>1194723608326742016</t>
  </si>
  <si>
    <t>1194724100029239296</t>
  </si>
  <si>
    <t>1194725812433494017</t>
  </si>
  <si>
    <t>1194726161286402051</t>
  </si>
  <si>
    <t>1194726838574231558</t>
  </si>
  <si>
    <t>1194728355997913088</t>
  </si>
  <si>
    <t>1194729947715317761</t>
  </si>
  <si>
    <t>1194730398774939648</t>
  </si>
  <si>
    <t>1194731270221238273</t>
  </si>
  <si>
    <t>1194731638615367680</t>
  </si>
  <si>
    <t>1194977686554329090</t>
  </si>
  <si>
    <t/>
  </si>
  <si>
    <t>164708648</t>
  </si>
  <si>
    <t>en</t>
  </si>
  <si>
    <t>1190081254848376832</t>
  </si>
  <si>
    <t>Twitter Web App</t>
  </si>
  <si>
    <t>Twitter for iPhone</t>
  </si>
  <si>
    <t>Twitter Ads Composer</t>
  </si>
  <si>
    <t>Twitter for Android</t>
  </si>
  <si>
    <t>Hootsuite Inc.</t>
  </si>
  <si>
    <t>Facebook</t>
  </si>
  <si>
    <t>-79.3824216350913,43.654728444284025 
-79.3824216350913,43.654728444284025 
-79.3824216350913,43.654728444284025 
-79.3824216350913,43.654728444284025</t>
  </si>
  <si>
    <t>-119.5937583,49.773384 
-119.319893,49.773384 
-119.319893,50.024913 
-119.5937583,50.024913</t>
  </si>
  <si>
    <t>-79.639319,43.403221 
-78.90582,43.403221 
-78.90582,43.855401 
-79.639319,43.855401</t>
  </si>
  <si>
    <t>Canada</t>
  </si>
  <si>
    <t>CA</t>
  </si>
  <si>
    <t>Marriott Downtown at CF Toronto Eaton Centre</t>
  </si>
  <si>
    <t>Kelowna, British Columbia</t>
  </si>
  <si>
    <t>Toronto, Ontario</t>
  </si>
  <si>
    <t>0fc2948170542000</t>
  </si>
  <si>
    <t>484de3636fa22d62</t>
  </si>
  <si>
    <t>3797791ff9c0e4c6</t>
  </si>
  <si>
    <t>Kelowna</t>
  </si>
  <si>
    <t>Toronto</t>
  </si>
  <si>
    <t>poi</t>
  </si>
  <si>
    <t>city</t>
  </si>
  <si>
    <t>https://api.twitter.com/1.1/geo/id/0fc2948170542000.json</t>
  </si>
  <si>
    <t>https://api.twitter.com/1.1/geo/id/484de3636fa22d62.json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</si>
  <si>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</si>
  <si>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</si>
  <si>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</si>
  <si>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</si>
  <si>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</si>
  <si>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</si>
  <si>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</si>
  <si>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</si>
  <si>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</si>
  <si>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</si>
  <si>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</si>
  <si>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</si>
  <si>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</si>
  <si>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</si>
  <si>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</si>
  <si>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</si>
  <si>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</si>
  <si>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</si>
  <si>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</si>
  <si>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</si>
  <si>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</si>
  <si>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</si>
  <si>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Jared Lindzon</t>
  </si>
  <si>
    <t>Sidewalk Toronto</t>
  </si>
  <si>
    <t>Toronto Machine Learning Society (TMLS)</t>
  </si>
  <si>
    <t>ApplyBoard</t>
  </si>
  <si>
    <t>WE</t>
  </si>
  <si>
    <t>Farrah Jinha</t>
  </si>
  <si>
    <t>AbleTo</t>
  </si>
  <si>
    <t>Julie Caldwell</t>
  </si>
  <si>
    <t>John Phillips</t>
  </si>
  <si>
    <t>mhairym</t>
  </si>
  <si>
    <t>Kara Wood</t>
  </si>
  <si>
    <t>SuccinctSocialMedia</t>
  </si>
  <si>
    <t>Tim Repetski</t>
  </si>
  <si>
    <t>Kate McGartland</t>
  </si>
  <si>
    <t>Sean Lyons</t>
  </si>
  <si>
    <t>Brainstorm Strategy</t>
  </si>
  <si>
    <t>Linda Schweitzer</t>
  </si>
  <si>
    <t>JP Michel</t>
  </si>
  <si>
    <t>Bob Burge, EdD</t>
  </si>
  <si>
    <t>SEM Works</t>
  </si>
  <si>
    <t>Leesa Wheelahan</t>
  </si>
  <si>
    <t>Daniel Woolf</t>
  </si>
  <si>
    <t>The writer behind @nowordlimit. Speaker and freelance contributor to @FastCompany @GlobeAndMail. Published in @guardian @rollingstone @NYtimes @ozy &amp; many more</t>
  </si>
  <si>
    <t>#SidewalkTO aims to create a new district mixing people-centred urban design with leading tech. This page is managed by @SidewalkLabs.</t>
  </si>
  <si>
    <t>Community of top machine learning researchers &amp; business leaders driving artificial intelligence innovation. Join us November 21st-22nd for our annual #TMLS2019</t>
  </si>
  <si>
    <t>The world’s largest platform for international student recruitment to North America. We connect international students, schools, and recruitment partners.</t>
  </si>
  <si>
    <t>WE are the generation that cares &amp; acts &amp; we provide the tools to GET DOING! Learn how you can make an impact at https://t.co/1VUnqPuxkp #WEday @MEtoWE @WEVillages @WEteachers</t>
  </si>
  <si>
    <t>Community engagement whiz, truth teller and equality seeker. Lifelong learner who loves laughter, all things pink and my 3 fabulous sons.</t>
  </si>
  <si>
    <t>Closing the employment gap in Ottawa for post-secondary students and graduates with disabilities. A https://t.co/nsHOfRGKSL project.</t>
  </si>
  <si>
    <t>Academic Administrator | Instructor | Health &amp; Success Coach | Mom | Change Agent | Professional Problem Solver | Growth Advocate</t>
  </si>
  <si>
    <t>I read. I think. I write. I read some more.</t>
  </si>
  <si>
    <t>She/her. Word nerd. Music industry alum. Intensely passionate about following my passion. My tweets are my own.</t>
  </si>
  <si>
    <t>Founder of @succinctsocial. Best practices on B2B marketing, marketing technology. Tech start-up advisor. @tormontgroup and Board Member @WCHF</t>
  </si>
  <si>
    <t>We help companies and individuals build online trust, reputation and authority.  #leadership</t>
  </si>
  <si>
    <t>Educator and lifelong student!</t>
  </si>
  <si>
    <t>Connecting students to transformative learning opportunities at @centennialEDU | #PhD @OISEUofT | I tweet about #highered, #leadership, #travel &amp; #photography</t>
  </si>
  <si>
    <t>Associate Dean, Research &amp; Grad Studies @LangUofG, Expert on Generational Differences at work. No replies to anons.</t>
  </si>
  <si>
    <t>Brainstorm Strategy Group Inc. enables employers and educational institutions to attract, recruit, and engage the next generation.</t>
  </si>
  <si>
    <t>Professor, Sprott School of Business, Carleton University, Mom &amp; nerd</t>
  </si>
  <si>
    <t>Founder @mySparkPath and creator of the Challenge Cards, an innovative to prepare youth for the future of work.  https://t.co/eI9u8xR6fd</t>
  </si>
  <si>
    <t>Registrar @OkanaganCollege _xD83C__xDDE8__xD83C__xDDE6_ Value #diversity _xD83C__xDF08_ @salcomp @uwindsor &amp; @ucalgary Alum _xD83E__xDD14_ @queensu Trustee Emeritus _xD83D__xDE09_</t>
  </si>
  <si>
    <t>Helping you to achieve success with sustainable enrollment management and marketing solutions is our passion.</t>
  </si>
  <si>
    <t>Professor of history &amp; Principal Emeritus of Queen's University. Interests: history, music, photography, rare books, astronomy, puns, &amp; cats. Especially cats.</t>
  </si>
  <si>
    <t>Kitchener, Ontario</t>
  </si>
  <si>
    <t>Ottawa, Ontario</t>
  </si>
  <si>
    <t>Toronto, ON</t>
  </si>
  <si>
    <t>Guelph ON</t>
  </si>
  <si>
    <t>Toronto, Ontario, Canada</t>
  </si>
  <si>
    <t>Ottawa</t>
  </si>
  <si>
    <t>Sylix Territory/Kelowna BC</t>
  </si>
  <si>
    <t>Greensboro, NC</t>
  </si>
  <si>
    <t>https://t.co/3jvdgBpCAt</t>
  </si>
  <si>
    <t>https://t.co/TNiathRPUa</t>
  </si>
  <si>
    <t>https://t.co/ZQr8Jh7L9S</t>
  </si>
  <si>
    <t>https://t.co/WT5z6amiB8</t>
  </si>
  <si>
    <t>https://t.co/wmiXqp7Ial</t>
  </si>
  <si>
    <t>https://t.co/JEXVK100Y9</t>
  </si>
  <si>
    <t>https://t.co/yNSwtctP6o</t>
  </si>
  <si>
    <t>https://t.co/HK0bscWbSR</t>
  </si>
  <si>
    <t>https://t.co/gTOuG10LHT</t>
  </si>
  <si>
    <t>https://t.co/dZoksP4BJZ</t>
  </si>
  <si>
    <t>https://t.co/FjYGIiG3gq</t>
  </si>
  <si>
    <t>https://t.co/BdquKHkupU</t>
  </si>
  <si>
    <t>https://t.co/ECGBkvNnk2</t>
  </si>
  <si>
    <t>https://t.co/xencayVPbs</t>
  </si>
  <si>
    <t>https://t.co/eBwKjpK2oS</t>
  </si>
  <si>
    <t>https://t.co/yOdNg7VAb2</t>
  </si>
  <si>
    <t>https://t.co/BKsyqFA1r4</t>
  </si>
  <si>
    <t>https://t.co/63ikepg52W</t>
  </si>
  <si>
    <t>https://pbs.twimg.com/profile_banners/164708648/1545498733</t>
  </si>
  <si>
    <t>https://pbs.twimg.com/profile_banners/918207158793195521/1561405112</t>
  </si>
  <si>
    <t>https://pbs.twimg.com/profile_banners/897814006269960193/1558989938</t>
  </si>
  <si>
    <t>https://pbs.twimg.com/profile_banners/2975221811/1569428786</t>
  </si>
  <si>
    <t>https://pbs.twimg.com/profile_banners/913135650/1556741811</t>
  </si>
  <si>
    <t>https://pbs.twimg.com/profile_banners/54145268/1478937072</t>
  </si>
  <si>
    <t>https://pbs.twimg.com/profile_banners/1047207089058136065/1569258079</t>
  </si>
  <si>
    <t>https://pbs.twimg.com/profile_banners/402958982/1573482709</t>
  </si>
  <si>
    <t>https://pbs.twimg.com/profile_banners/18792738/1507585592</t>
  </si>
  <si>
    <t>https://pbs.twimg.com/profile_banners/237824796/1481813713</t>
  </si>
  <si>
    <t>https://pbs.twimg.com/profile_banners/1249686601/1553963261</t>
  </si>
  <si>
    <t>https://pbs.twimg.com/profile_banners/1171786264678457344/1568418055</t>
  </si>
  <si>
    <t>https://pbs.twimg.com/profile_banners/64310165/1539315744</t>
  </si>
  <si>
    <t>https://pbs.twimg.com/profile_banners/16755748/1547012512</t>
  </si>
  <si>
    <t>https://pbs.twimg.com/profile_banners/234122336/1493294724</t>
  </si>
  <si>
    <t>https://pbs.twimg.com/profile_banners/830170375/1553980057</t>
  </si>
  <si>
    <t>https://pbs.twimg.com/profile_banners/760222991921717248/1545508223</t>
  </si>
  <si>
    <t>https://pbs.twimg.com/profile_banners/750070911449964544/1467675865</t>
  </si>
  <si>
    <t>https://pbs.twimg.com/profile_banners/61213297/1348570354</t>
  </si>
  <si>
    <t>http://abs.twimg.com/images/themes/theme15/bg.png</t>
  </si>
  <si>
    <t>http://abs.twimg.com/images/themes/theme1/bg.png</t>
  </si>
  <si>
    <t>http://abs.twimg.com/images/themes/theme14/bg.gif</t>
  </si>
  <si>
    <t>http://abs.twimg.com/images/themes/theme7/bg.gif</t>
  </si>
  <si>
    <t>http://abs.twimg.com/images/themes/theme9/bg.gif</t>
  </si>
  <si>
    <t>http://abs.twimg.com/images/themes/theme2/bg.gif</t>
  </si>
  <si>
    <t>http://abs.twimg.com/images/themes/theme4/bg.gif</t>
  </si>
  <si>
    <t>http://pbs.twimg.com/profile_images/1193224175403642880/y7tTSg4e_normal.jpg</t>
  </si>
  <si>
    <t>http://pbs.twimg.com/profile_images/1143209604433764353/m9gTuvRU_normal.png</t>
  </si>
  <si>
    <t>http://pbs.twimg.com/profile_images/1194090921140391936/K9E65z6E_normal.jpg</t>
  </si>
  <si>
    <t>http://pbs.twimg.com/profile_images/1022145797603741696/ysbmEc1r_normal.jpg</t>
  </si>
  <si>
    <t>http://pbs.twimg.com/profile_images/931400039926247424/msYwcrP1_normal.jpg</t>
  </si>
  <si>
    <t>http://pbs.twimg.com/profile_images/484715298822438913/1PGru4Ue_normal.jpeg</t>
  </si>
  <si>
    <t>http://pbs.twimg.com/profile_images/818240502025703424/_kWtzS1K_normal.jpg</t>
  </si>
  <si>
    <t>http://pbs.twimg.com/profile_images/858370328195715072/j7iGWyy8_normal.jpg</t>
  </si>
  <si>
    <t>http://pbs.twimg.com/profile_images/591296846645108736/IS9tP_5p_normal.jpg</t>
  </si>
  <si>
    <t>http://pbs.twimg.com/profile_images/750112971280437248/-Ug_ZXdU_normal.jpg</t>
  </si>
  <si>
    <t>http://pbs.twimg.com/profile_images/713817070165762050/OkUe-MNR_normal.jpg</t>
  </si>
  <si>
    <t>http://pbs.twimg.com/profile_images/1190240180227186688/0XFvCIGq_normal.jpg</t>
  </si>
  <si>
    <t>Open Twitter Page for This Person</t>
  </si>
  <si>
    <t>https://twitter.com/jlindzon</t>
  </si>
  <si>
    <t>https://twitter.com/sidewalktoronto</t>
  </si>
  <si>
    <t>https://twitter.com/tmls_to</t>
  </si>
  <si>
    <t>https://twitter.com/applyboard</t>
  </si>
  <si>
    <t>https://twitter.com/wemovement</t>
  </si>
  <si>
    <t>https://twitter.com/farrahjinha</t>
  </si>
  <si>
    <t>https://twitter.com/abletoottawa</t>
  </si>
  <si>
    <t>https://twitter.com/liveluvlife</t>
  </si>
  <si>
    <t>https://twitter.com/stiffphillips</t>
  </si>
  <si>
    <t>https://twitter.com/ememcambridge</t>
  </si>
  <si>
    <t>https://twitter.com/acontinuouslist</t>
  </si>
  <si>
    <t>https://twitter.com/succinctsocial</t>
  </si>
  <si>
    <t>https://twitter.com/edu_neering</t>
  </si>
  <si>
    <t>https://twitter.com/kate_mcgartland</t>
  </si>
  <si>
    <t>https://twitter.com/proflyons</t>
  </si>
  <si>
    <t>https://twitter.com/brainstormsgi</t>
  </si>
  <si>
    <t>https://twitter.com/schweitzerls</t>
  </si>
  <si>
    <t>https://twitter.com/mysparkpath</t>
  </si>
  <si>
    <t>https://twitter.com/bburge_canada</t>
  </si>
  <si>
    <t>https://twitter.com/_semworks</t>
  </si>
  <si>
    <t>https://twitter.com/leesaw2</t>
  </si>
  <si>
    <t>https://twitter.com/woolf_atthedoor</t>
  </si>
  <si>
    <t>jlindzon
Upcoming speaking gigs_xD83D__xDDE3_️ Nov.
13: https://t.co/qhDBi4YcT2 - "The
Future of Work in the Age of Automation"
Nov. 21: @TMLS_TO - Moderating
a debate on @SidewalkToronto Nov.
27: https://t.co/4yyHvMSUsr - "How
The Age of Automation is Returning
Work to Its Human-Centric Roots”
https://t.co/3ouitq0CdN</t>
  </si>
  <si>
    <t xml:space="preserve">sidewalktoronto
</t>
  </si>
  <si>
    <t xml:space="preserve">tmls_to
</t>
  </si>
  <si>
    <t>applyboard
We're at #SEMMForum! Come by our
booth and learn how ApplyBoard
can help your school attract diverse,
qualified students. We’re a proud
SEMM Platinum Sponsor and will
make a $250 donation to @WEMovement
on a booth visitor’s behalf. https://t.co/BDmLVgRS20</t>
  </si>
  <si>
    <t xml:space="preserve">wemovement
</t>
  </si>
  <si>
    <t>farrahjinha
@JLindzon talking up the importance
of soft skills for success in the
future of work #change #pbj #multitasking
#semmforum https://t.co/LUb3BKmFyf</t>
  </si>
  <si>
    <t>abletoottawa
DCOI's @liveluvlife is excited
to be featured at this week's #SEMMforum.
She'll be presenting businesses
with tips on how to reduce the
employment gap for students with
disabilities. Learn more:</t>
  </si>
  <si>
    <t xml:space="preserve">liveluvlife
</t>
  </si>
  <si>
    <t>stiffphillips
DCOI's @liveluvlife is excited
to be featured at this week's #SEMMforum.
She'll be presenting businesses
with tips on how to reduce the
employment gap for students with
disabilities. Learn more:</t>
  </si>
  <si>
    <t>ememcambridge
"Big data is the new currency"
- @JLindzon #SEMMForum</t>
  </si>
  <si>
    <t>acontinuouslist
I will be speaking at SEMM 2019
about how to optimize your social
media strategy by answering the
tough questions. November 13th
@1:30pm . Check out : https://t.co/Whj86w4BW9
for more info and tickets!</t>
  </si>
  <si>
    <t>succinctsocial
Nailed it! First conference talk!
Today is the first day for the
2019 Strategic Enrolment Marketing
&amp;amp; Management Forum - #semmforum
#highered #cdnpse #marketing #semmforum19</t>
  </si>
  <si>
    <t>edu_neering
The vast majority of PSE students
want to work in Canada post-graduation.
And more than half would work for
an organization for their entire
career. Their reasoning? Life stability
and job security. #SEMMforum</t>
  </si>
  <si>
    <t>kate_mcgartland
Institutions can’t keep up with
the demand for mental health services
on campus. Decreases in the stigma
around seeking mental health treatment
have meant that we have more students
accessing services than we have
capacity to serve in a timely manner.
@woolf_atthedoor #SEMMforum</t>
  </si>
  <si>
    <t>proflyons
This checks out based on data @Schweitzerls
and I will present at #SEMMForum
from the @BrainstormSGI National
Survey of students. https://t.co/8ugvwkKL4q</t>
  </si>
  <si>
    <t xml:space="preserve">brainstormsgi
</t>
  </si>
  <si>
    <t xml:space="preserve">schweitzerls
</t>
  </si>
  <si>
    <t>mysparkpath
I'm presenting at 4pm at #SEMMForum:
'How to Recruit and Retain Students
Whose Job Titles Don't Exist Yet'.
If you are attending, you can access
my slides here: https://t.co/2ywp7MllHo
#careerexploration #challenges
#lookbeyondjobtitles</t>
  </si>
  <si>
    <t>bburge_canada
Early Day #2 at SEMM Forum in Toronto
- connecting &amp;amp; reconnecting
with colleagues to advance student
success. #SEMMForum #highered https://t.co/ZRxA3fGMsy</t>
  </si>
  <si>
    <t xml:space="preserve">_semworks
</t>
  </si>
  <si>
    <t xml:space="preserve">leesaw2
</t>
  </si>
  <si>
    <t xml:space="preserve">woolf_atthedoor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</si>
  <si>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</si>
  <si>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</si>
  <si>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</si>
  <si>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</si>
  <si>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</si>
  <si>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</si>
  <si>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</si>
  <si>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</si>
  <si>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</si>
  <si>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</si>
  <si>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</si>
  <si>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</si>
  <si>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</si>
  <si>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</si>
  <si>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</si>
  <si>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</si>
  <si>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</si>
  <si>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</si>
  <si>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</si>
  <si>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</si>
  <si>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</si>
  <si>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</si>
  <si>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</si>
  <si>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</si>
  <si>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</si>
  <si>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</si>
  <si>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</si>
  <si>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</si>
  <si>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</si>
  <si>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</si>
  <si>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</si>
  <si>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</si>
  <si>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</si>
  <si>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</si>
  <si>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</si>
  <si>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</si>
  <si>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</si>
  <si>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</si>
  <si>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</si>
  <si>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</si>
  <si>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</si>
  <si>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</si>
  <si>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</si>
  <si>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</si>
  <si>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</si>
  <si>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</si>
  <si>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</si>
  <si>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</si>
  <si>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</si>
  <si>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</si>
  <si>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</si>
  <si>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</si>
  <si>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</si>
  <si>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</si>
  <si>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</si>
  <si>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https://futureworkforce.ca/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</si>
  <si>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</si>
  <si>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</si>
  <si>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</si>
  <si>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</si>
  <si>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</si>
  <si>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</si>
  <si>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</si>
  <si>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</si>
  <si>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</si>
  <si>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</si>
  <si>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</si>
  <si>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</si>
  <si>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</si>
  <si>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</si>
  <si>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https://semmforum.ca/ https://mysparkpath.com/blogs/news/how-the-challenge-mindset-impacts-student-recruitment https://twitter.com/Kate_McGartland/status/1194696327160049665 https://twitter.com/profng/status/1190081254848376832</t>
  </si>
  <si>
    <t>Top Domains in Tweet in Entire Graph</t>
  </si>
  <si>
    <t>futureworkforce.ca</t>
  </si>
  <si>
    <t>Top Domains in Tweet in G1</t>
  </si>
  <si>
    <t>Top Domains in Tweet in G2</t>
  </si>
  <si>
    <t>Top Domains in Tweet in G3</t>
  </si>
  <si>
    <t>Top Domains in Tweet in G4</t>
  </si>
  <si>
    <t>Top Domains in Tweet in G5</t>
  </si>
  <si>
    <t>Top Domains in Tweet in G6</t>
  </si>
  <si>
    <t>Top Domains in Tweet</t>
  </si>
  <si>
    <t>twitter.com semmforum.ca mysparkpath.com</t>
  </si>
  <si>
    <t>Top Hashtags in Tweet in Entire Graph</t>
  </si>
  <si>
    <t>highered</t>
  </si>
  <si>
    <t>cdnpse</t>
  </si>
  <si>
    <t>marketing</t>
  </si>
  <si>
    <t>semmforum19</t>
  </si>
  <si>
    <t>careerexploration</t>
  </si>
  <si>
    <t>challenges</t>
  </si>
  <si>
    <t>lookbeyondjobtitles</t>
  </si>
  <si>
    <t>education</t>
  </si>
  <si>
    <t>hightweetalert</t>
  </si>
  <si>
    <t>Top Hashtags in Tweet in G1</t>
  </si>
  <si>
    <t>sadbuttrue</t>
  </si>
  <si>
    <t>Top Hashtags in Tweet in G2</t>
  </si>
  <si>
    <t>Top Hashtags in Tweet in G3</t>
  </si>
  <si>
    <t>change</t>
  </si>
  <si>
    <t>pbj</t>
  </si>
  <si>
    <t>multitasking</t>
  </si>
  <si>
    <t>Top Hashtags in Tweet in G4</t>
  </si>
  <si>
    <t>Top Hashtags in Tweet in G5</t>
  </si>
  <si>
    <t>Top Hashtags in Tweet in G6</t>
  </si>
  <si>
    <t>Top Hashtags in Tweet</t>
  </si>
  <si>
    <t>semmforum sadbuttrue hightweetalert cdnpse highered</t>
  </si>
  <si>
    <t>semmforum highered careerexploration challenges lookbeyondjobtitles education</t>
  </si>
  <si>
    <t>semmforum change pbj multitasking</t>
  </si>
  <si>
    <t>Top Words in Tweet in Entire Graph</t>
  </si>
  <si>
    <t>Words in Sentiment List#1: Positive</t>
  </si>
  <si>
    <t>Words in Sentiment List#2: Negative</t>
  </si>
  <si>
    <t>Words in Sentiment List#3: Angry/Violent</t>
  </si>
  <si>
    <t>Non-categorized Words</t>
  </si>
  <si>
    <t>Total Words</t>
  </si>
  <si>
    <t>#semmforum</t>
  </si>
  <si>
    <t>students</t>
  </si>
  <si>
    <t>data</t>
  </si>
  <si>
    <t>more</t>
  </si>
  <si>
    <t>Top Words in Tweet in G1</t>
  </si>
  <si>
    <t>s</t>
  </si>
  <si>
    <t>work</t>
  </si>
  <si>
    <t>t</t>
  </si>
  <si>
    <t>gen</t>
  </si>
  <si>
    <t>z</t>
  </si>
  <si>
    <t>Top Words in Tweet in G2</t>
  </si>
  <si>
    <t>colleagues</t>
  </si>
  <si>
    <t>based</t>
  </si>
  <si>
    <t>day</t>
  </si>
  <si>
    <t>semm</t>
  </si>
  <si>
    <t>forum</t>
  </si>
  <si>
    <t>toronto</t>
  </si>
  <si>
    <t>connecting</t>
  </si>
  <si>
    <t>Top Words in Tweet in G3</t>
  </si>
  <si>
    <t>nov</t>
  </si>
  <si>
    <t>future</t>
  </si>
  <si>
    <t>age</t>
  </si>
  <si>
    <t>automation</t>
  </si>
  <si>
    <t>new</t>
  </si>
  <si>
    <t>w</t>
  </si>
  <si>
    <t>soft</t>
  </si>
  <si>
    <t>Top Words in Tweet in G4</t>
  </si>
  <si>
    <t>dcoi's</t>
  </si>
  <si>
    <t>excited</t>
  </si>
  <si>
    <t>featured</t>
  </si>
  <si>
    <t>week's</t>
  </si>
  <si>
    <t>presenting</t>
  </si>
  <si>
    <t>businesses</t>
  </si>
  <si>
    <t>tips</t>
  </si>
  <si>
    <t>reduce</t>
  </si>
  <si>
    <t>Top Words in Tweet in G5</t>
  </si>
  <si>
    <t>2019</t>
  </si>
  <si>
    <t>first</t>
  </si>
  <si>
    <t>social</t>
  </si>
  <si>
    <t>1</t>
  </si>
  <si>
    <t>check</t>
  </si>
  <si>
    <t>today</t>
  </si>
  <si>
    <t>strategic</t>
  </si>
  <si>
    <t>enrolment</t>
  </si>
  <si>
    <t>Top Words in Tweet in G6</t>
  </si>
  <si>
    <t>booth</t>
  </si>
  <si>
    <t>Top Words in Tweet</t>
  </si>
  <si>
    <t>#semmforum _semworks students s data more work t gen z</t>
  </si>
  <si>
    <t>#semmforum students colleagues brainstormsgi based day semm forum toronto connecting</t>
  </si>
  <si>
    <t>work nov jlindzon #semmforum future age automation new w soft</t>
  </si>
  <si>
    <t>dcoi's liveluvlife excited featured week's #semmforum presenting businesses tips reduce</t>
  </si>
  <si>
    <t>2019 first social 1 check today day strategic enrolment marketing</t>
  </si>
  <si>
    <t>Top Word Pairs in Tweet in Entire Graph</t>
  </si>
  <si>
    <t>_semworks,#semmforum</t>
  </si>
  <si>
    <t>gen,z</t>
  </si>
  <si>
    <t>#semmforum,#highered</t>
  </si>
  <si>
    <t>woolf_atthedoor,#semmforum</t>
  </si>
  <si>
    <t>don,t</t>
  </si>
  <si>
    <t>post,secondary</t>
  </si>
  <si>
    <t>semm,plan</t>
  </si>
  <si>
    <t>tell,story</t>
  </si>
  <si>
    <t>enrolment,strategy</t>
  </si>
  <si>
    <t>value,proposition</t>
  </si>
  <si>
    <t>Top Word Pairs in Tweet in G1</t>
  </si>
  <si>
    <t>mental,health</t>
  </si>
  <si>
    <t>Top Word Pairs in Tweet in G2</t>
  </si>
  <si>
    <t>semm,forum</t>
  </si>
  <si>
    <t>forum,toronto</t>
  </si>
  <si>
    <t>toronto,connecting</t>
  </si>
  <si>
    <t>connecting,reconnecting</t>
  </si>
  <si>
    <t>reconnecting,colleagues</t>
  </si>
  <si>
    <t>colleagues,advance</t>
  </si>
  <si>
    <t>advance,student</t>
  </si>
  <si>
    <t>student,success</t>
  </si>
  <si>
    <t>success,#semmforum</t>
  </si>
  <si>
    <t>Top Word Pairs in Tweet in G3</t>
  </si>
  <si>
    <t>future,work</t>
  </si>
  <si>
    <t>age,automation</t>
  </si>
  <si>
    <t>soft,skills</t>
  </si>
  <si>
    <t>Top Word Pairs in Tweet in G4</t>
  </si>
  <si>
    <t>dcoi's,liveluvlife</t>
  </si>
  <si>
    <t>liveluvlife,excited</t>
  </si>
  <si>
    <t>excited,featured</t>
  </si>
  <si>
    <t>featured,week's</t>
  </si>
  <si>
    <t>week's,#semmforum</t>
  </si>
  <si>
    <t>#semmforum,presenting</t>
  </si>
  <si>
    <t>presenting,businesses</t>
  </si>
  <si>
    <t>businesses,tips</t>
  </si>
  <si>
    <t>tips,reduce</t>
  </si>
  <si>
    <t>reduce,employment</t>
  </si>
  <si>
    <t>Top Word Pairs in Tweet in G5</t>
  </si>
  <si>
    <t>today,first</t>
  </si>
  <si>
    <t>first,day</t>
  </si>
  <si>
    <t>day,2019</t>
  </si>
  <si>
    <t>2019,strategic</t>
  </si>
  <si>
    <t>strategic,enrolment</t>
  </si>
  <si>
    <t>enrolment,marketing</t>
  </si>
  <si>
    <t>marketing,management</t>
  </si>
  <si>
    <t>management,forum</t>
  </si>
  <si>
    <t>#highered,#cdnpse</t>
  </si>
  <si>
    <t>Top Word Pairs in Tweet in G6</t>
  </si>
  <si>
    <t>Top Word Pairs in Tweet</t>
  </si>
  <si>
    <t>_semworks,#semmforum  gen,z  woolf_atthedoor,#semmforum  post,secondary  value,proposition  semm,plan  tell,story  enrolment,strategy  don,t  mental,health</t>
  </si>
  <si>
    <t>semm,forum  forum,toronto  toronto,connecting  connecting,reconnecting  reconnecting,colleagues  colleagues,advance  advance,student  student,success  success,#semmforum  #semmforum,#highered</t>
  </si>
  <si>
    <t>future,work  age,automation  soft,skills</t>
  </si>
  <si>
    <t>dcoi's,liveluvlife  liveluvlife,excited  excited,featured  featured,week's  week's,#semmforum  #semmforum,presenting  presenting,businesses  businesses,tips  tips,reduce  reduce,employment</t>
  </si>
  <si>
    <t>today,first  first,day  day,2019  2019,strategic  strategic,enrolment  enrolment,marketing  marketing,management  management,forum  #semmforum,#highered  #highered,#cdnpse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</si>
  <si>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</si>
  <si>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</si>
  <si>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</si>
  <si>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</si>
  <si>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</si>
  <si>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</si>
  <si>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</si>
  <si>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</si>
  <si>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</si>
  <si>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</si>
  <si>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</si>
  <si>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</si>
  <si>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</si>
  <si>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</si>
  <si>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</si>
  <si>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</si>
  <si>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_semworks woolf_atthedoor brainstormsgi leesaw2</t>
  </si>
  <si>
    <t>brainstormsgi schweitzerls</t>
  </si>
  <si>
    <t>jlindzon tmls_to sidewalktoronto</t>
  </si>
  <si>
    <t>Top Tweeters in Entire Graph</t>
  </si>
  <si>
    <t>Top Tweeters in G1</t>
  </si>
  <si>
    <t>Top Tweeters in G2</t>
  </si>
  <si>
    <t>Top Tweeters in G3</t>
  </si>
  <si>
    <t>Top Tweeters in G4</t>
  </si>
  <si>
    <t>Top Tweeters in G5</t>
  </si>
  <si>
    <t>Top Tweeters in G6</t>
  </si>
  <si>
    <t>Top Tweeters</t>
  </si>
  <si>
    <t>woolf_atthedoor kate_mcgartland leesaw2 _semworks edu_neering</t>
  </si>
  <si>
    <t>proflyons bburge_canada brainstormsgi schweitzerls mysparkpath</t>
  </si>
  <si>
    <t>ememcambridge sidewalktoronto jlindzon tmls_to farrahjinha</t>
  </si>
  <si>
    <t>stiffphillips abletoottawa liveluvlife</t>
  </si>
  <si>
    <t>acontinuouslist succinctsocial</t>
  </si>
  <si>
    <t>wemovement applyboard</t>
  </si>
  <si>
    <t>Top URLs in Tweet by Count</t>
  </si>
  <si>
    <t>https://mysparkpath.com/blogs/news/how-the-challenge-mindset-impacts-student-recruitment https://twitter.com/Kate_McGartland/status/1194696327160049665</t>
  </si>
  <si>
    <t>Top URLs in Tweet by Salience</t>
  </si>
  <si>
    <t>Top Domains in Tweet by Count</t>
  </si>
  <si>
    <t>mysparkpath.com twitter.com</t>
  </si>
  <si>
    <t>Top Domains in Tweet by Salience</t>
  </si>
  <si>
    <t>Top Hashtags in Tweet by Count</t>
  </si>
  <si>
    <t>semmforum cdnpse highered hightweetalert sadbuttrue</t>
  </si>
  <si>
    <t>semmforum careerexploration challenges lookbeyondjobtitles education</t>
  </si>
  <si>
    <t>Top Hashtags in Tweet by Salience</t>
  </si>
  <si>
    <t>cdnpse highered hightweetalert sadbuttrue semmforum</t>
  </si>
  <si>
    <t>careerexploration challenges lookbeyondjobtitles education semmforum</t>
  </si>
  <si>
    <t>highered semmforum</t>
  </si>
  <si>
    <t>Top Words in Tweet by Count</t>
  </si>
  <si>
    <t>nov work age automation upcoming speaking gigs 13 future 21</t>
  </si>
  <si>
    <t>booth #semmforum come learn applyboard help school attract diverse qualified</t>
  </si>
  <si>
    <t>jlindzon talking up importance soft skills success future work #change</t>
  </si>
  <si>
    <t>new jlindzon #semmforum w big data currency fantastic session working</t>
  </si>
  <si>
    <t>2019 social 1 check speaking semm optimize media strategy answering</t>
  </si>
  <si>
    <t>first 2019 today day strategic enrolment marketing management forum #semmforum</t>
  </si>
  <si>
    <t>work vast majority pse students want canada post graduation more</t>
  </si>
  <si>
    <t>#semmforum _semworks students s data more t work gen z</t>
  </si>
  <si>
    <t>checks out based data schweitzerls present #semmforum brainstormsgi national survey</t>
  </si>
  <si>
    <t>#semmforum students learn based presenting 4pm 'how recruit retain whose</t>
  </si>
  <si>
    <t>colleagues #semmforum day semm forum toronto connecting reconnecting advance student</t>
  </si>
  <si>
    <t>Top Words in Tweet by Salience</t>
  </si>
  <si>
    <t>w big data currency fantastic session working environment focused degrees</t>
  </si>
  <si>
    <t>speaking semm optimize media strategy answering tough questions november 13th</t>
  </si>
  <si>
    <t>first nailed conference talk kara cdo presenting 30 interested network</t>
  </si>
  <si>
    <t>data _semworks s students work plan t more gen z</t>
  </si>
  <si>
    <t>learn based presenting 4pm 'how recruit retain whose job titles</t>
  </si>
  <si>
    <t>early #2 #1 looking forward catching up next week brainstormsgi</t>
  </si>
  <si>
    <t>Top Word Pairs in Tweet by Count</t>
  </si>
  <si>
    <t>age,automation  upcoming,speaking  speaking,gigs  gigs,nov  nov,13  13,future  future,work  work,age  automation,nov  nov,21</t>
  </si>
  <si>
    <t>#semmforum,come  come,booth  booth,learn  learn,applyboard  applyboard,help  help,school  school,attract  attract,diverse  diverse,qualified  qualified,students</t>
  </si>
  <si>
    <t>jlindzon,talking  talking,up  up,importance  importance,soft  soft,skills  skills,success  success,future  future,work  work,#change  #change,#pbj</t>
  </si>
  <si>
    <t>big,data  data,new  new,currency  currency,jlindzon  jlindzon,#semmforum  fantastic,session  session,w  w,jlindzon  jlindzon,working  working,environment</t>
  </si>
  <si>
    <t>speaking,semm  semm,2019  2019,optimize  optimize,social  social,media  media,strategy  strategy,answering  answering,tough  tough,questions  questions,november</t>
  </si>
  <si>
    <t>vast,majority  majority,pse  pse,students  students,want  want,work  work,canada  canada,post  post,graduation  graduation,more  more,half</t>
  </si>
  <si>
    <t>_semworks,#semmforum  gen,z  woolf_atthedoor,#semmforum  don,t  post,secondary  semm,plan  tell,story  enrolment,strategy  value,proposition  mental,health</t>
  </si>
  <si>
    <t>checks,out  out,based  based,data  data,schweitzerls  schweitzerls,present  present,#semmforum  #semmforum,brainstormsgi  brainstormsgi,national  national,survey  survey,students</t>
  </si>
  <si>
    <t>presenting,4pm  4pm,#semmforum  #semmforum,'how  'how,recruit  recruit,retain  retain,students  students,whose  whose,job  job,titles  titles,exist</t>
  </si>
  <si>
    <t>Top Word Pairs in Tweet by Salience</t>
  </si>
  <si>
    <t>nailed,first  first,conference  conference,talk  talk,today  forum,#semmforum  forum,kara  kara,cdo  cdo,presenting  presenting,1  1,30</t>
  </si>
  <si>
    <t>_semworks,#semmforum  gen,z  don,t  semm,plan  woolf_atthedoor,#semmforum  post,secondary  tell,story  enrolment,strategy  value,proposition  mental,health</t>
  </si>
  <si>
    <t>early,day  day,#2  #2,semm  day,#1  #1,semm  looking,forward  forward,catching  catching,up  up,#semmforum  #semmforum,colleagues</t>
  </si>
  <si>
    <t>Word</t>
  </si>
  <si>
    <t>re</t>
  </si>
  <si>
    <t>out</t>
  </si>
  <si>
    <t>strategy</t>
  </si>
  <si>
    <t>campus</t>
  </si>
  <si>
    <t>institution</t>
  </si>
  <si>
    <t>student</t>
  </si>
  <si>
    <t>institutions</t>
  </si>
  <si>
    <t>plan</t>
  </si>
  <si>
    <t>job</t>
  </si>
  <si>
    <t>skills</t>
  </si>
  <si>
    <t>post</t>
  </si>
  <si>
    <t>pse</t>
  </si>
  <si>
    <t>need</t>
  </si>
  <si>
    <t>know</t>
  </si>
  <si>
    <t>#highered</t>
  </si>
  <si>
    <t>life</t>
  </si>
  <si>
    <t>up</t>
  </si>
  <si>
    <t>important</t>
  </si>
  <si>
    <t>learn</t>
  </si>
  <si>
    <t>career</t>
  </si>
  <si>
    <t>much</t>
  </si>
  <si>
    <t>those</t>
  </si>
  <si>
    <t>doing</t>
  </si>
  <si>
    <t>help</t>
  </si>
  <si>
    <t>people</t>
  </si>
  <si>
    <t>use</t>
  </si>
  <si>
    <t>tell</t>
  </si>
  <si>
    <t>good</t>
  </si>
  <si>
    <t>things</t>
  </si>
  <si>
    <t>working</t>
  </si>
  <si>
    <t>want</t>
  </si>
  <si>
    <t>management</t>
  </si>
  <si>
    <t>#cdnpse</t>
  </si>
  <si>
    <t>north</t>
  </si>
  <si>
    <t>jobs</t>
  </si>
  <si>
    <t>top</t>
  </si>
  <si>
    <t>services</t>
  </si>
  <si>
    <t>facilities</t>
  </si>
  <si>
    <t>don</t>
  </si>
  <si>
    <t>necessarily</t>
  </si>
  <si>
    <t>secondary</t>
  </si>
  <si>
    <t>within</t>
  </si>
  <si>
    <t>proximity</t>
  </si>
  <si>
    <t>here</t>
  </si>
  <si>
    <t>sense</t>
  </si>
  <si>
    <t>find</t>
  </si>
  <si>
    <t>buy</t>
  </si>
  <si>
    <t>sharing</t>
  </si>
  <si>
    <t>story</t>
  </si>
  <si>
    <t>ensure</t>
  </si>
  <si>
    <t>determine</t>
  </si>
  <si>
    <t>go</t>
  </si>
  <si>
    <t>way</t>
  </si>
  <si>
    <t>exist</t>
  </si>
  <si>
    <t>make</t>
  </si>
  <si>
    <t>value</t>
  </si>
  <si>
    <t>proposition</t>
  </si>
  <si>
    <t>recruitment</t>
  </si>
  <si>
    <t>time</t>
  </si>
  <si>
    <t>success</t>
  </si>
  <si>
    <t>looking</t>
  </si>
  <si>
    <t>forward</t>
  </si>
  <si>
    <t>next</t>
  </si>
  <si>
    <t>program</t>
  </si>
  <si>
    <t>school</t>
  </si>
  <si>
    <t>parents</t>
  </si>
  <si>
    <t>required</t>
  </si>
  <si>
    <t>certain</t>
  </si>
  <si>
    <t>brand</t>
  </si>
  <si>
    <t>questions</t>
  </si>
  <si>
    <t>canada</t>
  </si>
  <si>
    <t>majority</t>
  </si>
  <si>
    <t>#marketing</t>
  </si>
  <si>
    <t>#semmforum19</t>
  </si>
  <si>
    <t>speaking</t>
  </si>
  <si>
    <t>demand</t>
  </si>
  <si>
    <t>mental</t>
  </si>
  <si>
    <t>health</t>
  </si>
  <si>
    <t>experience</t>
  </si>
  <si>
    <t>think</t>
  </si>
  <si>
    <t>talking</t>
  </si>
  <si>
    <t>session</t>
  </si>
  <si>
    <t>m</t>
  </si>
  <si>
    <t>makes</t>
  </si>
  <si>
    <t>each</t>
  </si>
  <si>
    <t>potential</t>
  </si>
  <si>
    <t>community</t>
  </si>
  <si>
    <t>information</t>
  </si>
  <si>
    <t>focus</t>
  </si>
  <si>
    <t>integrated</t>
  </si>
  <si>
    <t>requires</t>
  </si>
  <si>
    <t>faculty</t>
  </si>
  <si>
    <t>achieve</t>
  </si>
  <si>
    <t>without</t>
  </si>
  <si>
    <t>stories</t>
  </si>
  <si>
    <t>getting</t>
  </si>
  <si>
    <t>academic</t>
  </si>
  <si>
    <t>market</t>
  </si>
  <si>
    <t>recruit</t>
  </si>
  <si>
    <t>measure</t>
  </si>
  <si>
    <t>impact</t>
  </si>
  <si>
    <t>many</t>
  </si>
  <si>
    <t>decision</t>
  </si>
  <si>
    <t>early</t>
  </si>
  <si>
    <t>reconnecting</t>
  </si>
  <si>
    <t>advance</t>
  </si>
  <si>
    <t>week</t>
  </si>
  <si>
    <t>select</t>
  </si>
  <si>
    <t>reputation</t>
  </si>
  <si>
    <t>quality</t>
  </si>
  <si>
    <t>home</t>
  </si>
  <si>
    <t>co</t>
  </si>
  <si>
    <t>op</t>
  </si>
  <si>
    <t>internship</t>
  </si>
  <si>
    <t>options</t>
  </si>
  <si>
    <t>concerned</t>
  </si>
  <si>
    <t>spirit</t>
  </si>
  <si>
    <t>influence</t>
  </si>
  <si>
    <t>peers</t>
  </si>
  <si>
    <t>guidance</t>
  </si>
  <si>
    <t>counsellors</t>
  </si>
  <si>
    <t>checks</t>
  </si>
  <si>
    <t>present</t>
  </si>
  <si>
    <t>national</t>
  </si>
  <si>
    <t>survey</t>
  </si>
  <si>
    <t>joining</t>
  </si>
  <si>
    <t>two</t>
  </si>
  <si>
    <t>stakeholders</t>
  </si>
  <si>
    <t>interpersonal</t>
  </si>
  <si>
    <t>importance</t>
  </si>
  <si>
    <t>specific</t>
  </si>
  <si>
    <t>etc</t>
  </si>
  <si>
    <t>key</t>
  </si>
  <si>
    <t>place</t>
  </si>
  <si>
    <t>changing</t>
  </si>
  <si>
    <t>points</t>
  </si>
  <si>
    <t>factors</t>
  </si>
  <si>
    <t>levers</t>
  </si>
  <si>
    <t>instance</t>
  </si>
  <si>
    <t>offer</t>
  </si>
  <si>
    <t>programs</t>
  </si>
  <si>
    <t>critical</t>
  </si>
  <si>
    <t>live</t>
  </si>
  <si>
    <t>core</t>
  </si>
  <si>
    <t>part</t>
  </si>
  <si>
    <t>shift</t>
  </si>
  <si>
    <t>lives</t>
  </si>
  <si>
    <t>careers</t>
  </si>
  <si>
    <t>longer</t>
  </si>
  <si>
    <t>skilled</t>
  </si>
  <si>
    <t>area</t>
  </si>
  <si>
    <t>mean</t>
  </si>
  <si>
    <t>now</t>
  </si>
  <si>
    <t>10</t>
  </si>
  <si>
    <t>era</t>
  </si>
  <si>
    <t>between</t>
  </si>
  <si>
    <t>practical</t>
  </si>
  <si>
    <t>being</t>
  </si>
  <si>
    <t>owning</t>
  </si>
  <si>
    <t>business</t>
  </si>
  <si>
    <t>salary</t>
  </si>
  <si>
    <t>promoted</t>
  </si>
  <si>
    <t>vast</t>
  </si>
  <si>
    <t>graduation</t>
  </si>
  <si>
    <t>half</t>
  </si>
  <si>
    <t>organization</t>
  </si>
  <si>
    <t>entire</t>
  </si>
  <si>
    <t>reasoning</t>
  </si>
  <si>
    <t>stability</t>
  </si>
  <si>
    <t>security</t>
  </si>
  <si>
    <t>focused</t>
  </si>
  <si>
    <t>kara</t>
  </si>
  <si>
    <t>cdo</t>
  </si>
  <si>
    <t>30</t>
  </si>
  <si>
    <t>interested</t>
  </si>
  <si>
    <t>network</t>
  </si>
  <si>
    <t>analysis</t>
  </si>
  <si>
    <t>optimize</t>
  </si>
  <si>
    <t>media</t>
  </si>
  <si>
    <t>answering</t>
  </si>
  <si>
    <t>tough</t>
  </si>
  <si>
    <t>november</t>
  </si>
  <si>
    <t>13th</t>
  </si>
  <si>
    <t>30pm</t>
  </si>
  <si>
    <t>info</t>
  </si>
  <si>
    <t>tickets</t>
  </si>
  <si>
    <t>employment</t>
  </si>
  <si>
    <t>gap</t>
  </si>
  <si>
    <t>disabilities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</si>
  <si>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</si>
  <si>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</si>
  <si>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</si>
  <si>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</si>
  <si>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</si>
  <si>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</si>
  <si>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</si>
  <si>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</si>
  <si>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</si>
  <si>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</si>
  <si>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</si>
  <si>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</si>
  <si>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</si>
  <si>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</si>
  <si>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</si>
  <si>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</si>
  <si>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</si>
  <si>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</si>
  <si>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</si>
  <si>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</si>
  <si>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</si>
  <si>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</si>
  <si>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</si>
  <si>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</si>
  <si>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</si>
  <si>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</si>
  <si>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</si>
  <si>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</si>
  <si>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</si>
  <si>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</si>
  <si>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</si>
  <si>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</si>
  <si>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</si>
  <si>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</si>
  <si>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</si>
  <si>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</si>
  <si>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</si>
  <si>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</si>
  <si>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</si>
  <si>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</si>
  <si>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</si>
  <si>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</si>
  <si>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</si>
  <si>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</si>
  <si>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</si>
  <si>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</si>
  <si>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</si>
  <si>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</si>
  <si>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</si>
  <si>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</si>
  <si>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</si>
  <si>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</si>
  <si>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</si>
  <si>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</si>
  <si>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</si>
  <si>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</si>
  <si>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</si>
  <si>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</si>
  <si>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</si>
  <si>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</si>
  <si>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</si>
  <si>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13, 121, 0</t>
  </si>
  <si>
    <t>143, 56, 0</t>
  </si>
  <si>
    <t>20, 118, 0</t>
  </si>
  <si>
    <t>Red</t>
  </si>
  <si>
    <t>G1: #semmforum _semworks students s data more work t gen z</t>
  </si>
  <si>
    <t>G2: #semmforum students colleagues brainstormsgi based day semm forum toronto connecting</t>
  </si>
  <si>
    <t>G3: work nov jlindzon #semmforum future age automation new w soft</t>
  </si>
  <si>
    <t>G4: dcoi's liveluvlife excited featured week's #semmforum presenting businesses tips reduce</t>
  </si>
  <si>
    <t>G5: 2019 first social 1 check today day strategic enrolment marketing</t>
  </si>
  <si>
    <t>G6: booth</t>
  </si>
  <si>
    <t>Autofill Workbook Results</t>
  </si>
  <si>
    <t>Edge Weight▓1▓37▓0▓True▓Green▓Red▓▓Edge Weight▓21▓21▓0▓3▓10▓False▓Edge Weight▓1▓37▓0▓32▓6▓False▓▓0▓0▓0▓True▓Black▓Black▓▓Followers▓25▓9611▓0▓162▓1000▓False▓Followers▓25▓346667▓0▓100▓70▓False▓▓0▓0▓0▓0▓0▓False▓▓0▓0▓0▓0▓0▓False</t>
  </si>
  <si>
    <t>Subgraph</t>
  </si>
  <si>
    <t>GraphSource░TwitterSearch▓GraphTerm░SEMMForum▓ImportDescription░The graph represents a network of 22 Twitter users whose recent tweets contained "SEMMForum", or who were replied to or mentioned in those tweets, taken from a data set limited to a maximum of 18,000 tweets.  The network was obtained from Twitter on Thursday, 14 November 2019 at 14:21 UTC.
The tweets in the network were tweeted over the 7-day, 23-hour, 16-minute period from Wednesday, 06 November 2019 at 15:03 UTC to Thursday, 14 November 2019 at 14:20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</si>
</sst>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2"/>
      <tableStyleElement type="headerRow" dxfId="371"/>
    </tableStyle>
    <tableStyle name="NodeXL Table" pivot="0" count="1">
      <tableStyleElement type="headerRow" dxfId="3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40732"/>
        <c:axId val="45366589"/>
      </c:barChart>
      <c:catAx>
        <c:axId val="5040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66589"/>
        <c:crosses val="autoZero"/>
        <c:auto val="1"/>
        <c:lblOffset val="100"/>
        <c:noMultiLvlLbl val="0"/>
      </c:catAx>
      <c:valAx>
        <c:axId val="453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46118"/>
        <c:axId val="50815063"/>
      </c:barChart>
      <c:catAx>
        <c:axId val="5646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15063"/>
        <c:crosses val="autoZero"/>
        <c:auto val="1"/>
        <c:lblOffset val="100"/>
        <c:noMultiLvlLbl val="0"/>
      </c:catAx>
      <c:valAx>
        <c:axId val="508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682384"/>
        <c:axId val="22379409"/>
      </c:barChart>
      <c:catAx>
        <c:axId val="546823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79409"/>
        <c:crosses val="autoZero"/>
        <c:auto val="1"/>
        <c:lblOffset val="100"/>
        <c:noMultiLvlLbl val="0"/>
      </c:catAx>
      <c:valAx>
        <c:axId val="2237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2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8090"/>
        <c:axId val="792811"/>
      </c:barChart>
      <c:catAx>
        <c:axId val="880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2811"/>
        <c:crosses val="autoZero"/>
        <c:auto val="1"/>
        <c:lblOffset val="100"/>
        <c:noMultiLvlLbl val="0"/>
      </c:catAx>
      <c:valAx>
        <c:axId val="792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135300"/>
        <c:axId val="64217701"/>
      </c:barChart>
      <c:catAx>
        <c:axId val="71353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17701"/>
        <c:crosses val="autoZero"/>
        <c:auto val="1"/>
        <c:lblOffset val="100"/>
        <c:noMultiLvlLbl val="0"/>
      </c:catAx>
      <c:valAx>
        <c:axId val="64217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5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088398"/>
        <c:axId val="34251263"/>
      </c:barChart>
      <c:catAx>
        <c:axId val="41088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51263"/>
        <c:crosses val="autoZero"/>
        <c:auto val="1"/>
        <c:lblOffset val="100"/>
        <c:noMultiLvlLbl val="0"/>
      </c:catAx>
      <c:valAx>
        <c:axId val="342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8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825912"/>
        <c:axId val="22888889"/>
      </c:barChart>
      <c:catAx>
        <c:axId val="398259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88889"/>
        <c:crosses val="autoZero"/>
        <c:auto val="1"/>
        <c:lblOffset val="100"/>
        <c:noMultiLvlLbl val="0"/>
      </c:catAx>
      <c:valAx>
        <c:axId val="2288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73410"/>
        <c:axId val="42060691"/>
      </c:barChart>
      <c:catAx>
        <c:axId val="46734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60691"/>
        <c:crosses val="autoZero"/>
        <c:auto val="1"/>
        <c:lblOffset val="100"/>
        <c:noMultiLvlLbl val="0"/>
      </c:catAx>
      <c:valAx>
        <c:axId val="42060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3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001900"/>
        <c:axId val="51472781"/>
      </c:barChart>
      <c:catAx>
        <c:axId val="43001900"/>
        <c:scaling>
          <c:orientation val="minMax"/>
        </c:scaling>
        <c:axPos val="b"/>
        <c:delete val="1"/>
        <c:majorTickMark val="out"/>
        <c:minorTickMark val="none"/>
        <c:tickLblPos val="none"/>
        <c:crossAx val="51472781"/>
        <c:crosses val="autoZero"/>
        <c:auto val="1"/>
        <c:lblOffset val="100"/>
        <c:noMultiLvlLbl val="0"/>
      </c:catAx>
      <c:valAx>
        <c:axId val="51472781"/>
        <c:scaling>
          <c:orientation val="minMax"/>
        </c:scaling>
        <c:axPos val="l"/>
        <c:delete val="1"/>
        <c:majorTickMark val="out"/>
        <c:minorTickMark val="none"/>
        <c:tickLblPos val="none"/>
        <c:crossAx val="43001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lindz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idewalktoron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mls_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pplyboa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wemovemen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farrahjinh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bletoottaw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iveluvlif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tiffphillip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memcambridg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continuouslis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uccinctsoci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edu_neeri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ate_mcgartlan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roflyon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rainstormsg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chweitzer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ysparkpat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burge_canad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_semwork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eesaw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woolf_atthedo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3" totalsRowShown="0" headerRowDxfId="369" dataDxfId="368">
  <autoFilter ref="A2:BN93"/>
  <tableColumns count="66">
    <tableColumn id="1" name="Vertex 1" dataDxfId="367"/>
    <tableColumn id="2" name="Vertex 2" dataDxfId="366"/>
    <tableColumn id="3" name="Color" dataDxfId="365"/>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23"/>
    <tableColumn id="7" name="ID" dataDxfId="357"/>
    <tableColumn id="9" name="Dynamic Filter" dataDxfId="356"/>
    <tableColumn id="8" name="Add Your Own Columns Here" dataDxfId="355"/>
    <tableColumn id="15" name="Relationship" dataDxfId="354"/>
    <tableColumn id="16" name="Relationship Date (UTC)" dataDxfId="353"/>
    <tableColumn id="17" name="Tweet" dataDxfId="352"/>
    <tableColumn id="18" name="URLs in Tweet" dataDxfId="351"/>
    <tableColumn id="19" name="Domains in Tweet" dataDxfId="350"/>
    <tableColumn id="20" name="Hashtags in Tweet" dataDxfId="349"/>
    <tableColumn id="21" name="Media in Tweet" dataDxfId="348"/>
    <tableColumn id="22" name="Tweet Image File" dataDxfId="347"/>
    <tableColumn id="23" name="Tweet Date (UTC)" dataDxfId="346"/>
    <tableColumn id="24" name="Date" dataDxfId="345"/>
    <tableColumn id="25" name="Time" dataDxfId="344"/>
    <tableColumn id="26" name="Twitter Page for Tweet" dataDxfId="343"/>
    <tableColumn id="27" name="Latitude" dataDxfId="342"/>
    <tableColumn id="28" name="Longitude" dataDxfId="341"/>
    <tableColumn id="29" name="Imported ID" dataDxfId="340"/>
    <tableColumn id="30" name="In-Reply-To Tweet ID" dataDxfId="339"/>
    <tableColumn id="31" name="Favorited" dataDxfId="338"/>
    <tableColumn id="32" name="Favorite Count" dataDxfId="337"/>
    <tableColumn id="33" name="In-Reply-To User ID" dataDxfId="336"/>
    <tableColumn id="34" name="Is Quote Status" dataDxfId="335"/>
    <tableColumn id="35" name="Language" dataDxfId="334"/>
    <tableColumn id="36" name="Possibly Sensitive" dataDxfId="333"/>
    <tableColumn id="37" name="Quoted Status ID" dataDxfId="332"/>
    <tableColumn id="38" name="Retweeted" dataDxfId="331"/>
    <tableColumn id="39" name="Retweet Count" dataDxfId="330"/>
    <tableColumn id="40" name="Retweet ID" dataDxfId="329"/>
    <tableColumn id="41" name="Source" dataDxfId="328"/>
    <tableColumn id="42" name="Truncated" dataDxfId="327"/>
    <tableColumn id="43" name="Unified Twitter ID" dataDxfId="326"/>
    <tableColumn id="44" name="Imported Tweet Type" dataDxfId="325"/>
    <tableColumn id="45" name="Added By Extended Analysis" dataDxfId="324"/>
    <tableColumn id="46" name="Corrected By Extended Analysis" dataDxfId="323"/>
    <tableColumn id="47" name="Place Bounding Box" dataDxfId="322"/>
    <tableColumn id="48" name="Place Country" dataDxfId="321"/>
    <tableColumn id="49" name="Place Country Code" dataDxfId="320"/>
    <tableColumn id="50" name="Place Full Name" dataDxfId="319"/>
    <tableColumn id="51" name="Place ID" dataDxfId="318"/>
    <tableColumn id="52" name="Place Name" dataDxfId="317"/>
    <tableColumn id="53" name="Place Type" dataDxfId="316"/>
    <tableColumn id="54" name="Place URL" dataDxfId="315"/>
    <tableColumn id="55" name="Edge Weight"/>
    <tableColumn id="56" name="Vertex 1 Group" dataDxfId="23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22" dataDxfId="221">
  <autoFilter ref="A1:N7"/>
  <tableColumns count="14">
    <tableColumn id="1" name="Top URLs in Tweet in Entire Graph" dataDxfId="220"/>
    <tableColumn id="2" name="Entire Graph Count" dataDxfId="219"/>
    <tableColumn id="3" name="Top URLs in Tweet in G1" dataDxfId="218"/>
    <tableColumn id="4" name="G1 Count" dataDxfId="217"/>
    <tableColumn id="5" name="Top URLs in Tweet in G2" dataDxfId="216"/>
    <tableColumn id="6" name="G2 Count" dataDxfId="215"/>
    <tableColumn id="7" name="Top URLs in Tweet in G3" dataDxfId="214"/>
    <tableColumn id="8" name="G3 Count" dataDxfId="213"/>
    <tableColumn id="9" name="Top URLs in Tweet in G4" dataDxfId="212"/>
    <tableColumn id="10" name="G4 Count" dataDxfId="211"/>
    <tableColumn id="11" name="Top URLs in Tweet in G5" dataDxfId="210"/>
    <tableColumn id="12" name="G5 Count" dataDxfId="209"/>
    <tableColumn id="13" name="Top URLs in Tweet in G6" dataDxfId="208"/>
    <tableColumn id="14" name="G6 Count" dataDxfId="20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4" totalsRowShown="0" headerRowDxfId="205" dataDxfId="204">
  <autoFilter ref="A10:N14"/>
  <tableColumns count="14">
    <tableColumn id="1" name="Top Domains in Tweet in Entire Graph" dataDxfId="203"/>
    <tableColumn id="2" name="Entire Graph Count" dataDxfId="202"/>
    <tableColumn id="3" name="Top Domains in Tweet in G1" dataDxfId="201"/>
    <tableColumn id="4" name="G1 Count" dataDxfId="200"/>
    <tableColumn id="5" name="Top Domains in Tweet in G2" dataDxfId="199"/>
    <tableColumn id="6" name="G2 Count" dataDxfId="198"/>
    <tableColumn id="7" name="Top Domains in Tweet in G3" dataDxfId="197"/>
    <tableColumn id="8" name="G3 Count" dataDxfId="196"/>
    <tableColumn id="9" name="Top Domains in Tweet in G4" dataDxfId="195"/>
    <tableColumn id="10" name="G4 Count" dataDxfId="194"/>
    <tableColumn id="11" name="Top Domains in Tweet in G5" dataDxfId="193"/>
    <tableColumn id="12" name="G5 Count" dataDxfId="192"/>
    <tableColumn id="13" name="Top Domains in Tweet in G6" dataDxfId="191"/>
    <tableColumn id="14" name="G6 Count" dataDxfId="1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7:N27" totalsRowShown="0" headerRowDxfId="188" dataDxfId="187">
  <autoFilter ref="A17:N27"/>
  <tableColumns count="14">
    <tableColumn id="1" name="Top Hashtags in Tweet in Entire Graph" dataDxfId="186"/>
    <tableColumn id="2" name="Entire Graph Count" dataDxfId="185"/>
    <tableColumn id="3" name="Top Hashtags in Tweet in G1" dataDxfId="184"/>
    <tableColumn id="4" name="G1 Count" dataDxfId="183"/>
    <tableColumn id="5" name="Top Hashtags in Tweet in G2" dataDxfId="182"/>
    <tableColumn id="6" name="G2 Count" dataDxfId="181"/>
    <tableColumn id="7" name="Top Hashtags in Tweet in G3" dataDxfId="180"/>
    <tableColumn id="8" name="G3 Count" dataDxfId="179"/>
    <tableColumn id="9" name="Top Hashtags in Tweet in G4" dataDxfId="178"/>
    <tableColumn id="10" name="G4 Count" dataDxfId="177"/>
    <tableColumn id="11" name="Top Hashtags in Tweet in G5" dataDxfId="176"/>
    <tableColumn id="12" name="G5 Count" dataDxfId="175"/>
    <tableColumn id="13" name="Top Hashtags in Tweet in G6" dataDxfId="174"/>
    <tableColumn id="14" name="G6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0:N40" totalsRowShown="0" headerRowDxfId="171" dataDxfId="170">
  <autoFilter ref="A30:N40"/>
  <tableColumns count="14">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3:N53" totalsRowShown="0" headerRowDxfId="154" dataDxfId="153">
  <autoFilter ref="A43:N53"/>
  <tableColumns count="14">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6:N57" totalsRowShown="0" headerRowDxfId="137" dataDxfId="136">
  <autoFilter ref="A56:N57"/>
  <tableColumns count="14">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1"/>
    <tableColumn id="13" name="Top Replied-To in G6" dataDxfId="110"/>
    <tableColumn id="14" name="G6 Count" dataDxfId="10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0:N70" totalsRowShown="0" headerRowDxfId="134" dataDxfId="133">
  <autoFilter ref="A60:N70"/>
  <tableColumns count="14">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3"/>
    <tableColumn id="11" name="Top Mentioned in G5" dataDxfId="112"/>
    <tableColumn id="12" name="G5 Count" dataDxfId="108"/>
    <tableColumn id="13" name="Top Mentioned in G6" dataDxfId="107"/>
    <tableColumn id="14" name="G6 Count" dataDxfId="10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3:N83" totalsRowShown="0" headerRowDxfId="103" dataDxfId="102">
  <autoFilter ref="A73:N83"/>
  <tableColumns count="14">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83" totalsRowShown="0" headerRowDxfId="76" dataDxfId="75">
  <autoFilter ref="A1:G483"/>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14" dataDxfId="313">
  <autoFilter ref="A2:BT24"/>
  <tableColumns count="72">
    <tableColumn id="1" name="Vertex" dataDxfId="312"/>
    <tableColumn id="72" name="Subgraph"/>
    <tableColumn id="2" name="Color" dataDxfId="311"/>
    <tableColumn id="5" name="Shape" dataDxfId="310"/>
    <tableColumn id="6" name="Size" dataDxfId="309"/>
    <tableColumn id="4" name="Opacity" dataDxfId="308"/>
    <tableColumn id="7" name="Image File" dataDxfId="307"/>
    <tableColumn id="3" name="Visibility" dataDxfId="306"/>
    <tableColumn id="10" name="Label" dataDxfId="305"/>
    <tableColumn id="16" name="Label Fill Color" dataDxfId="304"/>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95"/>
    <tableColumn id="28" name="Dynamic Filter" dataDxfId="294"/>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4"/>
    <tableColumn id="49" name="Custom Menu Item Text" dataDxfId="273"/>
    <tableColumn id="50" name="Custom Menu Item Action" dataDxfId="272"/>
    <tableColumn id="51" name="Tweeted Search Term?" dataDxfId="23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77" totalsRowShown="0" headerRowDxfId="67" dataDxfId="66">
  <autoFilter ref="A1:L27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23" dataDxfId="22">
  <autoFilter ref="A2:C1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71">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270"/>
    <tableColumn id="20" name="Collapsed X"/>
    <tableColumn id="21" name="Collapsed Y"/>
    <tableColumn id="6" name="ID" dataDxfId="269"/>
    <tableColumn id="19" name="Collapsed Properties" dataDxfId="237"/>
    <tableColumn id="5" name="Vertices" dataDxfId="236"/>
    <tableColumn id="7" name="Unique Edges" dataDxfId="235"/>
    <tableColumn id="8" name="Edges With Duplicates" dataDxfId="234"/>
    <tableColumn id="9" name="Total Edges" dataDxfId="233"/>
    <tableColumn id="10" name="Self-Loops" dataDxfId="232"/>
    <tableColumn id="24" name="Reciprocated Vertex Pair Ratio" dataDxfId="231"/>
    <tableColumn id="25" name="Reciprocated Edge Ratio" dataDxfId="230"/>
    <tableColumn id="11" name="Connected Components" dataDxfId="229"/>
    <tableColumn id="12" name="Single-Vertex Connected Components" dataDxfId="228"/>
    <tableColumn id="13" name="Maximum Vertices in a Connected Component" dataDxfId="227"/>
    <tableColumn id="14" name="Maximum Edges in a Connected Component" dataDxfId="226"/>
    <tableColumn id="15" name="Maximum Geodesic Distance (Diameter)" dataDxfId="225"/>
    <tableColumn id="16" name="Average Geodesic Distance" dataDxfId="224"/>
    <tableColumn id="17" name="Graph Density" dataDxfId="206"/>
    <tableColumn id="23" name="Top URLs in Tweet" dataDxfId="189"/>
    <tableColumn id="26" name="Top Domains in Tweet" dataDxfId="172"/>
    <tableColumn id="27" name="Top Hashtags in Tweet" dataDxfId="155"/>
    <tableColumn id="28" name="Top Words in Tweet" dataDxfId="138"/>
    <tableColumn id="29" name="Top Word Pairs in Tweet" dataDxfId="105"/>
    <tableColumn id="30" name="Top Replied-To in Tweet" dataDxfId="10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68" dataDxfId="267">
  <autoFilter ref="A1:C23"/>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6"/>
    <tableColumn id="2" name="Degree Frequency" dataDxfId="265">
      <calculatedColumnFormula>COUNTIF(Vertices[Degree], "&gt;= " &amp; D2) - COUNTIF(Vertices[Degree], "&gt;=" &amp; D3)</calculatedColumnFormula>
    </tableColumn>
    <tableColumn id="3" name="In-Degree Bin" dataDxfId="264"/>
    <tableColumn id="4" name="In-Degree Frequency" dataDxfId="263">
      <calculatedColumnFormula>COUNTIF(Vertices[In-Degree], "&gt;= " &amp; F2) - COUNTIF(Vertices[In-Degree], "&gt;=" &amp; F3)</calculatedColumnFormula>
    </tableColumn>
    <tableColumn id="5" name="Out-Degree Bin" dataDxfId="262"/>
    <tableColumn id="6" name="Out-Degree Frequency" dataDxfId="261">
      <calculatedColumnFormula>COUNTIF(Vertices[Out-Degree], "&gt;= " &amp; H2) - COUNTIF(Vertices[Out-Degree], "&gt;=" &amp; H3)</calculatedColumnFormula>
    </tableColumn>
    <tableColumn id="7" name="Betweenness Centrality Bin" dataDxfId="260"/>
    <tableColumn id="8" name="Betweenness Centrality Frequency" dataDxfId="259">
      <calculatedColumnFormula>COUNTIF(Vertices[Betweenness Centrality], "&gt;= " &amp; J2) - COUNTIF(Vertices[Betweenness Centrality], "&gt;=" &amp; J3)</calculatedColumnFormula>
    </tableColumn>
    <tableColumn id="9" name="Closeness Centrality Bin" dataDxfId="258"/>
    <tableColumn id="10" name="Closeness Centrality Frequency" dataDxfId="257">
      <calculatedColumnFormula>COUNTIF(Vertices[Closeness Centrality], "&gt;= " &amp; L2) - COUNTIF(Vertices[Closeness Centrality], "&gt;=" &amp; L3)</calculatedColumnFormula>
    </tableColumn>
    <tableColumn id="11" name="Eigenvector Centrality Bin" dataDxfId="256"/>
    <tableColumn id="12" name="Eigenvector Centrality Frequency" dataDxfId="255">
      <calculatedColumnFormula>COUNTIF(Vertices[Eigenvector Centrality], "&gt;= " &amp; N2) - COUNTIF(Vertices[Eigenvector Centrality], "&gt;=" &amp; N3)</calculatedColumnFormula>
    </tableColumn>
    <tableColumn id="18" name="PageRank Bin" dataDxfId="254"/>
    <tableColumn id="17" name="PageRank Frequency" dataDxfId="253">
      <calculatedColumnFormula>COUNTIF(Vertices[Eigenvector Centrality], "&gt;= " &amp; P2) - COUNTIF(Vertices[Eigenvector Centrality], "&gt;=" &amp; P3)</calculatedColumnFormula>
    </tableColumn>
    <tableColumn id="13" name="Clustering Coefficient Bin" dataDxfId="252"/>
    <tableColumn id="14" name="Clustering Coefficient Frequency" dataDxfId="251">
      <calculatedColumnFormula>COUNTIF(Vertices[Clustering Coefficient], "&gt;= " &amp; R2) - COUNTIF(Vertices[Clustering Coefficient], "&gt;=" &amp; R3)</calculatedColumnFormula>
    </tableColumn>
    <tableColumn id="15" name="Dynamic Filter Bin" dataDxfId="250"/>
    <tableColumn id="16" name="Dynamic Filter Frequency" dataDxfId="24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mmforum.ca/speaker/kara-wood/" TargetMode="External" /><Relationship Id="rId2" Type="http://schemas.openxmlformats.org/officeDocument/2006/relationships/hyperlink" Target="https://twitter.com/profng/status/1190081254848376832" TargetMode="External" /><Relationship Id="rId3" Type="http://schemas.openxmlformats.org/officeDocument/2006/relationships/hyperlink" Target="https://twitter.com/profng/status/1190081254848376832" TargetMode="External" /><Relationship Id="rId4" Type="http://schemas.openxmlformats.org/officeDocument/2006/relationships/hyperlink" Target="https://twitter.com/Kate_McGartland/status/1194696327160049665" TargetMode="External" /><Relationship Id="rId5" Type="http://schemas.openxmlformats.org/officeDocument/2006/relationships/hyperlink" Target="https://mysparkpath.com/blogs/news/how-the-challenge-mindset-impacts-student-recruitment" TargetMode="External" /><Relationship Id="rId6" Type="http://schemas.openxmlformats.org/officeDocument/2006/relationships/hyperlink" Target="https://semmforum.ca/" TargetMode="External" /><Relationship Id="rId7" Type="http://schemas.openxmlformats.org/officeDocument/2006/relationships/hyperlink" Target="https://pbs.twimg.com/media/EJHoYImW4AYjYY0.png" TargetMode="External" /><Relationship Id="rId8" Type="http://schemas.openxmlformats.org/officeDocument/2006/relationships/hyperlink" Target="https://pbs.twimg.com/media/EJHoYImW4AYjYY0.png" TargetMode="External" /><Relationship Id="rId9" Type="http://schemas.openxmlformats.org/officeDocument/2006/relationships/hyperlink" Target="https://pbs.twimg.com/media/EJQgK-sWwAESYIc.jpg" TargetMode="External" /><Relationship Id="rId10" Type="http://schemas.openxmlformats.org/officeDocument/2006/relationships/hyperlink" Target="https://pbs.twimg.com/media/EJQpp_WW4AEQkQf.jpg" TargetMode="External" /><Relationship Id="rId11" Type="http://schemas.openxmlformats.org/officeDocument/2006/relationships/hyperlink" Target="https://pbs.twimg.com/media/EJQowWuXUAAY3sx.jpg" TargetMode="External" /><Relationship Id="rId12" Type="http://schemas.openxmlformats.org/officeDocument/2006/relationships/hyperlink" Target="https://pbs.twimg.com/media/EJVlU8bX0AEm68d.jpg" TargetMode="External" /><Relationship Id="rId13" Type="http://schemas.openxmlformats.org/officeDocument/2006/relationships/hyperlink" Target="https://pbs.twimg.com/media/EIuDCH7W4AEyqs1.png" TargetMode="External" /><Relationship Id="rId14" Type="http://schemas.openxmlformats.org/officeDocument/2006/relationships/hyperlink" Target="https://pbs.twimg.com/media/EJRpeMvXsAU4ygu.jpg" TargetMode="External" /><Relationship Id="rId15" Type="http://schemas.openxmlformats.org/officeDocument/2006/relationships/hyperlink" Target="https://pbs.twimg.com/media/EJRyf41W4AEOh7I.jpg" TargetMode="External" /><Relationship Id="rId16" Type="http://schemas.openxmlformats.org/officeDocument/2006/relationships/hyperlink" Target="https://pbs.twimg.com/media/EJSDO9XWwAIKLA_.jpg" TargetMode="External" /><Relationship Id="rId17" Type="http://schemas.openxmlformats.org/officeDocument/2006/relationships/hyperlink" Target="https://pbs.twimg.com/media/EJHoYImW4AYjYY0.png" TargetMode="External" /><Relationship Id="rId18" Type="http://schemas.openxmlformats.org/officeDocument/2006/relationships/hyperlink" Target="https://pbs.twimg.com/media/EJHoYImW4AYjYY0.png" TargetMode="External" /><Relationship Id="rId19" Type="http://schemas.openxmlformats.org/officeDocument/2006/relationships/hyperlink" Target="https://pbs.twimg.com/media/EJQgK-sWwAESYIc.jpg" TargetMode="External" /><Relationship Id="rId20" Type="http://schemas.openxmlformats.org/officeDocument/2006/relationships/hyperlink" Target="https://pbs.twimg.com/media/EJQpp_WW4AEQkQf.jpg" TargetMode="External" /><Relationship Id="rId21" Type="http://schemas.openxmlformats.org/officeDocument/2006/relationships/hyperlink" Target="http://pbs.twimg.com/profile_images/1176179747413532672/6OXbNT16_normal.jpg" TargetMode="External" /><Relationship Id="rId22" Type="http://schemas.openxmlformats.org/officeDocument/2006/relationships/hyperlink" Target="http://pbs.twimg.com/profile_images/1181574288991756288/74sYSRfd_normal.jpg" TargetMode="External" /><Relationship Id="rId23" Type="http://schemas.openxmlformats.org/officeDocument/2006/relationships/hyperlink" Target="http://pbs.twimg.com/profile_images/1181574288991756288/74sYSRfd_normal.jpg" TargetMode="External" /><Relationship Id="rId24" Type="http://schemas.openxmlformats.org/officeDocument/2006/relationships/hyperlink" Target="http://pbs.twimg.com/profile_images/1155187968568647683/-mf8a17E_normal.jpg" TargetMode="External" /><Relationship Id="rId25" Type="http://schemas.openxmlformats.org/officeDocument/2006/relationships/hyperlink" Target="http://pbs.twimg.com/profile_images/1155187968568647683/-mf8a17E_normal.jpg" TargetMode="External" /><Relationship Id="rId26" Type="http://schemas.openxmlformats.org/officeDocument/2006/relationships/hyperlink" Target="http://pbs.twimg.com/profile_images/957960511382962176/hixFTQER_normal.jpg" TargetMode="External" /><Relationship Id="rId27" Type="http://schemas.openxmlformats.org/officeDocument/2006/relationships/hyperlink" Target="http://pbs.twimg.com/profile_images/957960511382962176/hixFTQER_normal.jpg" TargetMode="External" /><Relationship Id="rId28" Type="http://schemas.openxmlformats.org/officeDocument/2006/relationships/hyperlink" Target="http://pbs.twimg.com/profile_images/1171786368328110080/LlLbBRcn_normal.jpg" TargetMode="External" /><Relationship Id="rId29" Type="http://schemas.openxmlformats.org/officeDocument/2006/relationships/hyperlink" Target="http://pbs.twimg.com/profile_images/594163868991037440/LBgSYSkD_normal.png" TargetMode="External" /><Relationship Id="rId30" Type="http://schemas.openxmlformats.org/officeDocument/2006/relationships/hyperlink" Target="http://pbs.twimg.com/profile_images/594163868991037440/LBgSYSkD_normal.png" TargetMode="External" /><Relationship Id="rId31" Type="http://schemas.openxmlformats.org/officeDocument/2006/relationships/hyperlink" Target="http://pbs.twimg.com/profile_images/594163868991037440/LBgSYSkD_normal.png" TargetMode="External" /><Relationship Id="rId32" Type="http://schemas.openxmlformats.org/officeDocument/2006/relationships/hyperlink" Target="http://pbs.twimg.com/profile_images/1082874182491197440/8LWEqcuh_normal.jpg" TargetMode="External" /><Relationship Id="rId33" Type="http://schemas.openxmlformats.org/officeDocument/2006/relationships/hyperlink" Target="http://pbs.twimg.com/profile_images/1082874182491197440/8LWEqcuh_normal.jpg" TargetMode="External" /><Relationship Id="rId34" Type="http://schemas.openxmlformats.org/officeDocument/2006/relationships/hyperlink" Target="http://pbs.twimg.com/profile_images/1112099529279578112/e0ZhjV0l_normal.png" TargetMode="External" /><Relationship Id="rId35" Type="http://schemas.openxmlformats.org/officeDocument/2006/relationships/hyperlink" Target="http://pbs.twimg.com/profile_images/1112099529279578112/e0ZhjV0l_normal.png" TargetMode="External" /><Relationship Id="rId36" Type="http://schemas.openxmlformats.org/officeDocument/2006/relationships/hyperlink" Target="https://pbs.twimg.com/media/EJQowWuXUAAY3sx.jpg" TargetMode="External" /><Relationship Id="rId37" Type="http://schemas.openxmlformats.org/officeDocument/2006/relationships/hyperlink" Target="http://pbs.twimg.com/profile_images/1112099529279578112/e0ZhjV0l_normal.png" TargetMode="External" /><Relationship Id="rId38" Type="http://schemas.openxmlformats.org/officeDocument/2006/relationships/hyperlink" Target="http://pbs.twimg.com/profile_images/1112099529279578112/e0ZhjV0l_normal.png" TargetMode="External" /><Relationship Id="rId39" Type="http://schemas.openxmlformats.org/officeDocument/2006/relationships/hyperlink" Target="http://pbs.twimg.com/profile_images/1112099529279578112/e0ZhjV0l_normal.png" TargetMode="External" /><Relationship Id="rId40" Type="http://schemas.openxmlformats.org/officeDocument/2006/relationships/hyperlink" Target="http://pbs.twimg.com/profile_images/1112099529279578112/e0ZhjV0l_normal.png" TargetMode="External" /><Relationship Id="rId41" Type="http://schemas.openxmlformats.org/officeDocument/2006/relationships/hyperlink" Target="http://pbs.twimg.com/profile_images/1173328966951661569/_v1F5MMV_normal.jpg" TargetMode="External" /><Relationship Id="rId42" Type="http://schemas.openxmlformats.org/officeDocument/2006/relationships/hyperlink" Target="http://pbs.twimg.com/profile_images/1173328966951661569/_v1F5MMV_normal.jpg" TargetMode="External" /><Relationship Id="rId43" Type="http://schemas.openxmlformats.org/officeDocument/2006/relationships/hyperlink" Target="https://pbs.twimg.com/media/EJVlU8bX0AEm68d.jpg" TargetMode="External" /><Relationship Id="rId44" Type="http://schemas.openxmlformats.org/officeDocument/2006/relationships/hyperlink" Target="https://pbs.twimg.com/media/EIuDCH7W4AEyqs1.png" TargetMode="External" /><Relationship Id="rId45" Type="http://schemas.openxmlformats.org/officeDocument/2006/relationships/hyperlink" Target="http://pbs.twimg.com/profile_images/1192151072820871170/g-IbGpjA_normal.jpg" TargetMode="External" /><Relationship Id="rId46" Type="http://schemas.openxmlformats.org/officeDocument/2006/relationships/hyperlink" Target="http://pbs.twimg.com/profile_images/1192151072820871170/g-IbGpjA_normal.jpg" TargetMode="External" /><Relationship Id="rId47" Type="http://schemas.openxmlformats.org/officeDocument/2006/relationships/hyperlink" Target="http://pbs.twimg.com/profile_images/1192151072820871170/g-IbGpjA_normal.jpg" TargetMode="External" /><Relationship Id="rId48" Type="http://schemas.openxmlformats.org/officeDocument/2006/relationships/hyperlink" Target="http://pbs.twimg.com/profile_images/1192151072820871170/g-IbGpjA_normal.jpg" TargetMode="External" /><Relationship Id="rId49" Type="http://schemas.openxmlformats.org/officeDocument/2006/relationships/hyperlink" Target="http://pbs.twimg.com/profile_images/1192151072820871170/g-IbGpjA_normal.jpg" TargetMode="External" /><Relationship Id="rId50" Type="http://schemas.openxmlformats.org/officeDocument/2006/relationships/hyperlink" Target="http://pbs.twimg.com/profile_images/1192151072820871170/g-IbGpjA_normal.jpg" TargetMode="External" /><Relationship Id="rId51" Type="http://schemas.openxmlformats.org/officeDocument/2006/relationships/hyperlink" Target="http://pbs.twimg.com/profile_images/1192151072820871170/g-IbGpjA_normal.jpg" TargetMode="External" /><Relationship Id="rId52" Type="http://schemas.openxmlformats.org/officeDocument/2006/relationships/hyperlink" Target="http://pbs.twimg.com/profile_images/1192151072820871170/g-IbGpjA_normal.jpg" TargetMode="External" /><Relationship Id="rId53" Type="http://schemas.openxmlformats.org/officeDocument/2006/relationships/hyperlink" Target="http://pbs.twimg.com/profile_images/1192151072820871170/g-IbGpjA_normal.jpg" TargetMode="External" /><Relationship Id="rId54" Type="http://schemas.openxmlformats.org/officeDocument/2006/relationships/hyperlink" Target="http://pbs.twimg.com/profile_images/1192151072820871170/g-IbGpjA_normal.jpg" TargetMode="External" /><Relationship Id="rId55" Type="http://schemas.openxmlformats.org/officeDocument/2006/relationships/hyperlink" Target="http://pbs.twimg.com/profile_images/1192151072820871170/g-IbGpjA_normal.jpg" TargetMode="External" /><Relationship Id="rId56" Type="http://schemas.openxmlformats.org/officeDocument/2006/relationships/hyperlink" Target="http://pbs.twimg.com/profile_images/1192151072820871170/g-IbGpjA_normal.jpg" TargetMode="External" /><Relationship Id="rId57" Type="http://schemas.openxmlformats.org/officeDocument/2006/relationships/hyperlink" Target="http://pbs.twimg.com/profile_images/1192151072820871170/g-IbGpjA_normal.jpg" TargetMode="External" /><Relationship Id="rId58" Type="http://schemas.openxmlformats.org/officeDocument/2006/relationships/hyperlink" Target="http://pbs.twimg.com/profile_images/1192151072820871170/g-IbGpjA_normal.jpg" TargetMode="External" /><Relationship Id="rId59" Type="http://schemas.openxmlformats.org/officeDocument/2006/relationships/hyperlink" Target="http://pbs.twimg.com/profile_images/1192151072820871170/g-IbGpjA_normal.jpg" TargetMode="External" /><Relationship Id="rId60" Type="http://schemas.openxmlformats.org/officeDocument/2006/relationships/hyperlink" Target="http://pbs.twimg.com/profile_images/1192151072820871170/g-IbGpjA_normal.jpg" TargetMode="External" /><Relationship Id="rId61" Type="http://schemas.openxmlformats.org/officeDocument/2006/relationships/hyperlink" Target="http://pbs.twimg.com/profile_images/1192151072820871170/g-IbGpjA_normal.jpg" TargetMode="External" /><Relationship Id="rId62" Type="http://schemas.openxmlformats.org/officeDocument/2006/relationships/hyperlink" Target="http://pbs.twimg.com/profile_images/1192151072820871170/g-IbGpjA_normal.jpg" TargetMode="External" /><Relationship Id="rId63" Type="http://schemas.openxmlformats.org/officeDocument/2006/relationships/hyperlink" Target="http://pbs.twimg.com/profile_images/1192151072820871170/g-IbGpjA_normal.jpg" TargetMode="External" /><Relationship Id="rId64" Type="http://schemas.openxmlformats.org/officeDocument/2006/relationships/hyperlink" Target="http://pbs.twimg.com/profile_images/1192151072820871170/g-IbGpjA_normal.jpg" TargetMode="External" /><Relationship Id="rId65" Type="http://schemas.openxmlformats.org/officeDocument/2006/relationships/hyperlink" Target="http://pbs.twimg.com/profile_images/1192151072820871170/g-IbGpjA_normal.jpg" TargetMode="External" /><Relationship Id="rId66" Type="http://schemas.openxmlformats.org/officeDocument/2006/relationships/hyperlink" Target="http://pbs.twimg.com/profile_images/1192151072820871170/g-IbGpjA_normal.jpg" TargetMode="External" /><Relationship Id="rId67" Type="http://schemas.openxmlformats.org/officeDocument/2006/relationships/hyperlink" Target="http://pbs.twimg.com/profile_images/1192151072820871170/g-IbGpjA_normal.jpg" TargetMode="External" /><Relationship Id="rId68" Type="http://schemas.openxmlformats.org/officeDocument/2006/relationships/hyperlink" Target="http://pbs.twimg.com/profile_images/1192151072820871170/g-IbGpjA_normal.jpg" TargetMode="External" /><Relationship Id="rId69" Type="http://schemas.openxmlformats.org/officeDocument/2006/relationships/hyperlink" Target="http://pbs.twimg.com/profile_images/1192151072820871170/g-IbGpjA_normal.jpg" TargetMode="External" /><Relationship Id="rId70" Type="http://schemas.openxmlformats.org/officeDocument/2006/relationships/hyperlink" Target="http://pbs.twimg.com/profile_images/1192151072820871170/g-IbGpjA_normal.jpg" TargetMode="External" /><Relationship Id="rId71" Type="http://schemas.openxmlformats.org/officeDocument/2006/relationships/hyperlink" Target="http://pbs.twimg.com/profile_images/1192151072820871170/g-IbGpjA_normal.jpg" TargetMode="External" /><Relationship Id="rId72" Type="http://schemas.openxmlformats.org/officeDocument/2006/relationships/hyperlink" Target="http://pbs.twimg.com/profile_images/1192151072820871170/g-IbGpjA_normal.jpg" TargetMode="External" /><Relationship Id="rId73" Type="http://schemas.openxmlformats.org/officeDocument/2006/relationships/hyperlink" Target="http://pbs.twimg.com/profile_images/1192151072820871170/g-IbGpjA_normal.jpg" TargetMode="External" /><Relationship Id="rId74" Type="http://schemas.openxmlformats.org/officeDocument/2006/relationships/hyperlink" Target="http://pbs.twimg.com/profile_images/1192151072820871170/g-IbGpjA_normal.jpg" TargetMode="External" /><Relationship Id="rId75" Type="http://schemas.openxmlformats.org/officeDocument/2006/relationships/hyperlink" Target="http://pbs.twimg.com/profile_images/1192151072820871170/g-IbGpjA_normal.jpg" TargetMode="External" /><Relationship Id="rId76" Type="http://schemas.openxmlformats.org/officeDocument/2006/relationships/hyperlink" Target="http://pbs.twimg.com/profile_images/1192151072820871170/g-IbGpjA_normal.jpg" TargetMode="External" /><Relationship Id="rId77" Type="http://schemas.openxmlformats.org/officeDocument/2006/relationships/hyperlink" Target="http://pbs.twimg.com/profile_images/1192151072820871170/g-IbGpjA_normal.jpg" TargetMode="External" /><Relationship Id="rId78" Type="http://schemas.openxmlformats.org/officeDocument/2006/relationships/hyperlink" Target="http://pbs.twimg.com/profile_images/1192151072820871170/g-IbGpjA_normal.jpg" TargetMode="External" /><Relationship Id="rId79" Type="http://schemas.openxmlformats.org/officeDocument/2006/relationships/hyperlink" Target="http://pbs.twimg.com/profile_images/1192151072820871170/g-IbGpjA_normal.jpg" TargetMode="External" /><Relationship Id="rId80" Type="http://schemas.openxmlformats.org/officeDocument/2006/relationships/hyperlink" Target="http://pbs.twimg.com/profile_images/1192151072820871170/g-IbGpjA_normal.jpg" TargetMode="External" /><Relationship Id="rId81" Type="http://schemas.openxmlformats.org/officeDocument/2006/relationships/hyperlink" Target="http://pbs.twimg.com/profile_images/1192151072820871170/g-IbGpjA_normal.jpg" TargetMode="External" /><Relationship Id="rId82" Type="http://schemas.openxmlformats.org/officeDocument/2006/relationships/hyperlink" Target="http://pbs.twimg.com/profile_images/1192151072820871170/g-IbGpjA_normal.jpg" TargetMode="External" /><Relationship Id="rId83" Type="http://schemas.openxmlformats.org/officeDocument/2006/relationships/hyperlink" Target="http://pbs.twimg.com/profile_images/1192151072820871170/g-IbGpjA_normal.jpg" TargetMode="External" /><Relationship Id="rId84" Type="http://schemas.openxmlformats.org/officeDocument/2006/relationships/hyperlink" Target="https://pbs.twimg.com/media/EJRpeMvXsAU4ygu.jpg" TargetMode="External" /><Relationship Id="rId85" Type="http://schemas.openxmlformats.org/officeDocument/2006/relationships/hyperlink" Target="http://pbs.twimg.com/profile_images/1192151072820871170/g-IbGpjA_normal.jpg" TargetMode="External" /><Relationship Id="rId86" Type="http://schemas.openxmlformats.org/officeDocument/2006/relationships/hyperlink" Target="http://pbs.twimg.com/profile_images/1192151072820871170/g-IbGpjA_normal.jpg" TargetMode="External" /><Relationship Id="rId87" Type="http://schemas.openxmlformats.org/officeDocument/2006/relationships/hyperlink" Target="http://pbs.twimg.com/profile_images/1192151072820871170/g-IbGpjA_normal.jpg" TargetMode="External" /><Relationship Id="rId88" Type="http://schemas.openxmlformats.org/officeDocument/2006/relationships/hyperlink" Target="http://pbs.twimg.com/profile_images/1192151072820871170/g-IbGpjA_normal.jpg" TargetMode="External" /><Relationship Id="rId89" Type="http://schemas.openxmlformats.org/officeDocument/2006/relationships/hyperlink" Target="https://pbs.twimg.com/media/EJRyf41W4AEOh7I.jpg" TargetMode="External" /><Relationship Id="rId90" Type="http://schemas.openxmlformats.org/officeDocument/2006/relationships/hyperlink" Target="http://pbs.twimg.com/profile_images/1192151072820871170/g-IbGpjA_normal.jpg" TargetMode="External" /><Relationship Id="rId91" Type="http://schemas.openxmlformats.org/officeDocument/2006/relationships/hyperlink" Target="http://pbs.twimg.com/profile_images/1192151072820871170/g-IbGpjA_normal.jpg" TargetMode="External" /><Relationship Id="rId92" Type="http://schemas.openxmlformats.org/officeDocument/2006/relationships/hyperlink" Target="http://pbs.twimg.com/profile_images/1192151072820871170/g-IbGpjA_normal.jpg" TargetMode="External" /><Relationship Id="rId93" Type="http://schemas.openxmlformats.org/officeDocument/2006/relationships/hyperlink" Target="http://pbs.twimg.com/profile_images/1192151072820871170/g-IbGpjA_normal.jpg" TargetMode="External" /><Relationship Id="rId94" Type="http://schemas.openxmlformats.org/officeDocument/2006/relationships/hyperlink" Target="http://pbs.twimg.com/profile_images/1192151072820871170/g-IbGpjA_normal.jpg" TargetMode="External" /><Relationship Id="rId95" Type="http://schemas.openxmlformats.org/officeDocument/2006/relationships/hyperlink" Target="http://pbs.twimg.com/profile_images/1192151072820871170/g-IbGpjA_normal.jpg" TargetMode="External" /><Relationship Id="rId96" Type="http://schemas.openxmlformats.org/officeDocument/2006/relationships/hyperlink" Target="http://pbs.twimg.com/profile_images/1192151072820871170/g-IbGpjA_normal.jpg" TargetMode="External" /><Relationship Id="rId97" Type="http://schemas.openxmlformats.org/officeDocument/2006/relationships/hyperlink" Target="http://pbs.twimg.com/profile_images/1192151072820871170/g-IbGpjA_normal.jpg" TargetMode="External" /><Relationship Id="rId98" Type="http://schemas.openxmlformats.org/officeDocument/2006/relationships/hyperlink" Target="https://pbs.twimg.com/media/EJSDO9XWwAIKLA_.jpg" TargetMode="External" /><Relationship Id="rId99" Type="http://schemas.openxmlformats.org/officeDocument/2006/relationships/hyperlink" Target="http://pbs.twimg.com/profile_images/1192151072820871170/g-IbGpjA_normal.jpg" TargetMode="External" /><Relationship Id="rId100" Type="http://schemas.openxmlformats.org/officeDocument/2006/relationships/hyperlink" Target="http://pbs.twimg.com/profile_images/1192151072820871170/g-IbGpjA_normal.jpg" TargetMode="External" /><Relationship Id="rId101" Type="http://schemas.openxmlformats.org/officeDocument/2006/relationships/hyperlink" Target="http://pbs.twimg.com/profile_images/1192151072820871170/g-IbGpjA_normal.jpg" TargetMode="External" /><Relationship Id="rId102" Type="http://schemas.openxmlformats.org/officeDocument/2006/relationships/hyperlink" Target="http://pbs.twimg.com/profile_images/1192151072820871170/g-IbGpjA_normal.jpg" TargetMode="External" /><Relationship Id="rId103" Type="http://schemas.openxmlformats.org/officeDocument/2006/relationships/hyperlink" Target="http://pbs.twimg.com/profile_images/1192151072820871170/g-IbGpjA_normal.jpg" TargetMode="External" /><Relationship Id="rId104" Type="http://schemas.openxmlformats.org/officeDocument/2006/relationships/hyperlink" Target="http://pbs.twimg.com/profile_images/1192151072820871170/g-IbGpjA_normal.jpg" TargetMode="External" /><Relationship Id="rId105" Type="http://schemas.openxmlformats.org/officeDocument/2006/relationships/hyperlink" Target="http://pbs.twimg.com/profile_images/1192151072820871170/g-IbGpjA_normal.jpg" TargetMode="External" /><Relationship Id="rId106" Type="http://schemas.openxmlformats.org/officeDocument/2006/relationships/hyperlink" Target="http://pbs.twimg.com/profile_images/1192151072820871170/g-IbGpjA_normal.jpg" TargetMode="External" /><Relationship Id="rId107" Type="http://schemas.openxmlformats.org/officeDocument/2006/relationships/hyperlink" Target="http://pbs.twimg.com/profile_images/1192151072820871170/g-IbGpjA_normal.jpg" TargetMode="External" /><Relationship Id="rId108" Type="http://schemas.openxmlformats.org/officeDocument/2006/relationships/hyperlink" Target="https://twitter.com/jlindzon/status/1193990882309087232" TargetMode="External" /><Relationship Id="rId109" Type="http://schemas.openxmlformats.org/officeDocument/2006/relationships/hyperlink" Target="https://twitter.com/jlindzon/status/1193990882309087232" TargetMode="External" /><Relationship Id="rId110" Type="http://schemas.openxmlformats.org/officeDocument/2006/relationships/hyperlink" Target="https://twitter.com/applyboard/status/1194615183974576128" TargetMode="External" /><Relationship Id="rId111" Type="http://schemas.openxmlformats.org/officeDocument/2006/relationships/hyperlink" Target="https://twitter.com/farrahjinha/status/1194625608866652161" TargetMode="External" /><Relationship Id="rId112" Type="http://schemas.openxmlformats.org/officeDocument/2006/relationships/hyperlink" Target="https://twitter.com/abletoottawa/status/1194626222799519748" TargetMode="External" /><Relationship Id="rId113" Type="http://schemas.openxmlformats.org/officeDocument/2006/relationships/hyperlink" Target="https://twitter.com/stiffphillips/status/1194626580863057920" TargetMode="External" /><Relationship Id="rId114" Type="http://schemas.openxmlformats.org/officeDocument/2006/relationships/hyperlink" Target="https://twitter.com/stiffphillips/status/1194626580863057920" TargetMode="External" /><Relationship Id="rId115" Type="http://schemas.openxmlformats.org/officeDocument/2006/relationships/hyperlink" Target="https://twitter.com/ememcambridge/status/1194628095531077633" TargetMode="External" /><Relationship Id="rId116" Type="http://schemas.openxmlformats.org/officeDocument/2006/relationships/hyperlink" Target="https://twitter.com/ememcambridge/status/1194636846203981827" TargetMode="External" /><Relationship Id="rId117" Type="http://schemas.openxmlformats.org/officeDocument/2006/relationships/hyperlink" Target="https://twitter.com/acontinuouslist/status/1194644682648756225" TargetMode="External" /><Relationship Id="rId118" Type="http://schemas.openxmlformats.org/officeDocument/2006/relationships/hyperlink" Target="https://twitter.com/acontinuouslist/status/1194644711669153793" TargetMode="External" /><Relationship Id="rId119" Type="http://schemas.openxmlformats.org/officeDocument/2006/relationships/hyperlink" Target="https://twitter.com/edu_neering/status/1194696354037145600" TargetMode="External" /><Relationship Id="rId120" Type="http://schemas.openxmlformats.org/officeDocument/2006/relationships/hyperlink" Target="https://twitter.com/succinctsocial/status/1192095093857095683" TargetMode="External" /><Relationship Id="rId121" Type="http://schemas.openxmlformats.org/officeDocument/2006/relationships/hyperlink" Target="https://twitter.com/succinctsocial/status/1194624875526328320" TargetMode="External" /><Relationship Id="rId122" Type="http://schemas.openxmlformats.org/officeDocument/2006/relationships/hyperlink" Target="https://twitter.com/succinctsocial/status/1194707237593329664" TargetMode="External" /><Relationship Id="rId123" Type="http://schemas.openxmlformats.org/officeDocument/2006/relationships/hyperlink" Target="https://twitter.com/proflyons/status/1190631190937636864" TargetMode="External" /><Relationship Id="rId124" Type="http://schemas.openxmlformats.org/officeDocument/2006/relationships/hyperlink" Target="https://twitter.com/proflyons/status/1190631190937636864" TargetMode="External" /><Relationship Id="rId125" Type="http://schemas.openxmlformats.org/officeDocument/2006/relationships/hyperlink" Target="https://twitter.com/mysparkpath/status/1194615986143535104" TargetMode="External" /><Relationship Id="rId126" Type="http://schemas.openxmlformats.org/officeDocument/2006/relationships/hyperlink" Target="https://twitter.com/mysparkpath/status/1194615986143535104" TargetMode="External" /><Relationship Id="rId127" Type="http://schemas.openxmlformats.org/officeDocument/2006/relationships/hyperlink" Target="https://twitter.com/mysparkpath/status/1194624616498634752" TargetMode="External" /><Relationship Id="rId128" Type="http://schemas.openxmlformats.org/officeDocument/2006/relationships/hyperlink" Target="https://twitter.com/mysparkpath/status/1194615986143535104" TargetMode="External" /><Relationship Id="rId129" Type="http://schemas.openxmlformats.org/officeDocument/2006/relationships/hyperlink" Target="https://twitter.com/mysparkpath/status/1194703489198415872" TargetMode="External" /><Relationship Id="rId130" Type="http://schemas.openxmlformats.org/officeDocument/2006/relationships/hyperlink" Target="https://twitter.com/mysparkpath/status/1194703706882789376" TargetMode="External" /><Relationship Id="rId131" Type="http://schemas.openxmlformats.org/officeDocument/2006/relationships/hyperlink" Target="https://twitter.com/mysparkpath/status/1194708243836284934" TargetMode="External" /><Relationship Id="rId132" Type="http://schemas.openxmlformats.org/officeDocument/2006/relationships/hyperlink" Target="https://twitter.com/bburge_canada/status/1192650163879198720" TargetMode="External" /><Relationship Id="rId133" Type="http://schemas.openxmlformats.org/officeDocument/2006/relationships/hyperlink" Target="https://twitter.com/bburge_canada/status/1194605536454553600" TargetMode="External" /><Relationship Id="rId134" Type="http://schemas.openxmlformats.org/officeDocument/2006/relationships/hyperlink" Target="https://twitter.com/bburge_canada/status/1194972690739793922" TargetMode="External" /><Relationship Id="rId135" Type="http://schemas.openxmlformats.org/officeDocument/2006/relationships/hyperlink" Target="https://twitter.com/kate_mcgartland/status/1192190602659500032" TargetMode="External" /><Relationship Id="rId136" Type="http://schemas.openxmlformats.org/officeDocument/2006/relationships/hyperlink" Target="https://twitter.com/kate_mcgartland/status/1194636528300875783" TargetMode="External" /><Relationship Id="rId137" Type="http://schemas.openxmlformats.org/officeDocument/2006/relationships/hyperlink" Target="https://twitter.com/kate_mcgartland/status/1194636981319417861" TargetMode="External" /><Relationship Id="rId138" Type="http://schemas.openxmlformats.org/officeDocument/2006/relationships/hyperlink" Target="https://twitter.com/kate_mcgartland/status/1194637634804555776" TargetMode="External" /><Relationship Id="rId139" Type="http://schemas.openxmlformats.org/officeDocument/2006/relationships/hyperlink" Target="https://twitter.com/kate_mcgartland/status/1194637831504707584" TargetMode="External" /><Relationship Id="rId140" Type="http://schemas.openxmlformats.org/officeDocument/2006/relationships/hyperlink" Target="https://twitter.com/kate_mcgartland/status/1194638405776400384" TargetMode="External" /><Relationship Id="rId141" Type="http://schemas.openxmlformats.org/officeDocument/2006/relationships/hyperlink" Target="https://twitter.com/kate_mcgartland/status/1194638627512504321" TargetMode="External" /><Relationship Id="rId142" Type="http://schemas.openxmlformats.org/officeDocument/2006/relationships/hyperlink" Target="https://twitter.com/kate_mcgartland/status/1194639200802476032" TargetMode="External" /><Relationship Id="rId143" Type="http://schemas.openxmlformats.org/officeDocument/2006/relationships/hyperlink" Target="https://twitter.com/kate_mcgartland/status/1194640394270781440" TargetMode="External" /><Relationship Id="rId144" Type="http://schemas.openxmlformats.org/officeDocument/2006/relationships/hyperlink" Target="https://twitter.com/kate_mcgartland/status/1194641104534155264" TargetMode="External" /><Relationship Id="rId145" Type="http://schemas.openxmlformats.org/officeDocument/2006/relationships/hyperlink" Target="https://twitter.com/kate_mcgartland/status/1194644365207060485" TargetMode="External" /><Relationship Id="rId146" Type="http://schemas.openxmlformats.org/officeDocument/2006/relationships/hyperlink" Target="https://twitter.com/kate_mcgartland/status/1194645693274701825" TargetMode="External" /><Relationship Id="rId147" Type="http://schemas.openxmlformats.org/officeDocument/2006/relationships/hyperlink" Target="https://twitter.com/kate_mcgartland/status/1194646139280211968" TargetMode="External" /><Relationship Id="rId148" Type="http://schemas.openxmlformats.org/officeDocument/2006/relationships/hyperlink" Target="https://twitter.com/kate_mcgartland/status/1194646754802749446" TargetMode="External" /><Relationship Id="rId149" Type="http://schemas.openxmlformats.org/officeDocument/2006/relationships/hyperlink" Target="https://twitter.com/kate_mcgartland/status/1194647133678395393" TargetMode="External" /><Relationship Id="rId150" Type="http://schemas.openxmlformats.org/officeDocument/2006/relationships/hyperlink" Target="https://twitter.com/kate_mcgartland/status/1194647843023314944" TargetMode="External" /><Relationship Id="rId151" Type="http://schemas.openxmlformats.org/officeDocument/2006/relationships/hyperlink" Target="https://twitter.com/kate_mcgartland/status/1194648038746345472" TargetMode="External" /><Relationship Id="rId152" Type="http://schemas.openxmlformats.org/officeDocument/2006/relationships/hyperlink" Target="https://twitter.com/kate_mcgartland/status/1194648626959716358" TargetMode="External" /><Relationship Id="rId153" Type="http://schemas.openxmlformats.org/officeDocument/2006/relationships/hyperlink" Target="https://twitter.com/kate_mcgartland/status/1194649133560279040" TargetMode="External" /><Relationship Id="rId154" Type="http://schemas.openxmlformats.org/officeDocument/2006/relationships/hyperlink" Target="https://twitter.com/kate_mcgartland/status/1194649908780908544" TargetMode="External" /><Relationship Id="rId155" Type="http://schemas.openxmlformats.org/officeDocument/2006/relationships/hyperlink" Target="https://twitter.com/kate_mcgartland/status/1194650244337852417" TargetMode="External" /><Relationship Id="rId156" Type="http://schemas.openxmlformats.org/officeDocument/2006/relationships/hyperlink" Target="https://twitter.com/kate_mcgartland/status/1194651104723787781" TargetMode="External" /><Relationship Id="rId157" Type="http://schemas.openxmlformats.org/officeDocument/2006/relationships/hyperlink" Target="https://twitter.com/kate_mcgartland/status/1194711805542707201" TargetMode="External" /><Relationship Id="rId158" Type="http://schemas.openxmlformats.org/officeDocument/2006/relationships/hyperlink" Target="https://twitter.com/kate_mcgartland/status/1194978648106979328" TargetMode="External" /><Relationship Id="rId159" Type="http://schemas.openxmlformats.org/officeDocument/2006/relationships/hyperlink" Target="https://twitter.com/kate_mcgartland/status/1194980104037900289" TargetMode="External" /><Relationship Id="rId160" Type="http://schemas.openxmlformats.org/officeDocument/2006/relationships/hyperlink" Target="https://twitter.com/kate_mcgartland/status/1194981074641793025" TargetMode="External" /><Relationship Id="rId161" Type="http://schemas.openxmlformats.org/officeDocument/2006/relationships/hyperlink" Target="https://twitter.com/kate_mcgartland/status/1194983373648912395" TargetMode="External" /><Relationship Id="rId162" Type="http://schemas.openxmlformats.org/officeDocument/2006/relationships/hyperlink" Target="https://twitter.com/kate_mcgartland/status/1194636064318603265" TargetMode="External" /><Relationship Id="rId163" Type="http://schemas.openxmlformats.org/officeDocument/2006/relationships/hyperlink" Target="https://twitter.com/kate_mcgartland/status/1194663937347862529" TargetMode="External" /><Relationship Id="rId164" Type="http://schemas.openxmlformats.org/officeDocument/2006/relationships/hyperlink" Target="https://twitter.com/kate_mcgartland/status/1194686021406994432" TargetMode="External" /><Relationship Id="rId165" Type="http://schemas.openxmlformats.org/officeDocument/2006/relationships/hyperlink" Target="https://twitter.com/kate_mcgartland/status/1194686852772614155" TargetMode="External" /><Relationship Id="rId166" Type="http://schemas.openxmlformats.org/officeDocument/2006/relationships/hyperlink" Target="https://twitter.com/kate_mcgartland/status/1194688945449246721" TargetMode="External" /><Relationship Id="rId167" Type="http://schemas.openxmlformats.org/officeDocument/2006/relationships/hyperlink" Target="https://twitter.com/kate_mcgartland/status/1194689469569523713" TargetMode="External" /><Relationship Id="rId168" Type="http://schemas.openxmlformats.org/officeDocument/2006/relationships/hyperlink" Target="https://twitter.com/kate_mcgartland/status/1194690879275053058" TargetMode="External" /><Relationship Id="rId169" Type="http://schemas.openxmlformats.org/officeDocument/2006/relationships/hyperlink" Target="https://twitter.com/kate_mcgartland/status/1194691373838094336" TargetMode="External" /><Relationship Id="rId170" Type="http://schemas.openxmlformats.org/officeDocument/2006/relationships/hyperlink" Target="https://twitter.com/kate_mcgartland/status/1194691691724386305" TargetMode="External" /><Relationship Id="rId171" Type="http://schemas.openxmlformats.org/officeDocument/2006/relationships/hyperlink" Target="https://twitter.com/kate_mcgartland/status/1194692943996739584" TargetMode="External" /><Relationship Id="rId172" Type="http://schemas.openxmlformats.org/officeDocument/2006/relationships/hyperlink" Target="https://twitter.com/kate_mcgartland/status/1194694082574143493" TargetMode="External" /><Relationship Id="rId173" Type="http://schemas.openxmlformats.org/officeDocument/2006/relationships/hyperlink" Target="https://twitter.com/kate_mcgartland/status/1194694553007280128" TargetMode="External" /><Relationship Id="rId174" Type="http://schemas.openxmlformats.org/officeDocument/2006/relationships/hyperlink" Target="https://twitter.com/kate_mcgartland/status/1194695047888986113" TargetMode="External" /><Relationship Id="rId175" Type="http://schemas.openxmlformats.org/officeDocument/2006/relationships/hyperlink" Target="https://twitter.com/kate_mcgartland/status/1194695774543720449" TargetMode="External" /><Relationship Id="rId176" Type="http://schemas.openxmlformats.org/officeDocument/2006/relationships/hyperlink" Target="https://twitter.com/kate_mcgartland/status/1194696327160049665" TargetMode="External" /><Relationship Id="rId177" Type="http://schemas.openxmlformats.org/officeDocument/2006/relationships/hyperlink" Target="https://twitter.com/kate_mcgartland/status/1194704042791964676" TargetMode="External" /><Relationship Id="rId178" Type="http://schemas.openxmlformats.org/officeDocument/2006/relationships/hyperlink" Target="https://twitter.com/kate_mcgartland/status/1194704878943293440" TargetMode="External" /><Relationship Id="rId179" Type="http://schemas.openxmlformats.org/officeDocument/2006/relationships/hyperlink" Target="https://twitter.com/kate_mcgartland/status/1194705246976696321" TargetMode="External" /><Relationship Id="rId180" Type="http://schemas.openxmlformats.org/officeDocument/2006/relationships/hyperlink" Target="https://twitter.com/kate_mcgartland/status/1194705699663687682" TargetMode="External" /><Relationship Id="rId181" Type="http://schemas.openxmlformats.org/officeDocument/2006/relationships/hyperlink" Target="https://twitter.com/kate_mcgartland/status/1194706131169488902" TargetMode="External" /><Relationship Id="rId182" Type="http://schemas.openxmlformats.org/officeDocument/2006/relationships/hyperlink" Target="https://twitter.com/kate_mcgartland/status/1194706910936731654" TargetMode="External" /><Relationship Id="rId183" Type="http://schemas.openxmlformats.org/officeDocument/2006/relationships/hyperlink" Target="https://twitter.com/kate_mcgartland/status/1194707508130205697" TargetMode="External" /><Relationship Id="rId184" Type="http://schemas.openxmlformats.org/officeDocument/2006/relationships/hyperlink" Target="https://twitter.com/kate_mcgartland/status/1194710849476276224" TargetMode="External" /><Relationship Id="rId185" Type="http://schemas.openxmlformats.org/officeDocument/2006/relationships/hyperlink" Target="https://twitter.com/kate_mcgartland/status/1194713758939189248" TargetMode="External" /><Relationship Id="rId186" Type="http://schemas.openxmlformats.org/officeDocument/2006/relationships/hyperlink" Target="https://twitter.com/kate_mcgartland/status/1194715117541380096" TargetMode="External" /><Relationship Id="rId187" Type="http://schemas.openxmlformats.org/officeDocument/2006/relationships/hyperlink" Target="https://twitter.com/kate_mcgartland/status/1194716220517494784" TargetMode="External" /><Relationship Id="rId188" Type="http://schemas.openxmlformats.org/officeDocument/2006/relationships/hyperlink" Target="https://twitter.com/kate_mcgartland/status/1194723608326742016" TargetMode="External" /><Relationship Id="rId189" Type="http://schemas.openxmlformats.org/officeDocument/2006/relationships/hyperlink" Target="https://twitter.com/kate_mcgartland/status/1194724100029239296" TargetMode="External" /><Relationship Id="rId190" Type="http://schemas.openxmlformats.org/officeDocument/2006/relationships/hyperlink" Target="https://twitter.com/kate_mcgartland/status/1194725812433494017" TargetMode="External" /><Relationship Id="rId191" Type="http://schemas.openxmlformats.org/officeDocument/2006/relationships/hyperlink" Target="https://twitter.com/kate_mcgartland/status/1194726161286402051" TargetMode="External" /><Relationship Id="rId192" Type="http://schemas.openxmlformats.org/officeDocument/2006/relationships/hyperlink" Target="https://twitter.com/kate_mcgartland/status/1194726838574231558" TargetMode="External" /><Relationship Id="rId193" Type="http://schemas.openxmlformats.org/officeDocument/2006/relationships/hyperlink" Target="https://twitter.com/kate_mcgartland/status/1194728355997913088" TargetMode="External" /><Relationship Id="rId194" Type="http://schemas.openxmlformats.org/officeDocument/2006/relationships/hyperlink" Target="https://twitter.com/kate_mcgartland/status/1194729947715317761" TargetMode="External" /><Relationship Id="rId195" Type="http://schemas.openxmlformats.org/officeDocument/2006/relationships/hyperlink" Target="https://twitter.com/kate_mcgartland/status/1194730398774939648" TargetMode="External" /><Relationship Id="rId196" Type="http://schemas.openxmlformats.org/officeDocument/2006/relationships/hyperlink" Target="https://twitter.com/kate_mcgartland/status/1194731270221238273" TargetMode="External" /><Relationship Id="rId197" Type="http://schemas.openxmlformats.org/officeDocument/2006/relationships/hyperlink" Target="https://twitter.com/kate_mcgartland/status/1194731638615367680" TargetMode="External" /><Relationship Id="rId198" Type="http://schemas.openxmlformats.org/officeDocument/2006/relationships/hyperlink" Target="https://twitter.com/kate_mcgartland/status/1194977686554329090" TargetMode="External" /><Relationship Id="rId199" Type="http://schemas.openxmlformats.org/officeDocument/2006/relationships/hyperlink" Target="https://api.twitter.com/1.1/geo/id/0fc2948170542000.json" TargetMode="External" /><Relationship Id="rId200" Type="http://schemas.openxmlformats.org/officeDocument/2006/relationships/hyperlink" Target="https://api.twitter.com/1.1/geo/id/484de3636fa22d62.json" TargetMode="External" /><Relationship Id="rId201" Type="http://schemas.openxmlformats.org/officeDocument/2006/relationships/hyperlink" Target="https://api.twitter.com/1.1/geo/id/3797791ff9c0e4c6.json" TargetMode="External" /><Relationship Id="rId202" Type="http://schemas.openxmlformats.org/officeDocument/2006/relationships/hyperlink" Target="https://api.twitter.com/1.1/geo/id/3797791ff9c0e4c6.json" TargetMode="External" /><Relationship Id="rId203" Type="http://schemas.openxmlformats.org/officeDocument/2006/relationships/comments" Target="../comments1.xml" /><Relationship Id="rId204" Type="http://schemas.openxmlformats.org/officeDocument/2006/relationships/vmlDrawing" Target="../drawings/vmlDrawing1.vml" /><Relationship Id="rId205" Type="http://schemas.openxmlformats.org/officeDocument/2006/relationships/table" Target="../tables/table1.xml" /><Relationship Id="rId2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jvdgBpCAt" TargetMode="External" /><Relationship Id="rId2" Type="http://schemas.openxmlformats.org/officeDocument/2006/relationships/hyperlink" Target="https://t.co/TNiathRPUa" TargetMode="External" /><Relationship Id="rId3" Type="http://schemas.openxmlformats.org/officeDocument/2006/relationships/hyperlink" Target="https://t.co/ZQr8Jh7L9S" TargetMode="External" /><Relationship Id="rId4" Type="http://schemas.openxmlformats.org/officeDocument/2006/relationships/hyperlink" Target="https://t.co/WT5z6amiB8" TargetMode="External" /><Relationship Id="rId5" Type="http://schemas.openxmlformats.org/officeDocument/2006/relationships/hyperlink" Target="https://t.co/wmiXqp7Ial" TargetMode="External" /><Relationship Id="rId6" Type="http://schemas.openxmlformats.org/officeDocument/2006/relationships/hyperlink" Target="https://t.co/JEXVK100Y9" TargetMode="External" /><Relationship Id="rId7" Type="http://schemas.openxmlformats.org/officeDocument/2006/relationships/hyperlink" Target="https://t.co/yNSwtctP6o" TargetMode="External" /><Relationship Id="rId8" Type="http://schemas.openxmlformats.org/officeDocument/2006/relationships/hyperlink" Target="https://t.co/HK0bscWbSR" TargetMode="External" /><Relationship Id="rId9" Type="http://schemas.openxmlformats.org/officeDocument/2006/relationships/hyperlink" Target="https://t.co/gTOuG10LHT" TargetMode="External" /><Relationship Id="rId10" Type="http://schemas.openxmlformats.org/officeDocument/2006/relationships/hyperlink" Target="https://t.co/dZoksP4BJZ" TargetMode="External" /><Relationship Id="rId11" Type="http://schemas.openxmlformats.org/officeDocument/2006/relationships/hyperlink" Target="https://t.co/FjYGIiG3gq" TargetMode="External" /><Relationship Id="rId12" Type="http://schemas.openxmlformats.org/officeDocument/2006/relationships/hyperlink" Target="https://t.co/BdquKHkupU" TargetMode="External" /><Relationship Id="rId13" Type="http://schemas.openxmlformats.org/officeDocument/2006/relationships/hyperlink" Target="https://t.co/ECGBkvNnk2" TargetMode="External" /><Relationship Id="rId14" Type="http://schemas.openxmlformats.org/officeDocument/2006/relationships/hyperlink" Target="https://t.co/xencayVPbs" TargetMode="External" /><Relationship Id="rId15" Type="http://schemas.openxmlformats.org/officeDocument/2006/relationships/hyperlink" Target="https://t.co/eBwKjpK2oS" TargetMode="External" /><Relationship Id="rId16" Type="http://schemas.openxmlformats.org/officeDocument/2006/relationships/hyperlink" Target="https://t.co/yOdNg7VAb2" TargetMode="External" /><Relationship Id="rId17" Type="http://schemas.openxmlformats.org/officeDocument/2006/relationships/hyperlink" Target="https://t.co/BKsyqFA1r4" TargetMode="External" /><Relationship Id="rId18" Type="http://schemas.openxmlformats.org/officeDocument/2006/relationships/hyperlink" Target="https://t.co/63ikepg52W" TargetMode="External" /><Relationship Id="rId19" Type="http://schemas.openxmlformats.org/officeDocument/2006/relationships/hyperlink" Target="https://pbs.twimg.com/profile_banners/164708648/1545498733" TargetMode="External" /><Relationship Id="rId20" Type="http://schemas.openxmlformats.org/officeDocument/2006/relationships/hyperlink" Target="https://pbs.twimg.com/profile_banners/918207158793195521/1561405112" TargetMode="External" /><Relationship Id="rId21" Type="http://schemas.openxmlformats.org/officeDocument/2006/relationships/hyperlink" Target="https://pbs.twimg.com/profile_banners/897814006269960193/1558989938" TargetMode="External" /><Relationship Id="rId22" Type="http://schemas.openxmlformats.org/officeDocument/2006/relationships/hyperlink" Target="https://pbs.twimg.com/profile_banners/2975221811/1569428786" TargetMode="External" /><Relationship Id="rId23" Type="http://schemas.openxmlformats.org/officeDocument/2006/relationships/hyperlink" Target="https://pbs.twimg.com/profile_banners/913135650/1556741811" TargetMode="External" /><Relationship Id="rId24" Type="http://schemas.openxmlformats.org/officeDocument/2006/relationships/hyperlink" Target="https://pbs.twimg.com/profile_banners/54145268/1478937072" TargetMode="External" /><Relationship Id="rId25" Type="http://schemas.openxmlformats.org/officeDocument/2006/relationships/hyperlink" Target="https://pbs.twimg.com/profile_banners/1047207089058136065/1569258079" TargetMode="External" /><Relationship Id="rId26" Type="http://schemas.openxmlformats.org/officeDocument/2006/relationships/hyperlink" Target="https://pbs.twimg.com/profile_banners/402958982/1573482709" TargetMode="External" /><Relationship Id="rId27" Type="http://schemas.openxmlformats.org/officeDocument/2006/relationships/hyperlink" Target="https://pbs.twimg.com/profile_banners/18792738/1507585592" TargetMode="External" /><Relationship Id="rId28" Type="http://schemas.openxmlformats.org/officeDocument/2006/relationships/hyperlink" Target="https://pbs.twimg.com/profile_banners/237824796/1481813713" TargetMode="External" /><Relationship Id="rId29" Type="http://schemas.openxmlformats.org/officeDocument/2006/relationships/hyperlink" Target="https://pbs.twimg.com/profile_banners/1249686601/1553963261" TargetMode="External" /><Relationship Id="rId30" Type="http://schemas.openxmlformats.org/officeDocument/2006/relationships/hyperlink" Target="https://pbs.twimg.com/profile_banners/1171786264678457344/1568418055" TargetMode="External" /><Relationship Id="rId31" Type="http://schemas.openxmlformats.org/officeDocument/2006/relationships/hyperlink" Target="https://pbs.twimg.com/profile_banners/64310165/1539315744" TargetMode="External" /><Relationship Id="rId32" Type="http://schemas.openxmlformats.org/officeDocument/2006/relationships/hyperlink" Target="https://pbs.twimg.com/profile_banners/16755748/1547012512" TargetMode="External" /><Relationship Id="rId33" Type="http://schemas.openxmlformats.org/officeDocument/2006/relationships/hyperlink" Target="https://pbs.twimg.com/profile_banners/234122336/1493294724" TargetMode="External" /><Relationship Id="rId34" Type="http://schemas.openxmlformats.org/officeDocument/2006/relationships/hyperlink" Target="https://pbs.twimg.com/profile_banners/830170375/1553980057" TargetMode="External" /><Relationship Id="rId35" Type="http://schemas.openxmlformats.org/officeDocument/2006/relationships/hyperlink" Target="https://pbs.twimg.com/profile_banners/760222991921717248/1545508223" TargetMode="External" /><Relationship Id="rId36" Type="http://schemas.openxmlformats.org/officeDocument/2006/relationships/hyperlink" Target="https://pbs.twimg.com/profile_banners/750070911449964544/1467675865" TargetMode="External" /><Relationship Id="rId37" Type="http://schemas.openxmlformats.org/officeDocument/2006/relationships/hyperlink" Target="https://pbs.twimg.com/profile_banners/61213297/1348570354" TargetMode="External" /><Relationship Id="rId38" Type="http://schemas.openxmlformats.org/officeDocument/2006/relationships/hyperlink" Target="http://abs.twimg.com/images/themes/theme15/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5/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7/bg.gif"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5/bg.png" TargetMode="External" /><Relationship Id="rId49" Type="http://schemas.openxmlformats.org/officeDocument/2006/relationships/hyperlink" Target="http://abs.twimg.com/images/themes/theme9/bg.gif" TargetMode="External" /><Relationship Id="rId50" Type="http://schemas.openxmlformats.org/officeDocument/2006/relationships/hyperlink" Target="http://abs.twimg.com/images/themes/theme2/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4/bg.gif" TargetMode="External" /><Relationship Id="rId57" Type="http://schemas.openxmlformats.org/officeDocument/2006/relationships/hyperlink" Target="http://pbs.twimg.com/profile_images/1193224175403642880/y7tTSg4e_normal.jpg" TargetMode="External" /><Relationship Id="rId58" Type="http://schemas.openxmlformats.org/officeDocument/2006/relationships/hyperlink" Target="http://pbs.twimg.com/profile_images/1143209604433764353/m9gTuvRU_normal.png" TargetMode="External" /><Relationship Id="rId59" Type="http://schemas.openxmlformats.org/officeDocument/2006/relationships/hyperlink" Target="http://pbs.twimg.com/profile_images/1194090921140391936/K9E65z6E_normal.jpg" TargetMode="External" /><Relationship Id="rId60" Type="http://schemas.openxmlformats.org/officeDocument/2006/relationships/hyperlink" Target="http://pbs.twimg.com/profile_images/1022145797603741696/ysbmEc1r_normal.jpg" TargetMode="External" /><Relationship Id="rId61" Type="http://schemas.openxmlformats.org/officeDocument/2006/relationships/hyperlink" Target="http://pbs.twimg.com/profile_images/931400039926247424/msYwcrP1_normal.jpg" TargetMode="External" /><Relationship Id="rId62" Type="http://schemas.openxmlformats.org/officeDocument/2006/relationships/hyperlink" Target="http://pbs.twimg.com/profile_images/484715298822438913/1PGru4Ue_normal.jpeg" TargetMode="External" /><Relationship Id="rId63" Type="http://schemas.openxmlformats.org/officeDocument/2006/relationships/hyperlink" Target="http://pbs.twimg.com/profile_images/1176179747413532672/6OXbNT16_normal.jpg" TargetMode="External" /><Relationship Id="rId64" Type="http://schemas.openxmlformats.org/officeDocument/2006/relationships/hyperlink" Target="http://pbs.twimg.com/profile_images/818240502025703424/_kWtzS1K_normal.jpg" TargetMode="External" /><Relationship Id="rId65" Type="http://schemas.openxmlformats.org/officeDocument/2006/relationships/hyperlink" Target="http://pbs.twimg.com/profile_images/1181574288991756288/74sYSRfd_normal.jpg" TargetMode="External" /><Relationship Id="rId66" Type="http://schemas.openxmlformats.org/officeDocument/2006/relationships/hyperlink" Target="http://pbs.twimg.com/profile_images/1155187968568647683/-mf8a17E_normal.jpg" TargetMode="External" /><Relationship Id="rId67" Type="http://schemas.openxmlformats.org/officeDocument/2006/relationships/hyperlink" Target="http://pbs.twimg.com/profile_images/957960511382962176/hixFTQER_normal.jpg" TargetMode="External" /><Relationship Id="rId68" Type="http://schemas.openxmlformats.org/officeDocument/2006/relationships/hyperlink" Target="http://pbs.twimg.com/profile_images/594163868991037440/LBgSYSkD_normal.png" TargetMode="External" /><Relationship Id="rId69" Type="http://schemas.openxmlformats.org/officeDocument/2006/relationships/hyperlink" Target="http://pbs.twimg.com/profile_images/1171786368328110080/LlLbBRcn_normal.jpg" TargetMode="External" /><Relationship Id="rId70" Type="http://schemas.openxmlformats.org/officeDocument/2006/relationships/hyperlink" Target="http://pbs.twimg.com/profile_images/1192151072820871170/g-IbGpjA_normal.jpg" TargetMode="External" /><Relationship Id="rId71" Type="http://schemas.openxmlformats.org/officeDocument/2006/relationships/hyperlink" Target="http://pbs.twimg.com/profile_images/1082874182491197440/8LWEqcuh_normal.jpg" TargetMode="External" /><Relationship Id="rId72" Type="http://schemas.openxmlformats.org/officeDocument/2006/relationships/hyperlink" Target="http://pbs.twimg.com/profile_images/858370328195715072/j7iGWyy8_normal.jpg" TargetMode="External" /><Relationship Id="rId73" Type="http://schemas.openxmlformats.org/officeDocument/2006/relationships/hyperlink" Target="http://pbs.twimg.com/profile_images/591296846645108736/IS9tP_5p_normal.jpg" TargetMode="External" /><Relationship Id="rId74" Type="http://schemas.openxmlformats.org/officeDocument/2006/relationships/hyperlink" Target="http://pbs.twimg.com/profile_images/1112099529279578112/e0ZhjV0l_normal.png" TargetMode="External" /><Relationship Id="rId75" Type="http://schemas.openxmlformats.org/officeDocument/2006/relationships/hyperlink" Target="http://pbs.twimg.com/profile_images/1173328966951661569/_v1F5MMV_normal.jpg" TargetMode="External" /><Relationship Id="rId76" Type="http://schemas.openxmlformats.org/officeDocument/2006/relationships/hyperlink" Target="http://pbs.twimg.com/profile_images/750112971280437248/-Ug_ZXdU_normal.jpg" TargetMode="External" /><Relationship Id="rId77" Type="http://schemas.openxmlformats.org/officeDocument/2006/relationships/hyperlink" Target="http://pbs.twimg.com/profile_images/713817070165762050/OkUe-MNR_normal.jpg" TargetMode="External" /><Relationship Id="rId78" Type="http://schemas.openxmlformats.org/officeDocument/2006/relationships/hyperlink" Target="http://pbs.twimg.com/profile_images/1190240180227186688/0XFvCIGq_normal.jpg" TargetMode="External" /><Relationship Id="rId79" Type="http://schemas.openxmlformats.org/officeDocument/2006/relationships/hyperlink" Target="https://twitter.com/jlindzon" TargetMode="External" /><Relationship Id="rId80" Type="http://schemas.openxmlformats.org/officeDocument/2006/relationships/hyperlink" Target="https://twitter.com/sidewalktoronto" TargetMode="External" /><Relationship Id="rId81" Type="http://schemas.openxmlformats.org/officeDocument/2006/relationships/hyperlink" Target="https://twitter.com/tmls_to" TargetMode="External" /><Relationship Id="rId82" Type="http://schemas.openxmlformats.org/officeDocument/2006/relationships/hyperlink" Target="https://twitter.com/applyboard" TargetMode="External" /><Relationship Id="rId83" Type="http://schemas.openxmlformats.org/officeDocument/2006/relationships/hyperlink" Target="https://twitter.com/wemovement" TargetMode="External" /><Relationship Id="rId84" Type="http://schemas.openxmlformats.org/officeDocument/2006/relationships/hyperlink" Target="https://twitter.com/farrahjinha" TargetMode="External" /><Relationship Id="rId85" Type="http://schemas.openxmlformats.org/officeDocument/2006/relationships/hyperlink" Target="https://twitter.com/abletoottawa" TargetMode="External" /><Relationship Id="rId86" Type="http://schemas.openxmlformats.org/officeDocument/2006/relationships/hyperlink" Target="https://twitter.com/liveluvlife" TargetMode="External" /><Relationship Id="rId87" Type="http://schemas.openxmlformats.org/officeDocument/2006/relationships/hyperlink" Target="https://twitter.com/stiffphillips" TargetMode="External" /><Relationship Id="rId88" Type="http://schemas.openxmlformats.org/officeDocument/2006/relationships/hyperlink" Target="https://twitter.com/ememcambridge" TargetMode="External" /><Relationship Id="rId89" Type="http://schemas.openxmlformats.org/officeDocument/2006/relationships/hyperlink" Target="https://twitter.com/acontinuouslist" TargetMode="External" /><Relationship Id="rId90" Type="http://schemas.openxmlformats.org/officeDocument/2006/relationships/hyperlink" Target="https://twitter.com/succinctsocial" TargetMode="External" /><Relationship Id="rId91" Type="http://schemas.openxmlformats.org/officeDocument/2006/relationships/hyperlink" Target="https://twitter.com/edu_neering" TargetMode="External" /><Relationship Id="rId92" Type="http://schemas.openxmlformats.org/officeDocument/2006/relationships/hyperlink" Target="https://twitter.com/kate_mcgartland" TargetMode="External" /><Relationship Id="rId93" Type="http://schemas.openxmlformats.org/officeDocument/2006/relationships/hyperlink" Target="https://twitter.com/proflyons" TargetMode="External" /><Relationship Id="rId94" Type="http://schemas.openxmlformats.org/officeDocument/2006/relationships/hyperlink" Target="https://twitter.com/brainstormsgi" TargetMode="External" /><Relationship Id="rId95" Type="http://schemas.openxmlformats.org/officeDocument/2006/relationships/hyperlink" Target="https://twitter.com/schweitzerls" TargetMode="External" /><Relationship Id="rId96" Type="http://schemas.openxmlformats.org/officeDocument/2006/relationships/hyperlink" Target="https://twitter.com/mysparkpath" TargetMode="External" /><Relationship Id="rId97" Type="http://schemas.openxmlformats.org/officeDocument/2006/relationships/hyperlink" Target="https://twitter.com/bburge_canada" TargetMode="External" /><Relationship Id="rId98" Type="http://schemas.openxmlformats.org/officeDocument/2006/relationships/hyperlink" Target="https://twitter.com/_semworks" TargetMode="External" /><Relationship Id="rId99" Type="http://schemas.openxmlformats.org/officeDocument/2006/relationships/hyperlink" Target="https://twitter.com/leesaw2" TargetMode="External" /><Relationship Id="rId100" Type="http://schemas.openxmlformats.org/officeDocument/2006/relationships/hyperlink" Target="https://twitter.com/woolf_atthedoor" TargetMode="External" /><Relationship Id="rId101" Type="http://schemas.openxmlformats.org/officeDocument/2006/relationships/comments" Target="../comments2.xml" /><Relationship Id="rId102" Type="http://schemas.openxmlformats.org/officeDocument/2006/relationships/vmlDrawing" Target="../drawings/vmlDrawing2.vml" /><Relationship Id="rId103" Type="http://schemas.openxmlformats.org/officeDocument/2006/relationships/table" Target="../tables/table2.xml" /><Relationship Id="rId104" Type="http://schemas.openxmlformats.org/officeDocument/2006/relationships/drawing" Target="../drawings/drawing1.xml" /><Relationship Id="rId1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emmforum.ca/" TargetMode="External" /><Relationship Id="rId2" Type="http://schemas.openxmlformats.org/officeDocument/2006/relationships/hyperlink" Target="https://mysparkpath.com/blogs/news/how-the-challenge-mindset-impacts-student-recruitment" TargetMode="External" /><Relationship Id="rId3" Type="http://schemas.openxmlformats.org/officeDocument/2006/relationships/hyperlink" Target="https://twitter.com/Kate_McGartland/status/1194696327160049665" TargetMode="External" /><Relationship Id="rId4" Type="http://schemas.openxmlformats.org/officeDocument/2006/relationships/hyperlink" Target="https://twitter.com/profng/status/1190081254848376832" TargetMode="External" /><Relationship Id="rId5" Type="http://schemas.openxmlformats.org/officeDocument/2006/relationships/hyperlink" Target="https://semmforum.ca/speaker/kara-wood/" TargetMode="External" /><Relationship Id="rId6" Type="http://schemas.openxmlformats.org/officeDocument/2006/relationships/hyperlink" Target="https://futureworkforce.ca/" TargetMode="External" /><Relationship Id="rId7" Type="http://schemas.openxmlformats.org/officeDocument/2006/relationships/hyperlink" Target="https://semmforum.ca/" TargetMode="External" /><Relationship Id="rId8" Type="http://schemas.openxmlformats.org/officeDocument/2006/relationships/hyperlink" Target="https://mysparkpath.com/blogs/news/how-the-challenge-mindset-impacts-student-recruitment" TargetMode="External" /><Relationship Id="rId9" Type="http://schemas.openxmlformats.org/officeDocument/2006/relationships/hyperlink" Target="https://twitter.com/Kate_McGartland/status/1194696327160049665" TargetMode="External" /><Relationship Id="rId10" Type="http://schemas.openxmlformats.org/officeDocument/2006/relationships/hyperlink" Target="https://twitter.com/profng/status/1190081254848376832" TargetMode="External" /><Relationship Id="rId11" Type="http://schemas.openxmlformats.org/officeDocument/2006/relationships/hyperlink" Target="https://semmforum.ca/" TargetMode="External" /><Relationship Id="rId12" Type="http://schemas.openxmlformats.org/officeDocument/2006/relationships/hyperlink" Target="https://futureworkforce.ca/" TargetMode="External" /><Relationship Id="rId13" Type="http://schemas.openxmlformats.org/officeDocument/2006/relationships/hyperlink" Target="https://semmforum.ca/speaker/kara-wood/" TargetMode="External" /><Relationship Id="rId14" Type="http://schemas.openxmlformats.org/officeDocument/2006/relationships/table" Target="../tables/table11.xml" /><Relationship Id="rId15" Type="http://schemas.openxmlformats.org/officeDocument/2006/relationships/table" Target="../tables/table12.xml" /><Relationship Id="rId16" Type="http://schemas.openxmlformats.org/officeDocument/2006/relationships/table" Target="../tables/table13.xml" /><Relationship Id="rId17" Type="http://schemas.openxmlformats.org/officeDocument/2006/relationships/table" Target="../tables/table14.xml" /><Relationship Id="rId18" Type="http://schemas.openxmlformats.org/officeDocument/2006/relationships/table" Target="../tables/table15.xml" /><Relationship Id="rId19" Type="http://schemas.openxmlformats.org/officeDocument/2006/relationships/table" Target="../tables/table16.xml" /><Relationship Id="rId20" Type="http://schemas.openxmlformats.org/officeDocument/2006/relationships/table" Target="../tables/table17.xml" /><Relationship Id="rId2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854</v>
      </c>
      <c r="BD2" s="13" t="s">
        <v>868</v>
      </c>
      <c r="BE2" s="13" t="s">
        <v>869</v>
      </c>
      <c r="BF2" s="67" t="s">
        <v>1318</v>
      </c>
      <c r="BG2" s="67" t="s">
        <v>1319</v>
      </c>
      <c r="BH2" s="67" t="s">
        <v>1320</v>
      </c>
      <c r="BI2" s="67" t="s">
        <v>1321</v>
      </c>
      <c r="BJ2" s="67" t="s">
        <v>1322</v>
      </c>
      <c r="BK2" s="67" t="s">
        <v>1323</v>
      </c>
      <c r="BL2" s="67" t="s">
        <v>1324</v>
      </c>
      <c r="BM2" s="67" t="s">
        <v>1325</v>
      </c>
      <c r="BN2" s="67" t="s">
        <v>1326</v>
      </c>
    </row>
    <row r="3" spans="1:66" ht="15" customHeight="1">
      <c r="A3" s="84" t="s">
        <v>214</v>
      </c>
      <c r="B3" s="84" t="s">
        <v>227</v>
      </c>
      <c r="C3" s="53" t="s">
        <v>1362</v>
      </c>
      <c r="D3" s="54">
        <v>3</v>
      </c>
      <c r="E3" s="65" t="s">
        <v>132</v>
      </c>
      <c r="F3" s="55">
        <v>32</v>
      </c>
      <c r="G3" s="53"/>
      <c r="H3" s="57"/>
      <c r="I3" s="56"/>
      <c r="J3" s="56"/>
      <c r="K3" s="36" t="s">
        <v>65</v>
      </c>
      <c r="L3" s="62">
        <v>3</v>
      </c>
      <c r="M3" s="62"/>
      <c r="N3" s="63"/>
      <c r="O3" s="85" t="s">
        <v>236</v>
      </c>
      <c r="P3" s="87">
        <v>43780.858611111114</v>
      </c>
      <c r="Q3" s="85" t="s">
        <v>239</v>
      </c>
      <c r="R3" s="85" t="s">
        <v>319</v>
      </c>
      <c r="S3" s="85" t="s">
        <v>325</v>
      </c>
      <c r="T3" s="85"/>
      <c r="U3" s="90" t="s">
        <v>338</v>
      </c>
      <c r="V3" s="90" t="s">
        <v>338</v>
      </c>
      <c r="W3" s="87">
        <v>43780.858611111114</v>
      </c>
      <c r="X3" s="91">
        <v>43780</v>
      </c>
      <c r="Y3" s="93" t="s">
        <v>357</v>
      </c>
      <c r="Z3" s="90" t="s">
        <v>443</v>
      </c>
      <c r="AA3" s="85"/>
      <c r="AB3" s="85"/>
      <c r="AC3" s="93" t="s">
        <v>529</v>
      </c>
      <c r="AD3" s="85"/>
      <c r="AE3" s="85" t="b">
        <v>0</v>
      </c>
      <c r="AF3" s="85">
        <v>5</v>
      </c>
      <c r="AG3" s="93" t="s">
        <v>615</v>
      </c>
      <c r="AH3" s="85" t="b">
        <v>0</v>
      </c>
      <c r="AI3" s="85" t="s">
        <v>617</v>
      </c>
      <c r="AJ3" s="85"/>
      <c r="AK3" s="93" t="s">
        <v>615</v>
      </c>
      <c r="AL3" s="85" t="b">
        <v>0</v>
      </c>
      <c r="AM3" s="85">
        <v>0</v>
      </c>
      <c r="AN3" s="93" t="s">
        <v>615</v>
      </c>
      <c r="AO3" s="85" t="s">
        <v>619</v>
      </c>
      <c r="AP3" s="85" t="b">
        <v>0</v>
      </c>
      <c r="AQ3" s="93" t="s">
        <v>529</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228</v>
      </c>
      <c r="C4" s="53" t="s">
        <v>1362</v>
      </c>
      <c r="D4" s="54">
        <v>3</v>
      </c>
      <c r="E4" s="65" t="s">
        <v>132</v>
      </c>
      <c r="F4" s="55">
        <v>32</v>
      </c>
      <c r="G4" s="53"/>
      <c r="H4" s="57"/>
      <c r="I4" s="56"/>
      <c r="J4" s="56"/>
      <c r="K4" s="36" t="s">
        <v>65</v>
      </c>
      <c r="L4" s="83">
        <v>4</v>
      </c>
      <c r="M4" s="83"/>
      <c r="N4" s="63"/>
      <c r="O4" s="86" t="s">
        <v>236</v>
      </c>
      <c r="P4" s="88">
        <v>43780.858611111114</v>
      </c>
      <c r="Q4" s="86" t="s">
        <v>239</v>
      </c>
      <c r="R4" s="86" t="s">
        <v>319</v>
      </c>
      <c r="S4" s="86" t="s">
        <v>325</v>
      </c>
      <c r="T4" s="86"/>
      <c r="U4" s="89" t="s">
        <v>338</v>
      </c>
      <c r="V4" s="89" t="s">
        <v>338</v>
      </c>
      <c r="W4" s="88">
        <v>43780.858611111114</v>
      </c>
      <c r="X4" s="92">
        <v>43780</v>
      </c>
      <c r="Y4" s="94" t="s">
        <v>357</v>
      </c>
      <c r="Z4" s="89" t="s">
        <v>443</v>
      </c>
      <c r="AA4" s="86"/>
      <c r="AB4" s="86"/>
      <c r="AC4" s="94" t="s">
        <v>529</v>
      </c>
      <c r="AD4" s="86"/>
      <c r="AE4" s="86" t="b">
        <v>0</v>
      </c>
      <c r="AF4" s="86">
        <v>5</v>
      </c>
      <c r="AG4" s="94" t="s">
        <v>615</v>
      </c>
      <c r="AH4" s="86" t="b">
        <v>0</v>
      </c>
      <c r="AI4" s="86" t="s">
        <v>617</v>
      </c>
      <c r="AJ4" s="86"/>
      <c r="AK4" s="94" t="s">
        <v>615</v>
      </c>
      <c r="AL4" s="86" t="b">
        <v>0</v>
      </c>
      <c r="AM4" s="86">
        <v>0</v>
      </c>
      <c r="AN4" s="94" t="s">
        <v>615</v>
      </c>
      <c r="AO4" s="86" t="s">
        <v>619</v>
      </c>
      <c r="AP4" s="86" t="b">
        <v>0</v>
      </c>
      <c r="AQ4" s="94" t="s">
        <v>529</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2</v>
      </c>
      <c r="BG4" s="52">
        <v>5.405405405405405</v>
      </c>
      <c r="BH4" s="51">
        <v>0</v>
      </c>
      <c r="BI4" s="52">
        <v>0</v>
      </c>
      <c r="BJ4" s="51">
        <v>0</v>
      </c>
      <c r="BK4" s="52">
        <v>0</v>
      </c>
      <c r="BL4" s="51">
        <v>35</v>
      </c>
      <c r="BM4" s="52">
        <v>94.5945945945946</v>
      </c>
      <c r="BN4" s="51">
        <v>37</v>
      </c>
    </row>
    <row r="5" spans="1:66" ht="15">
      <c r="A5" s="84" t="s">
        <v>215</v>
      </c>
      <c r="B5" s="84" t="s">
        <v>229</v>
      </c>
      <c r="C5" s="53" t="s">
        <v>1362</v>
      </c>
      <c r="D5" s="54">
        <v>3</v>
      </c>
      <c r="E5" s="65" t="s">
        <v>132</v>
      </c>
      <c r="F5" s="55">
        <v>32</v>
      </c>
      <c r="G5" s="53"/>
      <c r="H5" s="57"/>
      <c r="I5" s="56"/>
      <c r="J5" s="56"/>
      <c r="K5" s="36" t="s">
        <v>65</v>
      </c>
      <c r="L5" s="83">
        <v>5</v>
      </c>
      <c r="M5" s="83"/>
      <c r="N5" s="63"/>
      <c r="O5" s="86" t="s">
        <v>236</v>
      </c>
      <c r="P5" s="88">
        <v>43782.581354166665</v>
      </c>
      <c r="Q5" s="86" t="s">
        <v>240</v>
      </c>
      <c r="R5" s="86"/>
      <c r="S5" s="86"/>
      <c r="T5" s="86" t="s">
        <v>329</v>
      </c>
      <c r="U5" s="89" t="s">
        <v>339</v>
      </c>
      <c r="V5" s="89" t="s">
        <v>339</v>
      </c>
      <c r="W5" s="88">
        <v>43782.581354166665</v>
      </c>
      <c r="X5" s="92">
        <v>43782</v>
      </c>
      <c r="Y5" s="94" t="s">
        <v>358</v>
      </c>
      <c r="Z5" s="89" t="s">
        <v>444</v>
      </c>
      <c r="AA5" s="86"/>
      <c r="AB5" s="86"/>
      <c r="AC5" s="94" t="s">
        <v>530</v>
      </c>
      <c r="AD5" s="86"/>
      <c r="AE5" s="86" t="b">
        <v>0</v>
      </c>
      <c r="AF5" s="86">
        <v>2</v>
      </c>
      <c r="AG5" s="94" t="s">
        <v>615</v>
      </c>
      <c r="AH5" s="86" t="b">
        <v>0</v>
      </c>
      <c r="AI5" s="86" t="s">
        <v>617</v>
      </c>
      <c r="AJ5" s="86"/>
      <c r="AK5" s="94" t="s">
        <v>615</v>
      </c>
      <c r="AL5" s="86" t="b">
        <v>0</v>
      </c>
      <c r="AM5" s="86">
        <v>0</v>
      </c>
      <c r="AN5" s="94" t="s">
        <v>615</v>
      </c>
      <c r="AO5" s="86" t="s">
        <v>619</v>
      </c>
      <c r="AP5" s="86" t="b">
        <v>0</v>
      </c>
      <c r="AQ5" s="94" t="s">
        <v>530</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2</v>
      </c>
      <c r="BG5" s="52">
        <v>5</v>
      </c>
      <c r="BH5" s="51">
        <v>0</v>
      </c>
      <c r="BI5" s="52">
        <v>0</v>
      </c>
      <c r="BJ5" s="51">
        <v>0</v>
      </c>
      <c r="BK5" s="52">
        <v>0</v>
      </c>
      <c r="BL5" s="51">
        <v>38</v>
      </c>
      <c r="BM5" s="52">
        <v>95</v>
      </c>
      <c r="BN5" s="51">
        <v>40</v>
      </c>
    </row>
    <row r="6" spans="1:66" ht="15">
      <c r="A6" s="84" t="s">
        <v>216</v>
      </c>
      <c r="B6" s="84" t="s">
        <v>214</v>
      </c>
      <c r="C6" s="53" t="s">
        <v>1362</v>
      </c>
      <c r="D6" s="54">
        <v>3</v>
      </c>
      <c r="E6" s="65" t="s">
        <v>132</v>
      </c>
      <c r="F6" s="55">
        <v>32</v>
      </c>
      <c r="G6" s="53"/>
      <c r="H6" s="57"/>
      <c r="I6" s="56"/>
      <c r="J6" s="56"/>
      <c r="K6" s="36" t="s">
        <v>65</v>
      </c>
      <c r="L6" s="83">
        <v>6</v>
      </c>
      <c r="M6" s="83"/>
      <c r="N6" s="63"/>
      <c r="O6" s="86" t="s">
        <v>237</v>
      </c>
      <c r="P6" s="88">
        <v>43782.61011574074</v>
      </c>
      <c r="Q6" s="86" t="s">
        <v>241</v>
      </c>
      <c r="R6" s="86"/>
      <c r="S6" s="86"/>
      <c r="T6" s="86" t="s">
        <v>330</v>
      </c>
      <c r="U6" s="89" t="s">
        <v>340</v>
      </c>
      <c r="V6" s="89" t="s">
        <v>340</v>
      </c>
      <c r="W6" s="88">
        <v>43782.61011574074</v>
      </c>
      <c r="X6" s="92">
        <v>43782</v>
      </c>
      <c r="Y6" s="94" t="s">
        <v>359</v>
      </c>
      <c r="Z6" s="89" t="s">
        <v>445</v>
      </c>
      <c r="AA6" s="86"/>
      <c r="AB6" s="86"/>
      <c r="AC6" s="94" t="s">
        <v>531</v>
      </c>
      <c r="AD6" s="86"/>
      <c r="AE6" s="86" t="b">
        <v>0</v>
      </c>
      <c r="AF6" s="86">
        <v>2</v>
      </c>
      <c r="AG6" s="94" t="s">
        <v>616</v>
      </c>
      <c r="AH6" s="86" t="b">
        <v>0</v>
      </c>
      <c r="AI6" s="86" t="s">
        <v>617</v>
      </c>
      <c r="AJ6" s="86"/>
      <c r="AK6" s="94" t="s">
        <v>615</v>
      </c>
      <c r="AL6" s="86" t="b">
        <v>0</v>
      </c>
      <c r="AM6" s="86">
        <v>0</v>
      </c>
      <c r="AN6" s="94" t="s">
        <v>615</v>
      </c>
      <c r="AO6" s="86" t="s">
        <v>620</v>
      </c>
      <c r="AP6" s="86" t="b">
        <v>0</v>
      </c>
      <c r="AQ6" s="94" t="s">
        <v>531</v>
      </c>
      <c r="AR6" s="86" t="s">
        <v>176</v>
      </c>
      <c r="AS6" s="86">
        <v>0</v>
      </c>
      <c r="AT6" s="86">
        <v>0</v>
      </c>
      <c r="AU6" s="86" t="s">
        <v>625</v>
      </c>
      <c r="AV6" s="86" t="s">
        <v>628</v>
      </c>
      <c r="AW6" s="86" t="s">
        <v>629</v>
      </c>
      <c r="AX6" s="86" t="s">
        <v>630</v>
      </c>
      <c r="AY6" s="86" t="s">
        <v>633</v>
      </c>
      <c r="AZ6" s="86" t="s">
        <v>630</v>
      </c>
      <c r="BA6" s="86" t="s">
        <v>638</v>
      </c>
      <c r="BB6" s="89" t="s">
        <v>640</v>
      </c>
      <c r="BC6">
        <v>1</v>
      </c>
      <c r="BD6" s="85" t="str">
        <f>REPLACE(INDEX(GroupVertices[Group],MATCH(Edges[[#This Row],[Vertex 1]],GroupVertices[Vertex],0)),1,1,"")</f>
        <v>3</v>
      </c>
      <c r="BE6" s="85" t="str">
        <f>REPLACE(INDEX(GroupVertices[Group],MATCH(Edges[[#This Row],[Vertex 2]],GroupVertices[Vertex],0)),1,1,"")</f>
        <v>3</v>
      </c>
      <c r="BF6" s="51">
        <v>3</v>
      </c>
      <c r="BG6" s="52">
        <v>15.789473684210526</v>
      </c>
      <c r="BH6" s="51">
        <v>0</v>
      </c>
      <c r="BI6" s="52">
        <v>0</v>
      </c>
      <c r="BJ6" s="51">
        <v>0</v>
      </c>
      <c r="BK6" s="52">
        <v>0</v>
      </c>
      <c r="BL6" s="51">
        <v>16</v>
      </c>
      <c r="BM6" s="52">
        <v>84.21052631578948</v>
      </c>
      <c r="BN6" s="51">
        <v>19</v>
      </c>
    </row>
    <row r="7" spans="1:66" ht="15">
      <c r="A7" s="84" t="s">
        <v>217</v>
      </c>
      <c r="B7" s="84" t="s">
        <v>230</v>
      </c>
      <c r="C7" s="53" t="s">
        <v>1362</v>
      </c>
      <c r="D7" s="54">
        <v>3</v>
      </c>
      <c r="E7" s="65" t="s">
        <v>132</v>
      </c>
      <c r="F7" s="55">
        <v>32</v>
      </c>
      <c r="G7" s="53"/>
      <c r="H7" s="57"/>
      <c r="I7" s="56"/>
      <c r="J7" s="56"/>
      <c r="K7" s="36" t="s">
        <v>65</v>
      </c>
      <c r="L7" s="83">
        <v>7</v>
      </c>
      <c r="M7" s="83"/>
      <c r="N7" s="63"/>
      <c r="O7" s="86" t="s">
        <v>236</v>
      </c>
      <c r="P7" s="88">
        <v>43782.61181712963</v>
      </c>
      <c r="Q7" s="86" t="s">
        <v>242</v>
      </c>
      <c r="R7" s="86"/>
      <c r="S7" s="86"/>
      <c r="T7" s="86" t="s">
        <v>329</v>
      </c>
      <c r="U7" s="86"/>
      <c r="V7" s="89" t="s">
        <v>347</v>
      </c>
      <c r="W7" s="88">
        <v>43782.61181712963</v>
      </c>
      <c r="X7" s="92">
        <v>43782</v>
      </c>
      <c r="Y7" s="94" t="s">
        <v>360</v>
      </c>
      <c r="Z7" s="89" t="s">
        <v>446</v>
      </c>
      <c r="AA7" s="86"/>
      <c r="AB7" s="86"/>
      <c r="AC7" s="94" t="s">
        <v>532</v>
      </c>
      <c r="AD7" s="86"/>
      <c r="AE7" s="86" t="b">
        <v>0</v>
      </c>
      <c r="AF7" s="86">
        <v>1</v>
      </c>
      <c r="AG7" s="94" t="s">
        <v>615</v>
      </c>
      <c r="AH7" s="86" t="b">
        <v>0</v>
      </c>
      <c r="AI7" s="86" t="s">
        <v>617</v>
      </c>
      <c r="AJ7" s="86"/>
      <c r="AK7" s="94" t="s">
        <v>615</v>
      </c>
      <c r="AL7" s="86" t="b">
        <v>0</v>
      </c>
      <c r="AM7" s="86">
        <v>1</v>
      </c>
      <c r="AN7" s="94" t="s">
        <v>615</v>
      </c>
      <c r="AO7" s="86" t="s">
        <v>621</v>
      </c>
      <c r="AP7" s="86" t="b">
        <v>0</v>
      </c>
      <c r="AQ7" s="94" t="s">
        <v>532</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1</v>
      </c>
      <c r="BG7" s="52">
        <v>3.3333333333333335</v>
      </c>
      <c r="BH7" s="51">
        <v>0</v>
      </c>
      <c r="BI7" s="52">
        <v>0</v>
      </c>
      <c r="BJ7" s="51">
        <v>0</v>
      </c>
      <c r="BK7" s="52">
        <v>0</v>
      </c>
      <c r="BL7" s="51">
        <v>29</v>
      </c>
      <c r="BM7" s="52">
        <v>96.66666666666667</v>
      </c>
      <c r="BN7" s="51">
        <v>30</v>
      </c>
    </row>
    <row r="8" spans="1:66" ht="15">
      <c r="A8" s="84" t="s">
        <v>218</v>
      </c>
      <c r="B8" s="84" t="s">
        <v>217</v>
      </c>
      <c r="C8" s="53" t="s">
        <v>1362</v>
      </c>
      <c r="D8" s="54">
        <v>3</v>
      </c>
      <c r="E8" s="65" t="s">
        <v>132</v>
      </c>
      <c r="F8" s="55">
        <v>32</v>
      </c>
      <c r="G8" s="53"/>
      <c r="H8" s="57"/>
      <c r="I8" s="56"/>
      <c r="J8" s="56"/>
      <c r="K8" s="36" t="s">
        <v>65</v>
      </c>
      <c r="L8" s="83">
        <v>8</v>
      </c>
      <c r="M8" s="83"/>
      <c r="N8" s="63"/>
      <c r="O8" s="86" t="s">
        <v>238</v>
      </c>
      <c r="P8" s="88">
        <v>43782.61280092593</v>
      </c>
      <c r="Q8" s="86" t="s">
        <v>242</v>
      </c>
      <c r="R8" s="86"/>
      <c r="S8" s="86"/>
      <c r="T8" s="86" t="s">
        <v>329</v>
      </c>
      <c r="U8" s="86"/>
      <c r="V8" s="89" t="s">
        <v>348</v>
      </c>
      <c r="W8" s="88">
        <v>43782.61280092593</v>
      </c>
      <c r="X8" s="92">
        <v>43782</v>
      </c>
      <c r="Y8" s="94" t="s">
        <v>361</v>
      </c>
      <c r="Z8" s="89" t="s">
        <v>447</v>
      </c>
      <c r="AA8" s="86"/>
      <c r="AB8" s="86"/>
      <c r="AC8" s="94" t="s">
        <v>533</v>
      </c>
      <c r="AD8" s="86"/>
      <c r="AE8" s="86" t="b">
        <v>0</v>
      </c>
      <c r="AF8" s="86">
        <v>0</v>
      </c>
      <c r="AG8" s="94" t="s">
        <v>615</v>
      </c>
      <c r="AH8" s="86" t="b">
        <v>0</v>
      </c>
      <c r="AI8" s="86" t="s">
        <v>617</v>
      </c>
      <c r="AJ8" s="86"/>
      <c r="AK8" s="94" t="s">
        <v>615</v>
      </c>
      <c r="AL8" s="86" t="b">
        <v>0</v>
      </c>
      <c r="AM8" s="86">
        <v>1</v>
      </c>
      <c r="AN8" s="94" t="s">
        <v>532</v>
      </c>
      <c r="AO8" s="86" t="s">
        <v>619</v>
      </c>
      <c r="AP8" s="86" t="b">
        <v>0</v>
      </c>
      <c r="AQ8" s="94" t="s">
        <v>532</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c r="BG8" s="52"/>
      <c r="BH8" s="51"/>
      <c r="BI8" s="52"/>
      <c r="BJ8" s="51"/>
      <c r="BK8" s="52"/>
      <c r="BL8" s="51"/>
      <c r="BM8" s="52"/>
      <c r="BN8" s="51"/>
    </row>
    <row r="9" spans="1:66" ht="15">
      <c r="A9" s="84" t="s">
        <v>218</v>
      </c>
      <c r="B9" s="84" t="s">
        <v>230</v>
      </c>
      <c r="C9" s="53" t="s">
        <v>1362</v>
      </c>
      <c r="D9" s="54">
        <v>3</v>
      </c>
      <c r="E9" s="65" t="s">
        <v>132</v>
      </c>
      <c r="F9" s="55">
        <v>32</v>
      </c>
      <c r="G9" s="53"/>
      <c r="H9" s="57"/>
      <c r="I9" s="56"/>
      <c r="J9" s="56"/>
      <c r="K9" s="36" t="s">
        <v>65</v>
      </c>
      <c r="L9" s="83">
        <v>9</v>
      </c>
      <c r="M9" s="83"/>
      <c r="N9" s="63"/>
      <c r="O9" s="86" t="s">
        <v>236</v>
      </c>
      <c r="P9" s="88">
        <v>43782.61280092593</v>
      </c>
      <c r="Q9" s="86" t="s">
        <v>242</v>
      </c>
      <c r="R9" s="86"/>
      <c r="S9" s="86"/>
      <c r="T9" s="86" t="s">
        <v>329</v>
      </c>
      <c r="U9" s="86"/>
      <c r="V9" s="89" t="s">
        <v>348</v>
      </c>
      <c r="W9" s="88">
        <v>43782.61280092593</v>
      </c>
      <c r="X9" s="92">
        <v>43782</v>
      </c>
      <c r="Y9" s="94" t="s">
        <v>361</v>
      </c>
      <c r="Z9" s="89" t="s">
        <v>447</v>
      </c>
      <c r="AA9" s="86"/>
      <c r="AB9" s="86"/>
      <c r="AC9" s="94" t="s">
        <v>533</v>
      </c>
      <c r="AD9" s="86"/>
      <c r="AE9" s="86" t="b">
        <v>0</v>
      </c>
      <c r="AF9" s="86">
        <v>0</v>
      </c>
      <c r="AG9" s="94" t="s">
        <v>615</v>
      </c>
      <c r="AH9" s="86" t="b">
        <v>0</v>
      </c>
      <c r="AI9" s="86" t="s">
        <v>617</v>
      </c>
      <c r="AJ9" s="86"/>
      <c r="AK9" s="94" t="s">
        <v>615</v>
      </c>
      <c r="AL9" s="86" t="b">
        <v>0</v>
      </c>
      <c r="AM9" s="86">
        <v>1</v>
      </c>
      <c r="AN9" s="94" t="s">
        <v>532</v>
      </c>
      <c r="AO9" s="86" t="s">
        <v>619</v>
      </c>
      <c r="AP9" s="86" t="b">
        <v>0</v>
      </c>
      <c r="AQ9" s="94" t="s">
        <v>532</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1</v>
      </c>
      <c r="BG9" s="52">
        <v>3.3333333333333335</v>
      </c>
      <c r="BH9" s="51">
        <v>0</v>
      </c>
      <c r="BI9" s="52">
        <v>0</v>
      </c>
      <c r="BJ9" s="51">
        <v>0</v>
      </c>
      <c r="BK9" s="52">
        <v>0</v>
      </c>
      <c r="BL9" s="51">
        <v>29</v>
      </c>
      <c r="BM9" s="52">
        <v>96.66666666666667</v>
      </c>
      <c r="BN9" s="51">
        <v>30</v>
      </c>
    </row>
    <row r="10" spans="1:66" ht="30">
      <c r="A10" s="84" t="s">
        <v>219</v>
      </c>
      <c r="B10" s="84" t="s">
        <v>214</v>
      </c>
      <c r="C10" s="53" t="s">
        <v>1363</v>
      </c>
      <c r="D10" s="54">
        <v>3</v>
      </c>
      <c r="E10" s="65" t="s">
        <v>136</v>
      </c>
      <c r="F10" s="55">
        <v>31.27777777777778</v>
      </c>
      <c r="G10" s="53"/>
      <c r="H10" s="57"/>
      <c r="I10" s="56"/>
      <c r="J10" s="56"/>
      <c r="K10" s="36" t="s">
        <v>65</v>
      </c>
      <c r="L10" s="83">
        <v>10</v>
      </c>
      <c r="M10" s="83"/>
      <c r="N10" s="63"/>
      <c r="O10" s="86" t="s">
        <v>236</v>
      </c>
      <c r="P10" s="88">
        <v>43782.61697916667</v>
      </c>
      <c r="Q10" s="86" t="s">
        <v>243</v>
      </c>
      <c r="R10" s="86"/>
      <c r="S10" s="86"/>
      <c r="T10" s="86" t="s">
        <v>329</v>
      </c>
      <c r="U10" s="86"/>
      <c r="V10" s="89" t="s">
        <v>349</v>
      </c>
      <c r="W10" s="88">
        <v>43782.61697916667</v>
      </c>
      <c r="X10" s="92">
        <v>43782</v>
      </c>
      <c r="Y10" s="94" t="s">
        <v>362</v>
      </c>
      <c r="Z10" s="89" t="s">
        <v>448</v>
      </c>
      <c r="AA10" s="86"/>
      <c r="AB10" s="86"/>
      <c r="AC10" s="94" t="s">
        <v>534</v>
      </c>
      <c r="AD10" s="86"/>
      <c r="AE10" s="86" t="b">
        <v>0</v>
      </c>
      <c r="AF10" s="86">
        <v>1</v>
      </c>
      <c r="AG10" s="94" t="s">
        <v>615</v>
      </c>
      <c r="AH10" s="86" t="b">
        <v>0</v>
      </c>
      <c r="AI10" s="86" t="s">
        <v>617</v>
      </c>
      <c r="AJ10" s="86"/>
      <c r="AK10" s="94" t="s">
        <v>615</v>
      </c>
      <c r="AL10" s="86" t="b">
        <v>0</v>
      </c>
      <c r="AM10" s="86">
        <v>0</v>
      </c>
      <c r="AN10" s="94" t="s">
        <v>615</v>
      </c>
      <c r="AO10" s="86" t="s">
        <v>622</v>
      </c>
      <c r="AP10" s="86" t="b">
        <v>0</v>
      </c>
      <c r="AQ10" s="94" t="s">
        <v>534</v>
      </c>
      <c r="AR10" s="86" t="s">
        <v>176</v>
      </c>
      <c r="AS10" s="86">
        <v>0</v>
      </c>
      <c r="AT10" s="86">
        <v>0</v>
      </c>
      <c r="AU10" s="86"/>
      <c r="AV10" s="86"/>
      <c r="AW10" s="86"/>
      <c r="AX10" s="86"/>
      <c r="AY10" s="86"/>
      <c r="AZ10" s="86"/>
      <c r="BA10" s="86"/>
      <c r="BB10" s="86"/>
      <c r="BC10">
        <v>2</v>
      </c>
      <c r="BD10" s="85" t="str">
        <f>REPLACE(INDEX(GroupVertices[Group],MATCH(Edges[[#This Row],[Vertex 1]],GroupVertices[Vertex],0)),1,1,"")</f>
        <v>3</v>
      </c>
      <c r="BE10" s="85" t="str">
        <f>REPLACE(INDEX(GroupVertices[Group],MATCH(Edges[[#This Row],[Vertex 2]],GroupVertices[Vertex],0)),1,1,"")</f>
        <v>3</v>
      </c>
      <c r="BF10" s="51">
        <v>5</v>
      </c>
      <c r="BG10" s="52">
        <v>10.869565217391305</v>
      </c>
      <c r="BH10" s="51">
        <v>0</v>
      </c>
      <c r="BI10" s="52">
        <v>0</v>
      </c>
      <c r="BJ10" s="51">
        <v>0</v>
      </c>
      <c r="BK10" s="52">
        <v>0</v>
      </c>
      <c r="BL10" s="51">
        <v>41</v>
      </c>
      <c r="BM10" s="52">
        <v>89.1304347826087</v>
      </c>
      <c r="BN10" s="51">
        <v>46</v>
      </c>
    </row>
    <row r="11" spans="1:66" ht="30">
      <c r="A11" s="84" t="s">
        <v>219</v>
      </c>
      <c r="B11" s="84" t="s">
        <v>214</v>
      </c>
      <c r="C11" s="53" t="s">
        <v>1363</v>
      </c>
      <c r="D11" s="54">
        <v>3</v>
      </c>
      <c r="E11" s="65" t="s">
        <v>136</v>
      </c>
      <c r="F11" s="55">
        <v>31.27777777777778</v>
      </c>
      <c r="G11" s="53"/>
      <c r="H11" s="57"/>
      <c r="I11" s="56"/>
      <c r="J11" s="56"/>
      <c r="K11" s="36" t="s">
        <v>65</v>
      </c>
      <c r="L11" s="83">
        <v>11</v>
      </c>
      <c r="M11" s="83"/>
      <c r="N11" s="63"/>
      <c r="O11" s="86" t="s">
        <v>236</v>
      </c>
      <c r="P11" s="88">
        <v>43782.64113425926</v>
      </c>
      <c r="Q11" s="86" t="s">
        <v>244</v>
      </c>
      <c r="R11" s="86"/>
      <c r="S11" s="86"/>
      <c r="T11" s="86" t="s">
        <v>329</v>
      </c>
      <c r="U11" s="86"/>
      <c r="V11" s="89" t="s">
        <v>349</v>
      </c>
      <c r="W11" s="88">
        <v>43782.64113425926</v>
      </c>
      <c r="X11" s="92">
        <v>43782</v>
      </c>
      <c r="Y11" s="94" t="s">
        <v>363</v>
      </c>
      <c r="Z11" s="89" t="s">
        <v>449</v>
      </c>
      <c r="AA11" s="86"/>
      <c r="AB11" s="86"/>
      <c r="AC11" s="94" t="s">
        <v>535</v>
      </c>
      <c r="AD11" s="86"/>
      <c r="AE11" s="86" t="b">
        <v>0</v>
      </c>
      <c r="AF11" s="86">
        <v>2</v>
      </c>
      <c r="AG11" s="94" t="s">
        <v>615</v>
      </c>
      <c r="AH11" s="86" t="b">
        <v>0</v>
      </c>
      <c r="AI11" s="86" t="s">
        <v>617</v>
      </c>
      <c r="AJ11" s="86"/>
      <c r="AK11" s="94" t="s">
        <v>615</v>
      </c>
      <c r="AL11" s="86" t="b">
        <v>0</v>
      </c>
      <c r="AM11" s="86">
        <v>0</v>
      </c>
      <c r="AN11" s="94" t="s">
        <v>615</v>
      </c>
      <c r="AO11" s="86" t="s">
        <v>622</v>
      </c>
      <c r="AP11" s="86" t="b">
        <v>0</v>
      </c>
      <c r="AQ11" s="94" t="s">
        <v>535</v>
      </c>
      <c r="AR11" s="86" t="s">
        <v>176</v>
      </c>
      <c r="AS11" s="86">
        <v>0</v>
      </c>
      <c r="AT11" s="86">
        <v>0</v>
      </c>
      <c r="AU11" s="86"/>
      <c r="AV11" s="86"/>
      <c r="AW11" s="86"/>
      <c r="AX11" s="86"/>
      <c r="AY11" s="86"/>
      <c r="AZ11" s="86"/>
      <c r="BA11" s="86"/>
      <c r="BB11" s="86"/>
      <c r="BC11">
        <v>2</v>
      </c>
      <c r="BD11" s="85" t="str">
        <f>REPLACE(INDEX(GroupVertices[Group],MATCH(Edges[[#This Row],[Vertex 1]],GroupVertices[Vertex],0)),1,1,"")</f>
        <v>3</v>
      </c>
      <c r="BE11" s="85" t="str">
        <f>REPLACE(INDEX(GroupVertices[Group],MATCH(Edges[[#This Row],[Vertex 2]],GroupVertices[Vertex],0)),1,1,"")</f>
        <v>3</v>
      </c>
      <c r="BF11" s="51">
        <v>0</v>
      </c>
      <c r="BG11" s="52">
        <v>0</v>
      </c>
      <c r="BH11" s="51">
        <v>0</v>
      </c>
      <c r="BI11" s="52">
        <v>0</v>
      </c>
      <c r="BJ11" s="51">
        <v>0</v>
      </c>
      <c r="BK11" s="52">
        <v>0</v>
      </c>
      <c r="BL11" s="51">
        <v>8</v>
      </c>
      <c r="BM11" s="52">
        <v>100</v>
      </c>
      <c r="BN11" s="51">
        <v>8</v>
      </c>
    </row>
    <row r="12" spans="1:66" ht="30">
      <c r="A12" s="84" t="s">
        <v>220</v>
      </c>
      <c r="B12" s="84" t="s">
        <v>222</v>
      </c>
      <c r="C12" s="53" t="s">
        <v>1363</v>
      </c>
      <c r="D12" s="54">
        <v>3</v>
      </c>
      <c r="E12" s="65" t="s">
        <v>136</v>
      </c>
      <c r="F12" s="55">
        <v>31.27777777777778</v>
      </c>
      <c r="G12" s="53"/>
      <c r="H12" s="57"/>
      <c r="I12" s="56"/>
      <c r="J12" s="56"/>
      <c r="K12" s="36" t="s">
        <v>65</v>
      </c>
      <c r="L12" s="83">
        <v>12</v>
      </c>
      <c r="M12" s="83"/>
      <c r="N12" s="63"/>
      <c r="O12" s="86" t="s">
        <v>238</v>
      </c>
      <c r="P12" s="88">
        <v>43782.66275462963</v>
      </c>
      <c r="Q12" s="86" t="s">
        <v>245</v>
      </c>
      <c r="R12" s="86"/>
      <c r="S12" s="86"/>
      <c r="T12" s="86"/>
      <c r="U12" s="86"/>
      <c r="V12" s="89" t="s">
        <v>350</v>
      </c>
      <c r="W12" s="88">
        <v>43782.66275462963</v>
      </c>
      <c r="X12" s="92">
        <v>43782</v>
      </c>
      <c r="Y12" s="94" t="s">
        <v>364</v>
      </c>
      <c r="Z12" s="89" t="s">
        <v>450</v>
      </c>
      <c r="AA12" s="86"/>
      <c r="AB12" s="86"/>
      <c r="AC12" s="94" t="s">
        <v>536</v>
      </c>
      <c r="AD12" s="86"/>
      <c r="AE12" s="86" t="b">
        <v>0</v>
      </c>
      <c r="AF12" s="86">
        <v>0</v>
      </c>
      <c r="AG12" s="94" t="s">
        <v>615</v>
      </c>
      <c r="AH12" s="86" t="b">
        <v>0</v>
      </c>
      <c r="AI12" s="86" t="s">
        <v>617</v>
      </c>
      <c r="AJ12" s="86"/>
      <c r="AK12" s="94" t="s">
        <v>615</v>
      </c>
      <c r="AL12" s="86" t="b">
        <v>0</v>
      </c>
      <c r="AM12" s="86">
        <v>1</v>
      </c>
      <c r="AN12" s="94" t="s">
        <v>540</v>
      </c>
      <c r="AO12" s="86" t="s">
        <v>620</v>
      </c>
      <c r="AP12" s="86" t="b">
        <v>0</v>
      </c>
      <c r="AQ12" s="94" t="s">
        <v>540</v>
      </c>
      <c r="AR12" s="86" t="s">
        <v>176</v>
      </c>
      <c r="AS12" s="86">
        <v>0</v>
      </c>
      <c r="AT12" s="86">
        <v>0</v>
      </c>
      <c r="AU12" s="86"/>
      <c r="AV12" s="86"/>
      <c r="AW12" s="86"/>
      <c r="AX12" s="86"/>
      <c r="AY12" s="86"/>
      <c r="AZ12" s="86"/>
      <c r="BA12" s="86"/>
      <c r="BB12" s="86"/>
      <c r="BC12">
        <v>2</v>
      </c>
      <c r="BD12" s="85" t="str">
        <f>REPLACE(INDEX(GroupVertices[Group],MATCH(Edges[[#This Row],[Vertex 1]],GroupVertices[Vertex],0)),1,1,"")</f>
        <v>5</v>
      </c>
      <c r="BE12" s="85" t="str">
        <f>REPLACE(INDEX(GroupVertices[Group],MATCH(Edges[[#This Row],[Vertex 2]],GroupVertices[Vertex],0)),1,1,"")</f>
        <v>5</v>
      </c>
      <c r="BF12" s="51">
        <v>0</v>
      </c>
      <c r="BG12" s="52">
        <v>0</v>
      </c>
      <c r="BH12" s="51">
        <v>0</v>
      </c>
      <c r="BI12" s="52">
        <v>0</v>
      </c>
      <c r="BJ12" s="51">
        <v>0</v>
      </c>
      <c r="BK12" s="52">
        <v>0</v>
      </c>
      <c r="BL12" s="51">
        <v>38</v>
      </c>
      <c r="BM12" s="52">
        <v>100</v>
      </c>
      <c r="BN12" s="51">
        <v>38</v>
      </c>
    </row>
    <row r="13" spans="1:66" ht="30">
      <c r="A13" s="84" t="s">
        <v>220</v>
      </c>
      <c r="B13" s="84" t="s">
        <v>222</v>
      </c>
      <c r="C13" s="53" t="s">
        <v>1363</v>
      </c>
      <c r="D13" s="54">
        <v>3</v>
      </c>
      <c r="E13" s="65" t="s">
        <v>136</v>
      </c>
      <c r="F13" s="55">
        <v>31.27777777777778</v>
      </c>
      <c r="G13" s="53"/>
      <c r="H13" s="57"/>
      <c r="I13" s="56"/>
      <c r="J13" s="56"/>
      <c r="K13" s="36" t="s">
        <v>65</v>
      </c>
      <c r="L13" s="83">
        <v>13</v>
      </c>
      <c r="M13" s="83"/>
      <c r="N13" s="63"/>
      <c r="O13" s="86" t="s">
        <v>238</v>
      </c>
      <c r="P13" s="88">
        <v>43782.662835648145</v>
      </c>
      <c r="Q13" s="86" t="s">
        <v>246</v>
      </c>
      <c r="R13" s="86"/>
      <c r="S13" s="86"/>
      <c r="T13" s="86"/>
      <c r="U13" s="86"/>
      <c r="V13" s="89" t="s">
        <v>350</v>
      </c>
      <c r="W13" s="88">
        <v>43782.662835648145</v>
      </c>
      <c r="X13" s="92">
        <v>43782</v>
      </c>
      <c r="Y13" s="94" t="s">
        <v>365</v>
      </c>
      <c r="Z13" s="89" t="s">
        <v>451</v>
      </c>
      <c r="AA13" s="86"/>
      <c r="AB13" s="86"/>
      <c r="AC13" s="94" t="s">
        <v>537</v>
      </c>
      <c r="AD13" s="86"/>
      <c r="AE13" s="86" t="b">
        <v>0</v>
      </c>
      <c r="AF13" s="86">
        <v>0</v>
      </c>
      <c r="AG13" s="94" t="s">
        <v>615</v>
      </c>
      <c r="AH13" s="86" t="b">
        <v>0</v>
      </c>
      <c r="AI13" s="86" t="s">
        <v>617</v>
      </c>
      <c r="AJ13" s="86"/>
      <c r="AK13" s="94" t="s">
        <v>615</v>
      </c>
      <c r="AL13" s="86" t="b">
        <v>0</v>
      </c>
      <c r="AM13" s="86">
        <v>1</v>
      </c>
      <c r="AN13" s="94" t="s">
        <v>539</v>
      </c>
      <c r="AO13" s="86" t="s">
        <v>620</v>
      </c>
      <c r="AP13" s="86" t="b">
        <v>0</v>
      </c>
      <c r="AQ13" s="94" t="s">
        <v>539</v>
      </c>
      <c r="AR13" s="86" t="s">
        <v>176</v>
      </c>
      <c r="AS13" s="86">
        <v>0</v>
      </c>
      <c r="AT13" s="86">
        <v>0</v>
      </c>
      <c r="AU13" s="86"/>
      <c r="AV13" s="86"/>
      <c r="AW13" s="86"/>
      <c r="AX13" s="86"/>
      <c r="AY13" s="86"/>
      <c r="AZ13" s="86"/>
      <c r="BA13" s="86"/>
      <c r="BB13" s="86"/>
      <c r="BC13">
        <v>2</v>
      </c>
      <c r="BD13" s="85" t="str">
        <f>REPLACE(INDEX(GroupVertices[Group],MATCH(Edges[[#This Row],[Vertex 1]],GroupVertices[Vertex],0)),1,1,"")</f>
        <v>5</v>
      </c>
      <c r="BE13" s="85" t="str">
        <f>REPLACE(INDEX(GroupVertices[Group],MATCH(Edges[[#This Row],[Vertex 2]],GroupVertices[Vertex],0)),1,1,"")</f>
        <v>5</v>
      </c>
      <c r="BF13" s="51">
        <v>1</v>
      </c>
      <c r="BG13" s="52">
        <v>3.225806451612903</v>
      </c>
      <c r="BH13" s="51">
        <v>0</v>
      </c>
      <c r="BI13" s="52">
        <v>0</v>
      </c>
      <c r="BJ13" s="51">
        <v>0</v>
      </c>
      <c r="BK13" s="52">
        <v>0</v>
      </c>
      <c r="BL13" s="51">
        <v>30</v>
      </c>
      <c r="BM13" s="52">
        <v>96.7741935483871</v>
      </c>
      <c r="BN13" s="51">
        <v>31</v>
      </c>
    </row>
    <row r="14" spans="1:66" ht="15">
      <c r="A14" s="84" t="s">
        <v>221</v>
      </c>
      <c r="B14" s="84" t="s">
        <v>226</v>
      </c>
      <c r="C14" s="53" t="s">
        <v>1362</v>
      </c>
      <c r="D14" s="54">
        <v>3</v>
      </c>
      <c r="E14" s="65" t="s">
        <v>132</v>
      </c>
      <c r="F14" s="55">
        <v>32</v>
      </c>
      <c r="G14" s="53"/>
      <c r="H14" s="57"/>
      <c r="I14" s="56"/>
      <c r="J14" s="56"/>
      <c r="K14" s="36" t="s">
        <v>65</v>
      </c>
      <c r="L14" s="83">
        <v>14</v>
      </c>
      <c r="M14" s="83"/>
      <c r="N14" s="63"/>
      <c r="O14" s="86" t="s">
        <v>238</v>
      </c>
      <c r="P14" s="88">
        <v>43782.80533564815</v>
      </c>
      <c r="Q14" s="86" t="s">
        <v>247</v>
      </c>
      <c r="R14" s="86"/>
      <c r="S14" s="86"/>
      <c r="T14" s="86"/>
      <c r="U14" s="86"/>
      <c r="V14" s="89" t="s">
        <v>351</v>
      </c>
      <c r="W14" s="88">
        <v>43782.80533564815</v>
      </c>
      <c r="X14" s="92">
        <v>43782</v>
      </c>
      <c r="Y14" s="94" t="s">
        <v>366</v>
      </c>
      <c r="Z14" s="89" t="s">
        <v>452</v>
      </c>
      <c r="AA14" s="86"/>
      <c r="AB14" s="86"/>
      <c r="AC14" s="94" t="s">
        <v>538</v>
      </c>
      <c r="AD14" s="86"/>
      <c r="AE14" s="86" t="b">
        <v>0</v>
      </c>
      <c r="AF14" s="86">
        <v>0</v>
      </c>
      <c r="AG14" s="94" t="s">
        <v>615</v>
      </c>
      <c r="AH14" s="86" t="b">
        <v>0</v>
      </c>
      <c r="AI14" s="86" t="s">
        <v>617</v>
      </c>
      <c r="AJ14" s="86"/>
      <c r="AK14" s="94" t="s">
        <v>615</v>
      </c>
      <c r="AL14" s="86" t="b">
        <v>0</v>
      </c>
      <c r="AM14" s="86">
        <v>1</v>
      </c>
      <c r="AN14" s="94" t="s">
        <v>586</v>
      </c>
      <c r="AO14" s="86" t="s">
        <v>620</v>
      </c>
      <c r="AP14" s="86" t="b">
        <v>0</v>
      </c>
      <c r="AQ14" s="94" t="s">
        <v>586</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3</v>
      </c>
      <c r="BG14" s="52">
        <v>8.823529411764707</v>
      </c>
      <c r="BH14" s="51">
        <v>0</v>
      </c>
      <c r="BI14" s="52">
        <v>0</v>
      </c>
      <c r="BJ14" s="51">
        <v>0</v>
      </c>
      <c r="BK14" s="52">
        <v>0</v>
      </c>
      <c r="BL14" s="51">
        <v>31</v>
      </c>
      <c r="BM14" s="52">
        <v>91.17647058823529</v>
      </c>
      <c r="BN14" s="51">
        <v>34</v>
      </c>
    </row>
    <row r="15" spans="1:66" ht="30">
      <c r="A15" s="84" t="s">
        <v>222</v>
      </c>
      <c r="B15" s="84" t="s">
        <v>222</v>
      </c>
      <c r="C15" s="53" t="s">
        <v>1364</v>
      </c>
      <c r="D15" s="54">
        <v>3</v>
      </c>
      <c r="E15" s="65" t="s">
        <v>136</v>
      </c>
      <c r="F15" s="55">
        <v>30.555555555555557</v>
      </c>
      <c r="G15" s="53"/>
      <c r="H15" s="57"/>
      <c r="I15" s="56"/>
      <c r="J15" s="56"/>
      <c r="K15" s="36" t="s">
        <v>65</v>
      </c>
      <c r="L15" s="83">
        <v>15</v>
      </c>
      <c r="M15" s="83"/>
      <c r="N15" s="63"/>
      <c r="O15" s="86" t="s">
        <v>176</v>
      </c>
      <c r="P15" s="88">
        <v>43775.627233796295</v>
      </c>
      <c r="Q15" s="86" t="s">
        <v>246</v>
      </c>
      <c r="R15" s="89" t="s">
        <v>320</v>
      </c>
      <c r="S15" s="86" t="s">
        <v>326</v>
      </c>
      <c r="T15" s="86"/>
      <c r="U15" s="86"/>
      <c r="V15" s="89" t="s">
        <v>352</v>
      </c>
      <c r="W15" s="88">
        <v>43775.627233796295</v>
      </c>
      <c r="X15" s="92">
        <v>43775</v>
      </c>
      <c r="Y15" s="94" t="s">
        <v>367</v>
      </c>
      <c r="Z15" s="89" t="s">
        <v>453</v>
      </c>
      <c r="AA15" s="86"/>
      <c r="AB15" s="86"/>
      <c r="AC15" s="94" t="s">
        <v>539</v>
      </c>
      <c r="AD15" s="86"/>
      <c r="AE15" s="86" t="b">
        <v>0</v>
      </c>
      <c r="AF15" s="86">
        <v>2</v>
      </c>
      <c r="AG15" s="94" t="s">
        <v>615</v>
      </c>
      <c r="AH15" s="86" t="b">
        <v>0</v>
      </c>
      <c r="AI15" s="86" t="s">
        <v>617</v>
      </c>
      <c r="AJ15" s="86"/>
      <c r="AK15" s="94" t="s">
        <v>615</v>
      </c>
      <c r="AL15" s="86" t="b">
        <v>0</v>
      </c>
      <c r="AM15" s="86">
        <v>1</v>
      </c>
      <c r="AN15" s="94" t="s">
        <v>615</v>
      </c>
      <c r="AO15" s="86" t="s">
        <v>623</v>
      </c>
      <c r="AP15" s="86" t="b">
        <v>0</v>
      </c>
      <c r="AQ15" s="94" t="s">
        <v>539</v>
      </c>
      <c r="AR15" s="86" t="s">
        <v>176</v>
      </c>
      <c r="AS15" s="86">
        <v>0</v>
      </c>
      <c r="AT15" s="86">
        <v>0</v>
      </c>
      <c r="AU15" s="86"/>
      <c r="AV15" s="86"/>
      <c r="AW15" s="86"/>
      <c r="AX15" s="86"/>
      <c r="AY15" s="86"/>
      <c r="AZ15" s="86"/>
      <c r="BA15" s="86"/>
      <c r="BB15" s="86"/>
      <c r="BC15">
        <v>3</v>
      </c>
      <c r="BD15" s="85" t="str">
        <f>REPLACE(INDEX(GroupVertices[Group],MATCH(Edges[[#This Row],[Vertex 1]],GroupVertices[Vertex],0)),1,1,"")</f>
        <v>5</v>
      </c>
      <c r="BE15" s="85" t="str">
        <f>REPLACE(INDEX(GroupVertices[Group],MATCH(Edges[[#This Row],[Vertex 2]],GroupVertices[Vertex],0)),1,1,"")</f>
        <v>5</v>
      </c>
      <c r="BF15" s="51">
        <v>1</v>
      </c>
      <c r="BG15" s="52">
        <v>3.225806451612903</v>
      </c>
      <c r="BH15" s="51">
        <v>0</v>
      </c>
      <c r="BI15" s="52">
        <v>0</v>
      </c>
      <c r="BJ15" s="51">
        <v>0</v>
      </c>
      <c r="BK15" s="52">
        <v>0</v>
      </c>
      <c r="BL15" s="51">
        <v>30</v>
      </c>
      <c r="BM15" s="52">
        <v>96.7741935483871</v>
      </c>
      <c r="BN15" s="51">
        <v>31</v>
      </c>
    </row>
    <row r="16" spans="1:66" ht="30">
      <c r="A16" s="84" t="s">
        <v>222</v>
      </c>
      <c r="B16" s="84" t="s">
        <v>222</v>
      </c>
      <c r="C16" s="53" t="s">
        <v>1364</v>
      </c>
      <c r="D16" s="54">
        <v>3</v>
      </c>
      <c r="E16" s="65" t="s">
        <v>136</v>
      </c>
      <c r="F16" s="55">
        <v>30.555555555555557</v>
      </c>
      <c r="G16" s="53"/>
      <c r="H16" s="57"/>
      <c r="I16" s="56"/>
      <c r="J16" s="56"/>
      <c r="K16" s="36" t="s">
        <v>65</v>
      </c>
      <c r="L16" s="83">
        <v>16</v>
      </c>
      <c r="M16" s="83"/>
      <c r="N16" s="63"/>
      <c r="O16" s="86" t="s">
        <v>176</v>
      </c>
      <c r="P16" s="88">
        <v>43782.60810185185</v>
      </c>
      <c r="Q16" s="86" t="s">
        <v>245</v>
      </c>
      <c r="R16" s="86"/>
      <c r="S16" s="86"/>
      <c r="T16" s="86" t="s">
        <v>331</v>
      </c>
      <c r="U16" s="86"/>
      <c r="V16" s="89" t="s">
        <v>352</v>
      </c>
      <c r="W16" s="88">
        <v>43782.60810185185</v>
      </c>
      <c r="X16" s="92">
        <v>43782</v>
      </c>
      <c r="Y16" s="94" t="s">
        <v>368</v>
      </c>
      <c r="Z16" s="89" t="s">
        <v>454</v>
      </c>
      <c r="AA16" s="86"/>
      <c r="AB16" s="86"/>
      <c r="AC16" s="94" t="s">
        <v>540</v>
      </c>
      <c r="AD16" s="86"/>
      <c r="AE16" s="86" t="b">
        <v>0</v>
      </c>
      <c r="AF16" s="86">
        <v>3</v>
      </c>
      <c r="AG16" s="94" t="s">
        <v>615</v>
      </c>
      <c r="AH16" s="86" t="b">
        <v>0</v>
      </c>
      <c r="AI16" s="86" t="s">
        <v>617</v>
      </c>
      <c r="AJ16" s="86"/>
      <c r="AK16" s="94" t="s">
        <v>615</v>
      </c>
      <c r="AL16" s="86" t="b">
        <v>0</v>
      </c>
      <c r="AM16" s="86">
        <v>1</v>
      </c>
      <c r="AN16" s="94" t="s">
        <v>615</v>
      </c>
      <c r="AO16" s="86" t="s">
        <v>619</v>
      </c>
      <c r="AP16" s="86" t="b">
        <v>0</v>
      </c>
      <c r="AQ16" s="94" t="s">
        <v>540</v>
      </c>
      <c r="AR16" s="86" t="s">
        <v>176</v>
      </c>
      <c r="AS16" s="86">
        <v>0</v>
      </c>
      <c r="AT16" s="86">
        <v>0</v>
      </c>
      <c r="AU16" s="86"/>
      <c r="AV16" s="86"/>
      <c r="AW16" s="86"/>
      <c r="AX16" s="86"/>
      <c r="AY16" s="86"/>
      <c r="AZ16" s="86"/>
      <c r="BA16" s="86"/>
      <c r="BB16" s="86"/>
      <c r="BC16">
        <v>3</v>
      </c>
      <c r="BD16" s="85" t="str">
        <f>REPLACE(INDEX(GroupVertices[Group],MATCH(Edges[[#This Row],[Vertex 1]],GroupVertices[Vertex],0)),1,1,"")</f>
        <v>5</v>
      </c>
      <c r="BE16" s="85" t="str">
        <f>REPLACE(INDEX(GroupVertices[Group],MATCH(Edges[[#This Row],[Vertex 2]],GroupVertices[Vertex],0)),1,1,"")</f>
        <v>5</v>
      </c>
      <c r="BF16" s="51">
        <v>0</v>
      </c>
      <c r="BG16" s="52">
        <v>0</v>
      </c>
      <c r="BH16" s="51">
        <v>0</v>
      </c>
      <c r="BI16" s="52">
        <v>0</v>
      </c>
      <c r="BJ16" s="51">
        <v>0</v>
      </c>
      <c r="BK16" s="52">
        <v>0</v>
      </c>
      <c r="BL16" s="51">
        <v>38</v>
      </c>
      <c r="BM16" s="52">
        <v>100</v>
      </c>
      <c r="BN16" s="51">
        <v>38</v>
      </c>
    </row>
    <row r="17" spans="1:66" ht="30">
      <c r="A17" s="84" t="s">
        <v>222</v>
      </c>
      <c r="B17" s="84" t="s">
        <v>222</v>
      </c>
      <c r="C17" s="53" t="s">
        <v>1364</v>
      </c>
      <c r="D17" s="54">
        <v>3</v>
      </c>
      <c r="E17" s="65" t="s">
        <v>136</v>
      </c>
      <c r="F17" s="55">
        <v>30.555555555555557</v>
      </c>
      <c r="G17" s="53"/>
      <c r="H17" s="57"/>
      <c r="I17" s="56"/>
      <c r="J17" s="56"/>
      <c r="K17" s="36" t="s">
        <v>65</v>
      </c>
      <c r="L17" s="83">
        <v>17</v>
      </c>
      <c r="M17" s="83"/>
      <c r="N17" s="63"/>
      <c r="O17" s="86" t="s">
        <v>176</v>
      </c>
      <c r="P17" s="88">
        <v>43782.83537037037</v>
      </c>
      <c r="Q17" s="86" t="s">
        <v>248</v>
      </c>
      <c r="R17" s="86"/>
      <c r="S17" s="86"/>
      <c r="T17" s="86" t="s">
        <v>331</v>
      </c>
      <c r="U17" s="86"/>
      <c r="V17" s="89" t="s">
        <v>352</v>
      </c>
      <c r="W17" s="88">
        <v>43782.83537037037</v>
      </c>
      <c r="X17" s="92">
        <v>43782</v>
      </c>
      <c r="Y17" s="94" t="s">
        <v>369</v>
      </c>
      <c r="Z17" s="89" t="s">
        <v>455</v>
      </c>
      <c r="AA17" s="86"/>
      <c r="AB17" s="86"/>
      <c r="AC17" s="94" t="s">
        <v>541</v>
      </c>
      <c r="AD17" s="86"/>
      <c r="AE17" s="86" t="b">
        <v>0</v>
      </c>
      <c r="AF17" s="86">
        <v>0</v>
      </c>
      <c r="AG17" s="94" t="s">
        <v>615</v>
      </c>
      <c r="AH17" s="86" t="b">
        <v>0</v>
      </c>
      <c r="AI17" s="86" t="s">
        <v>617</v>
      </c>
      <c r="AJ17" s="86"/>
      <c r="AK17" s="94" t="s">
        <v>615</v>
      </c>
      <c r="AL17" s="86" t="b">
        <v>0</v>
      </c>
      <c r="AM17" s="86">
        <v>0</v>
      </c>
      <c r="AN17" s="94" t="s">
        <v>615</v>
      </c>
      <c r="AO17" s="86" t="s">
        <v>624</v>
      </c>
      <c r="AP17" s="86" t="b">
        <v>0</v>
      </c>
      <c r="AQ17" s="94" t="s">
        <v>541</v>
      </c>
      <c r="AR17" s="86" t="s">
        <v>176</v>
      </c>
      <c r="AS17" s="86">
        <v>0</v>
      </c>
      <c r="AT17" s="86">
        <v>0</v>
      </c>
      <c r="AU17" s="86"/>
      <c r="AV17" s="86"/>
      <c r="AW17" s="86"/>
      <c r="AX17" s="86"/>
      <c r="AY17" s="86"/>
      <c r="AZ17" s="86"/>
      <c r="BA17" s="86"/>
      <c r="BB17" s="86"/>
      <c r="BC17">
        <v>3</v>
      </c>
      <c r="BD17" s="85" t="str">
        <f>REPLACE(INDEX(GroupVertices[Group],MATCH(Edges[[#This Row],[Vertex 1]],GroupVertices[Vertex],0)),1,1,"")</f>
        <v>5</v>
      </c>
      <c r="BE17" s="85" t="str">
        <f>REPLACE(INDEX(GroupVertices[Group],MATCH(Edges[[#This Row],[Vertex 2]],GroupVertices[Vertex],0)),1,1,"")</f>
        <v>5</v>
      </c>
      <c r="BF17" s="51">
        <v>0</v>
      </c>
      <c r="BG17" s="52">
        <v>0</v>
      </c>
      <c r="BH17" s="51">
        <v>0</v>
      </c>
      <c r="BI17" s="52">
        <v>0</v>
      </c>
      <c r="BJ17" s="51">
        <v>0</v>
      </c>
      <c r="BK17" s="52">
        <v>0</v>
      </c>
      <c r="BL17" s="51">
        <v>24</v>
      </c>
      <c r="BM17" s="52">
        <v>100</v>
      </c>
      <c r="BN17" s="51">
        <v>24</v>
      </c>
    </row>
    <row r="18" spans="1:66" ht="15">
      <c r="A18" s="84" t="s">
        <v>223</v>
      </c>
      <c r="B18" s="84" t="s">
        <v>231</v>
      </c>
      <c r="C18" s="53" t="s">
        <v>1362</v>
      </c>
      <c r="D18" s="54">
        <v>3</v>
      </c>
      <c r="E18" s="65" t="s">
        <v>132</v>
      </c>
      <c r="F18" s="55">
        <v>32</v>
      </c>
      <c r="G18" s="53"/>
      <c r="H18" s="57"/>
      <c r="I18" s="56"/>
      <c r="J18" s="56"/>
      <c r="K18" s="36" t="s">
        <v>65</v>
      </c>
      <c r="L18" s="83">
        <v>18</v>
      </c>
      <c r="M18" s="83"/>
      <c r="N18" s="63"/>
      <c r="O18" s="86" t="s">
        <v>236</v>
      </c>
      <c r="P18" s="88">
        <v>43771.58762731482</v>
      </c>
      <c r="Q18" s="86" t="s">
        <v>249</v>
      </c>
      <c r="R18" s="89" t="s">
        <v>321</v>
      </c>
      <c r="S18" s="86" t="s">
        <v>327</v>
      </c>
      <c r="T18" s="86" t="s">
        <v>329</v>
      </c>
      <c r="U18" s="86"/>
      <c r="V18" s="89" t="s">
        <v>353</v>
      </c>
      <c r="W18" s="88">
        <v>43771.58762731482</v>
      </c>
      <c r="X18" s="92">
        <v>43771</v>
      </c>
      <c r="Y18" s="94" t="s">
        <v>370</v>
      </c>
      <c r="Z18" s="89" t="s">
        <v>456</v>
      </c>
      <c r="AA18" s="86"/>
      <c r="AB18" s="86"/>
      <c r="AC18" s="94" t="s">
        <v>542</v>
      </c>
      <c r="AD18" s="86"/>
      <c r="AE18" s="86" t="b">
        <v>0</v>
      </c>
      <c r="AF18" s="86">
        <v>5</v>
      </c>
      <c r="AG18" s="94" t="s">
        <v>615</v>
      </c>
      <c r="AH18" s="86" t="b">
        <v>1</v>
      </c>
      <c r="AI18" s="86" t="s">
        <v>617</v>
      </c>
      <c r="AJ18" s="86"/>
      <c r="AK18" s="94" t="s">
        <v>618</v>
      </c>
      <c r="AL18" s="86" t="b">
        <v>0</v>
      </c>
      <c r="AM18" s="86">
        <v>2</v>
      </c>
      <c r="AN18" s="94" t="s">
        <v>615</v>
      </c>
      <c r="AO18" s="86" t="s">
        <v>622</v>
      </c>
      <c r="AP18" s="86" t="b">
        <v>0</v>
      </c>
      <c r="AQ18" s="94" t="s">
        <v>542</v>
      </c>
      <c r="AR18" s="86" t="s">
        <v>238</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c r="BG18" s="52"/>
      <c r="BH18" s="51"/>
      <c r="BI18" s="52"/>
      <c r="BJ18" s="51"/>
      <c r="BK18" s="52"/>
      <c r="BL18" s="51"/>
      <c r="BM18" s="52"/>
      <c r="BN18" s="51"/>
    </row>
    <row r="19" spans="1:66" ht="15">
      <c r="A19" s="84" t="s">
        <v>223</v>
      </c>
      <c r="B19" s="84" t="s">
        <v>232</v>
      </c>
      <c r="C19" s="53" t="s">
        <v>1362</v>
      </c>
      <c r="D19" s="54">
        <v>3</v>
      </c>
      <c r="E19" s="65" t="s">
        <v>132</v>
      </c>
      <c r="F19" s="55">
        <v>32</v>
      </c>
      <c r="G19" s="53"/>
      <c r="H19" s="57"/>
      <c r="I19" s="56"/>
      <c r="J19" s="56"/>
      <c r="K19" s="36" t="s">
        <v>65</v>
      </c>
      <c r="L19" s="83">
        <v>19</v>
      </c>
      <c r="M19" s="83"/>
      <c r="N19" s="63"/>
      <c r="O19" s="86" t="s">
        <v>236</v>
      </c>
      <c r="P19" s="88">
        <v>43771.58762731482</v>
      </c>
      <c r="Q19" s="86" t="s">
        <v>249</v>
      </c>
      <c r="R19" s="89" t="s">
        <v>321</v>
      </c>
      <c r="S19" s="86" t="s">
        <v>327</v>
      </c>
      <c r="T19" s="86" t="s">
        <v>329</v>
      </c>
      <c r="U19" s="86"/>
      <c r="V19" s="89" t="s">
        <v>353</v>
      </c>
      <c r="W19" s="88">
        <v>43771.58762731482</v>
      </c>
      <c r="X19" s="92">
        <v>43771</v>
      </c>
      <c r="Y19" s="94" t="s">
        <v>370</v>
      </c>
      <c r="Z19" s="89" t="s">
        <v>456</v>
      </c>
      <c r="AA19" s="86"/>
      <c r="AB19" s="86"/>
      <c r="AC19" s="94" t="s">
        <v>542</v>
      </c>
      <c r="AD19" s="86"/>
      <c r="AE19" s="86" t="b">
        <v>0</v>
      </c>
      <c r="AF19" s="86">
        <v>5</v>
      </c>
      <c r="AG19" s="94" t="s">
        <v>615</v>
      </c>
      <c r="AH19" s="86" t="b">
        <v>1</v>
      </c>
      <c r="AI19" s="86" t="s">
        <v>617</v>
      </c>
      <c r="AJ19" s="86"/>
      <c r="AK19" s="94" t="s">
        <v>618</v>
      </c>
      <c r="AL19" s="86" t="b">
        <v>0</v>
      </c>
      <c r="AM19" s="86">
        <v>2</v>
      </c>
      <c r="AN19" s="94" t="s">
        <v>615</v>
      </c>
      <c r="AO19" s="86" t="s">
        <v>622</v>
      </c>
      <c r="AP19" s="86" t="b">
        <v>0</v>
      </c>
      <c r="AQ19" s="94" t="s">
        <v>542</v>
      </c>
      <c r="AR19" s="86" t="s">
        <v>238</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0</v>
      </c>
      <c r="BG19" s="52">
        <v>0</v>
      </c>
      <c r="BH19" s="51">
        <v>0</v>
      </c>
      <c r="BI19" s="52">
        <v>0</v>
      </c>
      <c r="BJ19" s="51">
        <v>0</v>
      </c>
      <c r="BK19" s="52">
        <v>0</v>
      </c>
      <c r="BL19" s="51">
        <v>20</v>
      </c>
      <c r="BM19" s="52">
        <v>100</v>
      </c>
      <c r="BN19" s="51">
        <v>20</v>
      </c>
    </row>
    <row r="20" spans="1:66" ht="15">
      <c r="A20" s="84" t="s">
        <v>224</v>
      </c>
      <c r="B20" s="84" t="s">
        <v>223</v>
      </c>
      <c r="C20" s="53" t="s">
        <v>1362</v>
      </c>
      <c r="D20" s="54">
        <v>3</v>
      </c>
      <c r="E20" s="65" t="s">
        <v>132</v>
      </c>
      <c r="F20" s="55">
        <v>32</v>
      </c>
      <c r="G20" s="53"/>
      <c r="H20" s="57"/>
      <c r="I20" s="56"/>
      <c r="J20" s="56"/>
      <c r="K20" s="36" t="s">
        <v>65</v>
      </c>
      <c r="L20" s="83">
        <v>20</v>
      </c>
      <c r="M20" s="83"/>
      <c r="N20" s="63"/>
      <c r="O20" s="86" t="s">
        <v>238</v>
      </c>
      <c r="P20" s="88">
        <v>43782.58356481481</v>
      </c>
      <c r="Q20" s="86" t="s">
        <v>249</v>
      </c>
      <c r="R20" s="86"/>
      <c r="S20" s="86"/>
      <c r="T20" s="86" t="s">
        <v>329</v>
      </c>
      <c r="U20" s="86"/>
      <c r="V20" s="89" t="s">
        <v>354</v>
      </c>
      <c r="W20" s="88">
        <v>43782.58356481481</v>
      </c>
      <c r="X20" s="92">
        <v>43782</v>
      </c>
      <c r="Y20" s="94" t="s">
        <v>371</v>
      </c>
      <c r="Z20" s="89" t="s">
        <v>457</v>
      </c>
      <c r="AA20" s="86"/>
      <c r="AB20" s="86"/>
      <c r="AC20" s="94" t="s">
        <v>543</v>
      </c>
      <c r="AD20" s="86"/>
      <c r="AE20" s="86" t="b">
        <v>0</v>
      </c>
      <c r="AF20" s="86">
        <v>0</v>
      </c>
      <c r="AG20" s="94" t="s">
        <v>615</v>
      </c>
      <c r="AH20" s="86" t="b">
        <v>1</v>
      </c>
      <c r="AI20" s="86" t="s">
        <v>617</v>
      </c>
      <c r="AJ20" s="86"/>
      <c r="AK20" s="94" t="s">
        <v>618</v>
      </c>
      <c r="AL20" s="86" t="b">
        <v>0</v>
      </c>
      <c r="AM20" s="86">
        <v>2</v>
      </c>
      <c r="AN20" s="94" t="s">
        <v>542</v>
      </c>
      <c r="AO20" s="86" t="s">
        <v>620</v>
      </c>
      <c r="AP20" s="86" t="b">
        <v>0</v>
      </c>
      <c r="AQ20" s="94" t="s">
        <v>542</v>
      </c>
      <c r="AR20" s="86" t="s">
        <v>176</v>
      </c>
      <c r="AS20" s="86">
        <v>0</v>
      </c>
      <c r="AT20" s="86">
        <v>0</v>
      </c>
      <c r="AU20" s="86"/>
      <c r="AV20" s="86"/>
      <c r="AW20" s="86"/>
      <c r="AX20" s="86"/>
      <c r="AY20" s="86"/>
      <c r="AZ20" s="86"/>
      <c r="BA20" s="86"/>
      <c r="BB20" s="86"/>
      <c r="BC20">
        <v>1</v>
      </c>
      <c r="BD20" s="85" t="str">
        <f>REPLACE(INDEX(GroupVertices[Group],MATCH(Edges[[#This Row],[Vertex 1]],GroupVertices[Vertex],0)),1,1,"")</f>
        <v>2</v>
      </c>
      <c r="BE20" s="85" t="str">
        <f>REPLACE(INDEX(GroupVertices[Group],MATCH(Edges[[#This Row],[Vertex 2]],GroupVertices[Vertex],0)),1,1,"")</f>
        <v>2</v>
      </c>
      <c r="BF20" s="51"/>
      <c r="BG20" s="52"/>
      <c r="BH20" s="51"/>
      <c r="BI20" s="52"/>
      <c r="BJ20" s="51"/>
      <c r="BK20" s="52"/>
      <c r="BL20" s="51"/>
      <c r="BM20" s="52"/>
      <c r="BN20" s="51"/>
    </row>
    <row r="21" spans="1:66" ht="15">
      <c r="A21" s="84" t="s">
        <v>224</v>
      </c>
      <c r="B21" s="84" t="s">
        <v>232</v>
      </c>
      <c r="C21" s="53" t="s">
        <v>1362</v>
      </c>
      <c r="D21" s="54">
        <v>3</v>
      </c>
      <c r="E21" s="65" t="s">
        <v>132</v>
      </c>
      <c r="F21" s="55">
        <v>32</v>
      </c>
      <c r="G21" s="53"/>
      <c r="H21" s="57"/>
      <c r="I21" s="56"/>
      <c r="J21" s="56"/>
      <c r="K21" s="36" t="s">
        <v>65</v>
      </c>
      <c r="L21" s="83">
        <v>21</v>
      </c>
      <c r="M21" s="83"/>
      <c r="N21" s="63"/>
      <c r="O21" s="86" t="s">
        <v>236</v>
      </c>
      <c r="P21" s="88">
        <v>43782.58356481481</v>
      </c>
      <c r="Q21" s="86" t="s">
        <v>249</v>
      </c>
      <c r="R21" s="86"/>
      <c r="S21" s="86"/>
      <c r="T21" s="86" t="s">
        <v>329</v>
      </c>
      <c r="U21" s="86"/>
      <c r="V21" s="89" t="s">
        <v>354</v>
      </c>
      <c r="W21" s="88">
        <v>43782.58356481481</v>
      </c>
      <c r="X21" s="92">
        <v>43782</v>
      </c>
      <c r="Y21" s="94" t="s">
        <v>371</v>
      </c>
      <c r="Z21" s="89" t="s">
        <v>457</v>
      </c>
      <c r="AA21" s="86"/>
      <c r="AB21" s="86"/>
      <c r="AC21" s="94" t="s">
        <v>543</v>
      </c>
      <c r="AD21" s="86"/>
      <c r="AE21" s="86" t="b">
        <v>0</v>
      </c>
      <c r="AF21" s="86">
        <v>0</v>
      </c>
      <c r="AG21" s="94" t="s">
        <v>615</v>
      </c>
      <c r="AH21" s="86" t="b">
        <v>1</v>
      </c>
      <c r="AI21" s="86" t="s">
        <v>617</v>
      </c>
      <c r="AJ21" s="86"/>
      <c r="AK21" s="94" t="s">
        <v>618</v>
      </c>
      <c r="AL21" s="86" t="b">
        <v>0</v>
      </c>
      <c r="AM21" s="86">
        <v>2</v>
      </c>
      <c r="AN21" s="94" t="s">
        <v>542</v>
      </c>
      <c r="AO21" s="86" t="s">
        <v>620</v>
      </c>
      <c r="AP21" s="86" t="b">
        <v>0</v>
      </c>
      <c r="AQ21" s="94" t="s">
        <v>542</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c r="BG21" s="52"/>
      <c r="BH21" s="51"/>
      <c r="BI21" s="52"/>
      <c r="BJ21" s="51"/>
      <c r="BK21" s="52"/>
      <c r="BL21" s="51"/>
      <c r="BM21" s="52"/>
      <c r="BN21" s="51"/>
    </row>
    <row r="22" spans="1:66" ht="15">
      <c r="A22" s="84" t="s">
        <v>224</v>
      </c>
      <c r="B22" s="84" t="s">
        <v>214</v>
      </c>
      <c r="C22" s="53" t="s">
        <v>1362</v>
      </c>
      <c r="D22" s="54">
        <v>3</v>
      </c>
      <c r="E22" s="65" t="s">
        <v>132</v>
      </c>
      <c r="F22" s="55">
        <v>32</v>
      </c>
      <c r="G22" s="53"/>
      <c r="H22" s="57"/>
      <c r="I22" s="56"/>
      <c r="J22" s="56"/>
      <c r="K22" s="36" t="s">
        <v>65</v>
      </c>
      <c r="L22" s="83">
        <v>22</v>
      </c>
      <c r="M22" s="83"/>
      <c r="N22" s="63"/>
      <c r="O22" s="86" t="s">
        <v>237</v>
      </c>
      <c r="P22" s="88">
        <v>43782.60738425926</v>
      </c>
      <c r="Q22" s="86" t="s">
        <v>250</v>
      </c>
      <c r="R22" s="86"/>
      <c r="S22" s="86"/>
      <c r="T22" s="86" t="s">
        <v>332</v>
      </c>
      <c r="U22" s="89" t="s">
        <v>341</v>
      </c>
      <c r="V22" s="89" t="s">
        <v>341</v>
      </c>
      <c r="W22" s="88">
        <v>43782.60738425926</v>
      </c>
      <c r="X22" s="92">
        <v>43782</v>
      </c>
      <c r="Y22" s="94" t="s">
        <v>372</v>
      </c>
      <c r="Z22" s="89" t="s">
        <v>458</v>
      </c>
      <c r="AA22" s="86"/>
      <c r="AB22" s="86"/>
      <c r="AC22" s="94" t="s">
        <v>544</v>
      </c>
      <c r="AD22" s="86"/>
      <c r="AE22" s="86" t="b">
        <v>0</v>
      </c>
      <c r="AF22" s="86">
        <v>1</v>
      </c>
      <c r="AG22" s="94" t="s">
        <v>616</v>
      </c>
      <c r="AH22" s="86" t="b">
        <v>0</v>
      </c>
      <c r="AI22" s="86" t="s">
        <v>617</v>
      </c>
      <c r="AJ22" s="86"/>
      <c r="AK22" s="94" t="s">
        <v>615</v>
      </c>
      <c r="AL22" s="86" t="b">
        <v>0</v>
      </c>
      <c r="AM22" s="86">
        <v>0</v>
      </c>
      <c r="AN22" s="94" t="s">
        <v>615</v>
      </c>
      <c r="AO22" s="86" t="s">
        <v>620</v>
      </c>
      <c r="AP22" s="86" t="b">
        <v>0</v>
      </c>
      <c r="AQ22" s="94" t="s">
        <v>544</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3</v>
      </c>
      <c r="BF22" s="51">
        <v>2</v>
      </c>
      <c r="BG22" s="52">
        <v>14.285714285714286</v>
      </c>
      <c r="BH22" s="51">
        <v>0</v>
      </c>
      <c r="BI22" s="52">
        <v>0</v>
      </c>
      <c r="BJ22" s="51">
        <v>0</v>
      </c>
      <c r="BK22" s="52">
        <v>0</v>
      </c>
      <c r="BL22" s="51">
        <v>12</v>
      </c>
      <c r="BM22" s="52">
        <v>85.71428571428571</v>
      </c>
      <c r="BN22" s="51">
        <v>14</v>
      </c>
    </row>
    <row r="23" spans="1:66" ht="15">
      <c r="A23" s="84" t="s">
        <v>224</v>
      </c>
      <c r="B23" s="84" t="s">
        <v>231</v>
      </c>
      <c r="C23" s="53" t="s">
        <v>1362</v>
      </c>
      <c r="D23" s="54">
        <v>3</v>
      </c>
      <c r="E23" s="65" t="s">
        <v>132</v>
      </c>
      <c r="F23" s="55">
        <v>32</v>
      </c>
      <c r="G23" s="53"/>
      <c r="H23" s="57"/>
      <c r="I23" s="56"/>
      <c r="J23" s="56"/>
      <c r="K23" s="36" t="s">
        <v>65</v>
      </c>
      <c r="L23" s="83">
        <v>23</v>
      </c>
      <c r="M23" s="83"/>
      <c r="N23" s="63"/>
      <c r="O23" s="86" t="s">
        <v>236</v>
      </c>
      <c r="P23" s="88">
        <v>43782.58356481481</v>
      </c>
      <c r="Q23" s="86" t="s">
        <v>249</v>
      </c>
      <c r="R23" s="86"/>
      <c r="S23" s="86"/>
      <c r="T23" s="86" t="s">
        <v>329</v>
      </c>
      <c r="U23" s="86"/>
      <c r="V23" s="89" t="s">
        <v>354</v>
      </c>
      <c r="W23" s="88">
        <v>43782.58356481481</v>
      </c>
      <c r="X23" s="92">
        <v>43782</v>
      </c>
      <c r="Y23" s="94" t="s">
        <v>371</v>
      </c>
      <c r="Z23" s="89" t="s">
        <v>457</v>
      </c>
      <c r="AA23" s="86"/>
      <c r="AB23" s="86"/>
      <c r="AC23" s="94" t="s">
        <v>543</v>
      </c>
      <c r="AD23" s="86"/>
      <c r="AE23" s="86" t="b">
        <v>0</v>
      </c>
      <c r="AF23" s="86">
        <v>0</v>
      </c>
      <c r="AG23" s="94" t="s">
        <v>615</v>
      </c>
      <c r="AH23" s="86" t="b">
        <v>1</v>
      </c>
      <c r="AI23" s="86" t="s">
        <v>617</v>
      </c>
      <c r="AJ23" s="86"/>
      <c r="AK23" s="94" t="s">
        <v>618</v>
      </c>
      <c r="AL23" s="86" t="b">
        <v>0</v>
      </c>
      <c r="AM23" s="86">
        <v>2</v>
      </c>
      <c r="AN23" s="94" t="s">
        <v>542</v>
      </c>
      <c r="AO23" s="86" t="s">
        <v>620</v>
      </c>
      <c r="AP23" s="86" t="b">
        <v>0</v>
      </c>
      <c r="AQ23" s="94" t="s">
        <v>542</v>
      </c>
      <c r="AR23" s="86" t="s">
        <v>176</v>
      </c>
      <c r="AS23" s="86">
        <v>0</v>
      </c>
      <c r="AT23" s="86">
        <v>0</v>
      </c>
      <c r="AU23" s="86"/>
      <c r="AV23" s="86"/>
      <c r="AW23" s="86"/>
      <c r="AX23" s="86"/>
      <c r="AY23" s="86"/>
      <c r="AZ23" s="86"/>
      <c r="BA23" s="86"/>
      <c r="BB23" s="86"/>
      <c r="BC23">
        <v>1</v>
      </c>
      <c r="BD23" s="85" t="str">
        <f>REPLACE(INDEX(GroupVertices[Group],MATCH(Edges[[#This Row],[Vertex 1]],GroupVertices[Vertex],0)),1,1,"")</f>
        <v>2</v>
      </c>
      <c r="BE23" s="85" t="str">
        <f>REPLACE(INDEX(GroupVertices[Group],MATCH(Edges[[#This Row],[Vertex 2]],GroupVertices[Vertex],0)),1,1,"")</f>
        <v>2</v>
      </c>
      <c r="BF23" s="51">
        <v>0</v>
      </c>
      <c r="BG23" s="52">
        <v>0</v>
      </c>
      <c r="BH23" s="51">
        <v>0</v>
      </c>
      <c r="BI23" s="52">
        <v>0</v>
      </c>
      <c r="BJ23" s="51">
        <v>0</v>
      </c>
      <c r="BK23" s="52">
        <v>0</v>
      </c>
      <c r="BL23" s="51">
        <v>20</v>
      </c>
      <c r="BM23" s="52">
        <v>100</v>
      </c>
      <c r="BN23" s="51">
        <v>20</v>
      </c>
    </row>
    <row r="24" spans="1:66" ht="15">
      <c r="A24" s="84" t="s">
        <v>224</v>
      </c>
      <c r="B24" s="84" t="s">
        <v>226</v>
      </c>
      <c r="C24" s="53" t="s">
        <v>1362</v>
      </c>
      <c r="D24" s="54">
        <v>3</v>
      </c>
      <c r="E24" s="65" t="s">
        <v>132</v>
      </c>
      <c r="F24" s="55">
        <v>32</v>
      </c>
      <c r="G24" s="53"/>
      <c r="H24" s="57"/>
      <c r="I24" s="56"/>
      <c r="J24" s="56"/>
      <c r="K24" s="36" t="s">
        <v>65</v>
      </c>
      <c r="L24" s="83">
        <v>24</v>
      </c>
      <c r="M24" s="83"/>
      <c r="N24" s="63"/>
      <c r="O24" s="86" t="s">
        <v>238</v>
      </c>
      <c r="P24" s="88">
        <v>43782.82502314815</v>
      </c>
      <c r="Q24" s="86" t="s">
        <v>251</v>
      </c>
      <c r="R24" s="86"/>
      <c r="S24" s="86"/>
      <c r="T24" s="86"/>
      <c r="U24" s="86"/>
      <c r="V24" s="89" t="s">
        <v>354</v>
      </c>
      <c r="W24" s="88">
        <v>43782.82502314815</v>
      </c>
      <c r="X24" s="92">
        <v>43782</v>
      </c>
      <c r="Y24" s="94" t="s">
        <v>373</v>
      </c>
      <c r="Z24" s="89" t="s">
        <v>459</v>
      </c>
      <c r="AA24" s="86"/>
      <c r="AB24" s="86"/>
      <c r="AC24" s="94" t="s">
        <v>545</v>
      </c>
      <c r="AD24" s="86"/>
      <c r="AE24" s="86" t="b">
        <v>0</v>
      </c>
      <c r="AF24" s="86">
        <v>0</v>
      </c>
      <c r="AG24" s="94" t="s">
        <v>615</v>
      </c>
      <c r="AH24" s="86" t="b">
        <v>0</v>
      </c>
      <c r="AI24" s="86" t="s">
        <v>617</v>
      </c>
      <c r="AJ24" s="86"/>
      <c r="AK24" s="94" t="s">
        <v>615</v>
      </c>
      <c r="AL24" s="86" t="b">
        <v>0</v>
      </c>
      <c r="AM24" s="86">
        <v>1</v>
      </c>
      <c r="AN24" s="94" t="s">
        <v>581</v>
      </c>
      <c r="AO24" s="86" t="s">
        <v>619</v>
      </c>
      <c r="AP24" s="86" t="b">
        <v>0</v>
      </c>
      <c r="AQ24" s="94" t="s">
        <v>581</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1</v>
      </c>
      <c r="BF24" s="51">
        <v>2</v>
      </c>
      <c r="BG24" s="52">
        <v>5.2631578947368425</v>
      </c>
      <c r="BH24" s="51">
        <v>1</v>
      </c>
      <c r="BI24" s="52">
        <v>2.6315789473684212</v>
      </c>
      <c r="BJ24" s="51">
        <v>0</v>
      </c>
      <c r="BK24" s="52">
        <v>0</v>
      </c>
      <c r="BL24" s="51">
        <v>35</v>
      </c>
      <c r="BM24" s="52">
        <v>92.10526315789474</v>
      </c>
      <c r="BN24" s="51">
        <v>38</v>
      </c>
    </row>
    <row r="25" spans="1:66" ht="30">
      <c r="A25" s="84" t="s">
        <v>224</v>
      </c>
      <c r="B25" s="84" t="s">
        <v>224</v>
      </c>
      <c r="C25" s="53" t="s">
        <v>1363</v>
      </c>
      <c r="D25" s="54">
        <v>3</v>
      </c>
      <c r="E25" s="65" t="s">
        <v>136</v>
      </c>
      <c r="F25" s="55">
        <v>31.27777777777778</v>
      </c>
      <c r="G25" s="53"/>
      <c r="H25" s="57"/>
      <c r="I25" s="56"/>
      <c r="J25" s="56"/>
      <c r="K25" s="36" t="s">
        <v>65</v>
      </c>
      <c r="L25" s="83">
        <v>25</v>
      </c>
      <c r="M25" s="83"/>
      <c r="N25" s="63"/>
      <c r="O25" s="86" t="s">
        <v>176</v>
      </c>
      <c r="P25" s="88">
        <v>43782.825625</v>
      </c>
      <c r="Q25" s="86" t="s">
        <v>252</v>
      </c>
      <c r="R25" s="89" t="s">
        <v>322</v>
      </c>
      <c r="S25" s="86" t="s">
        <v>327</v>
      </c>
      <c r="T25" s="86" t="s">
        <v>329</v>
      </c>
      <c r="U25" s="86"/>
      <c r="V25" s="89" t="s">
        <v>354</v>
      </c>
      <c r="W25" s="88">
        <v>43782.825625</v>
      </c>
      <c r="X25" s="92">
        <v>43782</v>
      </c>
      <c r="Y25" s="94" t="s">
        <v>374</v>
      </c>
      <c r="Z25" s="89" t="s">
        <v>460</v>
      </c>
      <c r="AA25" s="86"/>
      <c r="AB25" s="86"/>
      <c r="AC25" s="94" t="s">
        <v>546</v>
      </c>
      <c r="AD25" s="86"/>
      <c r="AE25" s="86" t="b">
        <v>0</v>
      </c>
      <c r="AF25" s="86">
        <v>1</v>
      </c>
      <c r="AG25" s="94" t="s">
        <v>615</v>
      </c>
      <c r="AH25" s="86" t="b">
        <v>1</v>
      </c>
      <c r="AI25" s="86" t="s">
        <v>617</v>
      </c>
      <c r="AJ25" s="86"/>
      <c r="AK25" s="94" t="s">
        <v>592</v>
      </c>
      <c r="AL25" s="86" t="b">
        <v>0</v>
      </c>
      <c r="AM25" s="86">
        <v>0</v>
      </c>
      <c r="AN25" s="94" t="s">
        <v>615</v>
      </c>
      <c r="AO25" s="86" t="s">
        <v>619</v>
      </c>
      <c r="AP25" s="86" t="b">
        <v>0</v>
      </c>
      <c r="AQ25" s="94" t="s">
        <v>546</v>
      </c>
      <c r="AR25" s="86" t="s">
        <v>176</v>
      </c>
      <c r="AS25" s="86">
        <v>0</v>
      </c>
      <c r="AT25" s="86">
        <v>0</v>
      </c>
      <c r="AU25" s="86"/>
      <c r="AV25" s="86"/>
      <c r="AW25" s="86"/>
      <c r="AX25" s="86"/>
      <c r="AY25" s="86"/>
      <c r="AZ25" s="86"/>
      <c r="BA25" s="86"/>
      <c r="BB25" s="86"/>
      <c r="BC25">
        <v>2</v>
      </c>
      <c r="BD25" s="85" t="str">
        <f>REPLACE(INDEX(GroupVertices[Group],MATCH(Edges[[#This Row],[Vertex 1]],GroupVertices[Vertex],0)),1,1,"")</f>
        <v>2</v>
      </c>
      <c r="BE25" s="85" t="str">
        <f>REPLACE(INDEX(GroupVertices[Group],MATCH(Edges[[#This Row],[Vertex 2]],GroupVertices[Vertex],0)),1,1,"")</f>
        <v>2</v>
      </c>
      <c r="BF25" s="51">
        <v>0</v>
      </c>
      <c r="BG25" s="52">
        <v>0</v>
      </c>
      <c r="BH25" s="51">
        <v>0</v>
      </c>
      <c r="BI25" s="52">
        <v>0</v>
      </c>
      <c r="BJ25" s="51">
        <v>0</v>
      </c>
      <c r="BK25" s="52">
        <v>0</v>
      </c>
      <c r="BL25" s="51">
        <v>18</v>
      </c>
      <c r="BM25" s="52">
        <v>100</v>
      </c>
      <c r="BN25" s="51">
        <v>18</v>
      </c>
    </row>
    <row r="26" spans="1:66" ht="30">
      <c r="A26" s="84" t="s">
        <v>224</v>
      </c>
      <c r="B26" s="84" t="s">
        <v>224</v>
      </c>
      <c r="C26" s="53" t="s">
        <v>1363</v>
      </c>
      <c r="D26" s="54">
        <v>3</v>
      </c>
      <c r="E26" s="65" t="s">
        <v>136</v>
      </c>
      <c r="F26" s="55">
        <v>31.27777777777778</v>
      </c>
      <c r="G26" s="53"/>
      <c r="H26" s="57"/>
      <c r="I26" s="56"/>
      <c r="J26" s="56"/>
      <c r="K26" s="36" t="s">
        <v>65</v>
      </c>
      <c r="L26" s="83">
        <v>26</v>
      </c>
      <c r="M26" s="83"/>
      <c r="N26" s="63"/>
      <c r="O26" s="86" t="s">
        <v>176</v>
      </c>
      <c r="P26" s="88">
        <v>43782.83814814815</v>
      </c>
      <c r="Q26" s="86" t="s">
        <v>253</v>
      </c>
      <c r="R26" s="89" t="s">
        <v>323</v>
      </c>
      <c r="S26" s="86" t="s">
        <v>328</v>
      </c>
      <c r="T26" s="86" t="s">
        <v>333</v>
      </c>
      <c r="U26" s="86"/>
      <c r="V26" s="89" t="s">
        <v>354</v>
      </c>
      <c r="W26" s="88">
        <v>43782.83814814815</v>
      </c>
      <c r="X26" s="92">
        <v>43782</v>
      </c>
      <c r="Y26" s="94" t="s">
        <v>375</v>
      </c>
      <c r="Z26" s="89" t="s">
        <v>461</v>
      </c>
      <c r="AA26" s="86"/>
      <c r="AB26" s="86"/>
      <c r="AC26" s="94" t="s">
        <v>547</v>
      </c>
      <c r="AD26" s="86"/>
      <c r="AE26" s="86" t="b">
        <v>0</v>
      </c>
      <c r="AF26" s="86">
        <v>0</v>
      </c>
      <c r="AG26" s="94" t="s">
        <v>615</v>
      </c>
      <c r="AH26" s="86" t="b">
        <v>0</v>
      </c>
      <c r="AI26" s="86" t="s">
        <v>617</v>
      </c>
      <c r="AJ26" s="86"/>
      <c r="AK26" s="94" t="s">
        <v>615</v>
      </c>
      <c r="AL26" s="86" t="b">
        <v>0</v>
      </c>
      <c r="AM26" s="86">
        <v>0</v>
      </c>
      <c r="AN26" s="94" t="s">
        <v>615</v>
      </c>
      <c r="AO26" s="86" t="s">
        <v>619</v>
      </c>
      <c r="AP26" s="86" t="b">
        <v>0</v>
      </c>
      <c r="AQ26" s="94" t="s">
        <v>547</v>
      </c>
      <c r="AR26" s="86" t="s">
        <v>176</v>
      </c>
      <c r="AS26" s="86">
        <v>0</v>
      </c>
      <c r="AT26" s="86">
        <v>0</v>
      </c>
      <c r="AU26" s="86"/>
      <c r="AV26" s="86"/>
      <c r="AW26" s="86"/>
      <c r="AX26" s="86"/>
      <c r="AY26" s="86"/>
      <c r="AZ26" s="86"/>
      <c r="BA26" s="86"/>
      <c r="BB26" s="86"/>
      <c r="BC26">
        <v>2</v>
      </c>
      <c r="BD26" s="85" t="str">
        <f>REPLACE(INDEX(GroupVertices[Group],MATCH(Edges[[#This Row],[Vertex 1]],GroupVertices[Vertex],0)),1,1,"")</f>
        <v>2</v>
      </c>
      <c r="BE26" s="85" t="str">
        <f>REPLACE(INDEX(GroupVertices[Group],MATCH(Edges[[#This Row],[Vertex 2]],GroupVertices[Vertex],0)),1,1,"")</f>
        <v>2</v>
      </c>
      <c r="BF26" s="51">
        <v>0</v>
      </c>
      <c r="BG26" s="52">
        <v>0</v>
      </c>
      <c r="BH26" s="51">
        <v>0</v>
      </c>
      <c r="BI26" s="52">
        <v>0</v>
      </c>
      <c r="BJ26" s="51">
        <v>0</v>
      </c>
      <c r="BK26" s="52">
        <v>0</v>
      </c>
      <c r="BL26" s="51">
        <v>31</v>
      </c>
      <c r="BM26" s="52">
        <v>100</v>
      </c>
      <c r="BN26" s="51">
        <v>31</v>
      </c>
    </row>
    <row r="27" spans="1:66" ht="15">
      <c r="A27" s="84" t="s">
        <v>225</v>
      </c>
      <c r="B27" s="84" t="s">
        <v>231</v>
      </c>
      <c r="C27" s="53" t="s">
        <v>1362</v>
      </c>
      <c r="D27" s="54">
        <v>3</v>
      </c>
      <c r="E27" s="65" t="s">
        <v>132</v>
      </c>
      <c r="F27" s="55">
        <v>32</v>
      </c>
      <c r="G27" s="53"/>
      <c r="H27" s="57"/>
      <c r="I27" s="56"/>
      <c r="J27" s="56"/>
      <c r="K27" s="36" t="s">
        <v>65</v>
      </c>
      <c r="L27" s="83">
        <v>27</v>
      </c>
      <c r="M27" s="83"/>
      <c r="N27" s="63"/>
      <c r="O27" s="86" t="s">
        <v>236</v>
      </c>
      <c r="P27" s="88">
        <v>43777.15893518519</v>
      </c>
      <c r="Q27" s="86" t="s">
        <v>254</v>
      </c>
      <c r="R27" s="86"/>
      <c r="S27" s="86"/>
      <c r="T27" s="86" t="s">
        <v>329</v>
      </c>
      <c r="U27" s="86"/>
      <c r="V27" s="89" t="s">
        <v>355</v>
      </c>
      <c r="W27" s="88">
        <v>43777.15893518519</v>
      </c>
      <c r="X27" s="92">
        <v>43777</v>
      </c>
      <c r="Y27" s="94" t="s">
        <v>376</v>
      </c>
      <c r="Z27" s="89" t="s">
        <v>462</v>
      </c>
      <c r="AA27" s="86"/>
      <c r="AB27" s="86"/>
      <c r="AC27" s="94" t="s">
        <v>548</v>
      </c>
      <c r="AD27" s="86"/>
      <c r="AE27" s="86" t="b">
        <v>0</v>
      </c>
      <c r="AF27" s="86">
        <v>1</v>
      </c>
      <c r="AG27" s="94" t="s">
        <v>615</v>
      </c>
      <c r="AH27" s="86" t="b">
        <v>0</v>
      </c>
      <c r="AI27" s="86" t="s">
        <v>617</v>
      </c>
      <c r="AJ27" s="86"/>
      <c r="AK27" s="94" t="s">
        <v>615</v>
      </c>
      <c r="AL27" s="86" t="b">
        <v>0</v>
      </c>
      <c r="AM27" s="86">
        <v>0</v>
      </c>
      <c r="AN27" s="94" t="s">
        <v>615</v>
      </c>
      <c r="AO27" s="86" t="s">
        <v>620</v>
      </c>
      <c r="AP27" s="86" t="b">
        <v>0</v>
      </c>
      <c r="AQ27" s="94" t="s">
        <v>548</v>
      </c>
      <c r="AR27" s="86" t="s">
        <v>176</v>
      </c>
      <c r="AS27" s="86">
        <v>0</v>
      </c>
      <c r="AT27" s="86">
        <v>0</v>
      </c>
      <c r="AU27" s="86" t="s">
        <v>626</v>
      </c>
      <c r="AV27" s="86" t="s">
        <v>628</v>
      </c>
      <c r="AW27" s="86" t="s">
        <v>629</v>
      </c>
      <c r="AX27" s="86" t="s">
        <v>631</v>
      </c>
      <c r="AY27" s="86" t="s">
        <v>634</v>
      </c>
      <c r="AZ27" s="86" t="s">
        <v>636</v>
      </c>
      <c r="BA27" s="86" t="s">
        <v>639</v>
      </c>
      <c r="BB27" s="89" t="s">
        <v>641</v>
      </c>
      <c r="BC27">
        <v>1</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11</v>
      </c>
      <c r="BM27" s="52">
        <v>100</v>
      </c>
      <c r="BN27" s="51">
        <v>11</v>
      </c>
    </row>
    <row r="28" spans="1:66" ht="30">
      <c r="A28" s="84" t="s">
        <v>225</v>
      </c>
      <c r="B28" s="84" t="s">
        <v>225</v>
      </c>
      <c r="C28" s="53" t="s">
        <v>1363</v>
      </c>
      <c r="D28" s="54">
        <v>3</v>
      </c>
      <c r="E28" s="65" t="s">
        <v>136</v>
      </c>
      <c r="F28" s="55">
        <v>31.27777777777778</v>
      </c>
      <c r="G28" s="53"/>
      <c r="H28" s="57"/>
      <c r="I28" s="56"/>
      <c r="J28" s="56"/>
      <c r="K28" s="36" t="s">
        <v>65</v>
      </c>
      <c r="L28" s="83">
        <v>28</v>
      </c>
      <c r="M28" s="83"/>
      <c r="N28" s="63"/>
      <c r="O28" s="86" t="s">
        <v>176</v>
      </c>
      <c r="P28" s="88">
        <v>43782.5547337963</v>
      </c>
      <c r="Q28" s="86" t="s">
        <v>255</v>
      </c>
      <c r="R28" s="89" t="s">
        <v>324</v>
      </c>
      <c r="S28" s="86" t="s">
        <v>326</v>
      </c>
      <c r="T28" s="86" t="s">
        <v>334</v>
      </c>
      <c r="U28" s="86"/>
      <c r="V28" s="89" t="s">
        <v>355</v>
      </c>
      <c r="W28" s="88">
        <v>43782.5547337963</v>
      </c>
      <c r="X28" s="92">
        <v>43782</v>
      </c>
      <c r="Y28" s="94" t="s">
        <v>377</v>
      </c>
      <c r="Z28" s="89" t="s">
        <v>463</v>
      </c>
      <c r="AA28" s="86"/>
      <c r="AB28" s="86"/>
      <c r="AC28" s="94" t="s">
        <v>549</v>
      </c>
      <c r="AD28" s="86"/>
      <c r="AE28" s="86" t="b">
        <v>0</v>
      </c>
      <c r="AF28" s="86">
        <v>4</v>
      </c>
      <c r="AG28" s="94" t="s">
        <v>615</v>
      </c>
      <c r="AH28" s="86" t="b">
        <v>0</v>
      </c>
      <c r="AI28" s="86" t="s">
        <v>617</v>
      </c>
      <c r="AJ28" s="86"/>
      <c r="AK28" s="94" t="s">
        <v>615</v>
      </c>
      <c r="AL28" s="86" t="b">
        <v>0</v>
      </c>
      <c r="AM28" s="86">
        <v>0</v>
      </c>
      <c r="AN28" s="94" t="s">
        <v>615</v>
      </c>
      <c r="AO28" s="86" t="s">
        <v>620</v>
      </c>
      <c r="AP28" s="86" t="b">
        <v>0</v>
      </c>
      <c r="AQ28" s="94" t="s">
        <v>549</v>
      </c>
      <c r="AR28" s="86" t="s">
        <v>176</v>
      </c>
      <c r="AS28" s="86">
        <v>0</v>
      </c>
      <c r="AT28" s="86">
        <v>0</v>
      </c>
      <c r="AU28" s="86" t="s">
        <v>627</v>
      </c>
      <c r="AV28" s="86" t="s">
        <v>628</v>
      </c>
      <c r="AW28" s="86" t="s">
        <v>629</v>
      </c>
      <c r="AX28" s="86" t="s">
        <v>632</v>
      </c>
      <c r="AY28" s="86" t="s">
        <v>635</v>
      </c>
      <c r="AZ28" s="86" t="s">
        <v>637</v>
      </c>
      <c r="BA28" s="86" t="s">
        <v>639</v>
      </c>
      <c r="BB28" s="89" t="s">
        <v>642</v>
      </c>
      <c r="BC28">
        <v>2</v>
      </c>
      <c r="BD28" s="85" t="str">
        <f>REPLACE(INDEX(GroupVertices[Group],MATCH(Edges[[#This Row],[Vertex 1]],GroupVertices[Vertex],0)),1,1,"")</f>
        <v>2</v>
      </c>
      <c r="BE28" s="85" t="str">
        <f>REPLACE(INDEX(GroupVertices[Group],MATCH(Edges[[#This Row],[Vertex 2]],GroupVertices[Vertex],0)),1,1,"")</f>
        <v>2</v>
      </c>
      <c r="BF28" s="51">
        <v>1</v>
      </c>
      <c r="BG28" s="52">
        <v>5.555555555555555</v>
      </c>
      <c r="BH28" s="51">
        <v>0</v>
      </c>
      <c r="BI28" s="52">
        <v>0</v>
      </c>
      <c r="BJ28" s="51">
        <v>0</v>
      </c>
      <c r="BK28" s="52">
        <v>0</v>
      </c>
      <c r="BL28" s="51">
        <v>17</v>
      </c>
      <c r="BM28" s="52">
        <v>94.44444444444444</v>
      </c>
      <c r="BN28" s="51">
        <v>18</v>
      </c>
    </row>
    <row r="29" spans="1:66" ht="30">
      <c r="A29" s="84" t="s">
        <v>225</v>
      </c>
      <c r="B29" s="84" t="s">
        <v>225</v>
      </c>
      <c r="C29" s="53" t="s">
        <v>1363</v>
      </c>
      <c r="D29" s="54">
        <v>3</v>
      </c>
      <c r="E29" s="65" t="s">
        <v>136</v>
      </c>
      <c r="F29" s="55">
        <v>31.27777777777778</v>
      </c>
      <c r="G29" s="53"/>
      <c r="H29" s="57"/>
      <c r="I29" s="56"/>
      <c r="J29" s="56"/>
      <c r="K29" s="36" t="s">
        <v>65</v>
      </c>
      <c r="L29" s="83">
        <v>29</v>
      </c>
      <c r="M29" s="83"/>
      <c r="N29" s="63"/>
      <c r="O29" s="86" t="s">
        <v>176</v>
      </c>
      <c r="P29" s="88">
        <v>43783.567881944444</v>
      </c>
      <c r="Q29" s="86" t="s">
        <v>256</v>
      </c>
      <c r="R29" s="86"/>
      <c r="S29" s="86"/>
      <c r="T29" s="86" t="s">
        <v>334</v>
      </c>
      <c r="U29" s="89" t="s">
        <v>342</v>
      </c>
      <c r="V29" s="89" t="s">
        <v>342</v>
      </c>
      <c r="W29" s="88">
        <v>43783.567881944444</v>
      </c>
      <c r="X29" s="92">
        <v>43783</v>
      </c>
      <c r="Y29" s="94" t="s">
        <v>378</v>
      </c>
      <c r="Z29" s="89" t="s">
        <v>464</v>
      </c>
      <c r="AA29" s="86"/>
      <c r="AB29" s="86"/>
      <c r="AC29" s="94" t="s">
        <v>550</v>
      </c>
      <c r="AD29" s="86"/>
      <c r="AE29" s="86" t="b">
        <v>0</v>
      </c>
      <c r="AF29" s="86">
        <v>2</v>
      </c>
      <c r="AG29" s="94" t="s">
        <v>615</v>
      </c>
      <c r="AH29" s="86" t="b">
        <v>0</v>
      </c>
      <c r="AI29" s="86" t="s">
        <v>617</v>
      </c>
      <c r="AJ29" s="86"/>
      <c r="AK29" s="94" t="s">
        <v>615</v>
      </c>
      <c r="AL29" s="86" t="b">
        <v>0</v>
      </c>
      <c r="AM29" s="86">
        <v>0</v>
      </c>
      <c r="AN29" s="94" t="s">
        <v>615</v>
      </c>
      <c r="AO29" s="86" t="s">
        <v>620</v>
      </c>
      <c r="AP29" s="86" t="b">
        <v>0</v>
      </c>
      <c r="AQ29" s="94" t="s">
        <v>550</v>
      </c>
      <c r="AR29" s="86" t="s">
        <v>176</v>
      </c>
      <c r="AS29" s="86">
        <v>0</v>
      </c>
      <c r="AT29" s="86">
        <v>0</v>
      </c>
      <c r="AU29" s="86" t="s">
        <v>627</v>
      </c>
      <c r="AV29" s="86" t="s">
        <v>628</v>
      </c>
      <c r="AW29" s="86" t="s">
        <v>629</v>
      </c>
      <c r="AX29" s="86" t="s">
        <v>632</v>
      </c>
      <c r="AY29" s="86" t="s">
        <v>635</v>
      </c>
      <c r="AZ29" s="86" t="s">
        <v>637</v>
      </c>
      <c r="BA29" s="86" t="s">
        <v>639</v>
      </c>
      <c r="BB29" s="89" t="s">
        <v>642</v>
      </c>
      <c r="BC29">
        <v>2</v>
      </c>
      <c r="BD29" s="85" t="str">
        <f>REPLACE(INDEX(GroupVertices[Group],MATCH(Edges[[#This Row],[Vertex 1]],GroupVertices[Vertex],0)),1,1,"")</f>
        <v>2</v>
      </c>
      <c r="BE29" s="85" t="str">
        <f>REPLACE(INDEX(GroupVertices[Group],MATCH(Edges[[#This Row],[Vertex 2]],GroupVertices[Vertex],0)),1,1,"")</f>
        <v>2</v>
      </c>
      <c r="BF29" s="51">
        <v>1</v>
      </c>
      <c r="BG29" s="52">
        <v>5.2631578947368425</v>
      </c>
      <c r="BH29" s="51">
        <v>0</v>
      </c>
      <c r="BI29" s="52">
        <v>0</v>
      </c>
      <c r="BJ29" s="51">
        <v>0</v>
      </c>
      <c r="BK29" s="52">
        <v>0</v>
      </c>
      <c r="BL29" s="51">
        <v>18</v>
      </c>
      <c r="BM29" s="52">
        <v>94.73684210526316</v>
      </c>
      <c r="BN29" s="51">
        <v>19</v>
      </c>
    </row>
    <row r="30" spans="1:66" ht="15">
      <c r="A30" s="84" t="s">
        <v>226</v>
      </c>
      <c r="B30" s="84" t="s">
        <v>231</v>
      </c>
      <c r="C30" s="53" t="s">
        <v>1362</v>
      </c>
      <c r="D30" s="54">
        <v>3</v>
      </c>
      <c r="E30" s="65" t="s">
        <v>132</v>
      </c>
      <c r="F30" s="55">
        <v>32</v>
      </c>
      <c r="G30" s="53"/>
      <c r="H30" s="57"/>
      <c r="I30" s="56"/>
      <c r="J30" s="56"/>
      <c r="K30" s="36" t="s">
        <v>65</v>
      </c>
      <c r="L30" s="83">
        <v>30</v>
      </c>
      <c r="M30" s="83"/>
      <c r="N30" s="63"/>
      <c r="O30" s="86" t="s">
        <v>236</v>
      </c>
      <c r="P30" s="88">
        <v>43775.89078703704</v>
      </c>
      <c r="Q30" s="86" t="s">
        <v>257</v>
      </c>
      <c r="R30" s="86"/>
      <c r="S30" s="86"/>
      <c r="T30" s="86" t="s">
        <v>335</v>
      </c>
      <c r="U30" s="89" t="s">
        <v>343</v>
      </c>
      <c r="V30" s="89" t="s">
        <v>343</v>
      </c>
      <c r="W30" s="88">
        <v>43775.89078703704</v>
      </c>
      <c r="X30" s="92">
        <v>43775</v>
      </c>
      <c r="Y30" s="94" t="s">
        <v>379</v>
      </c>
      <c r="Z30" s="89" t="s">
        <v>465</v>
      </c>
      <c r="AA30" s="86"/>
      <c r="AB30" s="86"/>
      <c r="AC30" s="94" t="s">
        <v>551</v>
      </c>
      <c r="AD30" s="86"/>
      <c r="AE30" s="86" t="b">
        <v>0</v>
      </c>
      <c r="AF30" s="86">
        <v>6</v>
      </c>
      <c r="AG30" s="94" t="s">
        <v>615</v>
      </c>
      <c r="AH30" s="86" t="b">
        <v>0</v>
      </c>
      <c r="AI30" s="86" t="s">
        <v>617</v>
      </c>
      <c r="AJ30" s="86"/>
      <c r="AK30" s="94" t="s">
        <v>615</v>
      </c>
      <c r="AL30" s="86" t="b">
        <v>0</v>
      </c>
      <c r="AM30" s="86">
        <v>0</v>
      </c>
      <c r="AN30" s="94" t="s">
        <v>615</v>
      </c>
      <c r="AO30" s="86" t="s">
        <v>619</v>
      </c>
      <c r="AP30" s="86" t="b">
        <v>0</v>
      </c>
      <c r="AQ30" s="94" t="s">
        <v>551</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2</v>
      </c>
      <c r="BF30" s="51">
        <v>0</v>
      </c>
      <c r="BG30" s="52">
        <v>0</v>
      </c>
      <c r="BH30" s="51">
        <v>0</v>
      </c>
      <c r="BI30" s="52">
        <v>0</v>
      </c>
      <c r="BJ30" s="51">
        <v>0</v>
      </c>
      <c r="BK30" s="52">
        <v>0</v>
      </c>
      <c r="BL30" s="51">
        <v>33</v>
      </c>
      <c r="BM30" s="52">
        <v>100</v>
      </c>
      <c r="BN30" s="51">
        <v>33</v>
      </c>
    </row>
    <row r="31" spans="1:66" ht="30">
      <c r="A31" s="84" t="s">
        <v>226</v>
      </c>
      <c r="B31" s="84" t="s">
        <v>233</v>
      </c>
      <c r="C31" s="53" t="s">
        <v>1365</v>
      </c>
      <c r="D31" s="54">
        <v>3</v>
      </c>
      <c r="E31" s="65" t="s">
        <v>136</v>
      </c>
      <c r="F31" s="55">
        <v>17.555555555555557</v>
      </c>
      <c r="G31" s="53"/>
      <c r="H31" s="57"/>
      <c r="I31" s="56"/>
      <c r="J31" s="56"/>
      <c r="K31" s="36" t="s">
        <v>65</v>
      </c>
      <c r="L31" s="83">
        <v>31</v>
      </c>
      <c r="M31" s="83"/>
      <c r="N31" s="63"/>
      <c r="O31" s="86" t="s">
        <v>236</v>
      </c>
      <c r="P31" s="88">
        <v>43782.64025462963</v>
      </c>
      <c r="Q31" s="86" t="s">
        <v>258</v>
      </c>
      <c r="R31" s="86"/>
      <c r="S31" s="86"/>
      <c r="T31" s="86" t="s">
        <v>329</v>
      </c>
      <c r="U31" s="86"/>
      <c r="V31" s="89" t="s">
        <v>356</v>
      </c>
      <c r="W31" s="88">
        <v>43782.64025462963</v>
      </c>
      <c r="X31" s="92">
        <v>43782</v>
      </c>
      <c r="Y31" s="94" t="s">
        <v>380</v>
      </c>
      <c r="Z31" s="89" t="s">
        <v>466</v>
      </c>
      <c r="AA31" s="86"/>
      <c r="AB31" s="86"/>
      <c r="AC31" s="94" t="s">
        <v>552</v>
      </c>
      <c r="AD31" s="86"/>
      <c r="AE31" s="86" t="b">
        <v>0</v>
      </c>
      <c r="AF31" s="86">
        <v>1</v>
      </c>
      <c r="AG31" s="94" t="s">
        <v>615</v>
      </c>
      <c r="AH31" s="86" t="b">
        <v>0</v>
      </c>
      <c r="AI31" s="86" t="s">
        <v>617</v>
      </c>
      <c r="AJ31" s="86"/>
      <c r="AK31" s="94" t="s">
        <v>615</v>
      </c>
      <c r="AL31" s="86" t="b">
        <v>0</v>
      </c>
      <c r="AM31" s="86">
        <v>0</v>
      </c>
      <c r="AN31" s="94" t="s">
        <v>615</v>
      </c>
      <c r="AO31" s="86" t="s">
        <v>620</v>
      </c>
      <c r="AP31" s="86" t="b">
        <v>0</v>
      </c>
      <c r="AQ31" s="94" t="s">
        <v>552</v>
      </c>
      <c r="AR31" s="86" t="s">
        <v>176</v>
      </c>
      <c r="AS31" s="86">
        <v>0</v>
      </c>
      <c r="AT31" s="86">
        <v>0</v>
      </c>
      <c r="AU31" s="86"/>
      <c r="AV31" s="86"/>
      <c r="AW31" s="86"/>
      <c r="AX31" s="86"/>
      <c r="AY31" s="86"/>
      <c r="AZ31" s="86"/>
      <c r="BA31" s="86"/>
      <c r="BB31" s="86"/>
      <c r="BC31">
        <v>21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13</v>
      </c>
      <c r="BM31" s="52">
        <v>100</v>
      </c>
      <c r="BN31" s="51">
        <v>13</v>
      </c>
    </row>
    <row r="32" spans="1:66" ht="30">
      <c r="A32" s="84" t="s">
        <v>226</v>
      </c>
      <c r="B32" s="84" t="s">
        <v>233</v>
      </c>
      <c r="C32" s="53" t="s">
        <v>1365</v>
      </c>
      <c r="D32" s="54">
        <v>3</v>
      </c>
      <c r="E32" s="65" t="s">
        <v>136</v>
      </c>
      <c r="F32" s="55">
        <v>17.555555555555557</v>
      </c>
      <c r="G32" s="53"/>
      <c r="H32" s="57"/>
      <c r="I32" s="56"/>
      <c r="J32" s="56"/>
      <c r="K32" s="36" t="s">
        <v>65</v>
      </c>
      <c r="L32" s="83">
        <v>32</v>
      </c>
      <c r="M32" s="83"/>
      <c r="N32" s="63"/>
      <c r="O32" s="86" t="s">
        <v>236</v>
      </c>
      <c r="P32" s="88">
        <v>43782.64150462963</v>
      </c>
      <c r="Q32" s="86" t="s">
        <v>259</v>
      </c>
      <c r="R32" s="86"/>
      <c r="S32" s="86"/>
      <c r="T32" s="86" t="s">
        <v>329</v>
      </c>
      <c r="U32" s="86"/>
      <c r="V32" s="89" t="s">
        <v>356</v>
      </c>
      <c r="W32" s="88">
        <v>43782.64150462963</v>
      </c>
      <c r="X32" s="92">
        <v>43782</v>
      </c>
      <c r="Y32" s="94" t="s">
        <v>381</v>
      </c>
      <c r="Z32" s="89" t="s">
        <v>467</v>
      </c>
      <c r="AA32" s="86"/>
      <c r="AB32" s="86"/>
      <c r="AC32" s="94" t="s">
        <v>553</v>
      </c>
      <c r="AD32" s="86"/>
      <c r="AE32" s="86" t="b">
        <v>0</v>
      </c>
      <c r="AF32" s="86">
        <v>0</v>
      </c>
      <c r="AG32" s="94" t="s">
        <v>615</v>
      </c>
      <c r="AH32" s="86" t="b">
        <v>0</v>
      </c>
      <c r="AI32" s="86" t="s">
        <v>617</v>
      </c>
      <c r="AJ32" s="86"/>
      <c r="AK32" s="94" t="s">
        <v>615</v>
      </c>
      <c r="AL32" s="86" t="b">
        <v>0</v>
      </c>
      <c r="AM32" s="86">
        <v>0</v>
      </c>
      <c r="AN32" s="94" t="s">
        <v>615</v>
      </c>
      <c r="AO32" s="86" t="s">
        <v>620</v>
      </c>
      <c r="AP32" s="86" t="b">
        <v>0</v>
      </c>
      <c r="AQ32" s="94" t="s">
        <v>553</v>
      </c>
      <c r="AR32" s="86" t="s">
        <v>176</v>
      </c>
      <c r="AS32" s="86">
        <v>0</v>
      </c>
      <c r="AT32" s="86">
        <v>0</v>
      </c>
      <c r="AU32" s="86"/>
      <c r="AV32" s="86"/>
      <c r="AW32" s="86"/>
      <c r="AX32" s="86"/>
      <c r="AY32" s="86"/>
      <c r="AZ32" s="86"/>
      <c r="BA32" s="86"/>
      <c r="BB32" s="86"/>
      <c r="BC32">
        <v>21</v>
      </c>
      <c r="BD32" s="85" t="str">
        <f>REPLACE(INDEX(GroupVertices[Group],MATCH(Edges[[#This Row],[Vertex 1]],GroupVertices[Vertex],0)),1,1,"")</f>
        <v>1</v>
      </c>
      <c r="BE32" s="85" t="str">
        <f>REPLACE(INDEX(GroupVertices[Group],MATCH(Edges[[#This Row],[Vertex 2]],GroupVertices[Vertex],0)),1,1,"")</f>
        <v>1</v>
      </c>
      <c r="BF32" s="51">
        <v>2</v>
      </c>
      <c r="BG32" s="52">
        <v>7.142857142857143</v>
      </c>
      <c r="BH32" s="51">
        <v>0</v>
      </c>
      <c r="BI32" s="52">
        <v>0</v>
      </c>
      <c r="BJ32" s="51">
        <v>0</v>
      </c>
      <c r="BK32" s="52">
        <v>0</v>
      </c>
      <c r="BL32" s="51">
        <v>26</v>
      </c>
      <c r="BM32" s="52">
        <v>92.85714285714286</v>
      </c>
      <c r="BN32" s="51">
        <v>28</v>
      </c>
    </row>
    <row r="33" spans="1:66" ht="30">
      <c r="A33" s="84" t="s">
        <v>226</v>
      </c>
      <c r="B33" s="84" t="s">
        <v>233</v>
      </c>
      <c r="C33" s="53" t="s">
        <v>1365</v>
      </c>
      <c r="D33" s="54">
        <v>3</v>
      </c>
      <c r="E33" s="65" t="s">
        <v>136</v>
      </c>
      <c r="F33" s="55">
        <v>17.555555555555557</v>
      </c>
      <c r="G33" s="53"/>
      <c r="H33" s="57"/>
      <c r="I33" s="56"/>
      <c r="J33" s="56"/>
      <c r="K33" s="36" t="s">
        <v>65</v>
      </c>
      <c r="L33" s="83">
        <v>33</v>
      </c>
      <c r="M33" s="83"/>
      <c r="N33" s="63"/>
      <c r="O33" s="86" t="s">
        <v>236</v>
      </c>
      <c r="P33" s="88">
        <v>43782.64331018519</v>
      </c>
      <c r="Q33" s="86" t="s">
        <v>260</v>
      </c>
      <c r="R33" s="86"/>
      <c r="S33" s="86"/>
      <c r="T33" s="86" t="s">
        <v>329</v>
      </c>
      <c r="U33" s="86"/>
      <c r="V33" s="89" t="s">
        <v>356</v>
      </c>
      <c r="W33" s="88">
        <v>43782.64331018519</v>
      </c>
      <c r="X33" s="92">
        <v>43782</v>
      </c>
      <c r="Y33" s="94" t="s">
        <v>382</v>
      </c>
      <c r="Z33" s="89" t="s">
        <v>468</v>
      </c>
      <c r="AA33" s="86"/>
      <c r="AB33" s="86"/>
      <c r="AC33" s="94" t="s">
        <v>554</v>
      </c>
      <c r="AD33" s="86"/>
      <c r="AE33" s="86" t="b">
        <v>0</v>
      </c>
      <c r="AF33" s="86">
        <v>1</v>
      </c>
      <c r="AG33" s="94" t="s">
        <v>615</v>
      </c>
      <c r="AH33" s="86" t="b">
        <v>0</v>
      </c>
      <c r="AI33" s="86" t="s">
        <v>617</v>
      </c>
      <c r="AJ33" s="86"/>
      <c r="AK33" s="94" t="s">
        <v>615</v>
      </c>
      <c r="AL33" s="86" t="b">
        <v>0</v>
      </c>
      <c r="AM33" s="86">
        <v>0</v>
      </c>
      <c r="AN33" s="94" t="s">
        <v>615</v>
      </c>
      <c r="AO33" s="86" t="s">
        <v>620</v>
      </c>
      <c r="AP33" s="86" t="b">
        <v>0</v>
      </c>
      <c r="AQ33" s="94" t="s">
        <v>554</v>
      </c>
      <c r="AR33" s="86" t="s">
        <v>176</v>
      </c>
      <c r="AS33" s="86">
        <v>0</v>
      </c>
      <c r="AT33" s="86">
        <v>0</v>
      </c>
      <c r="AU33" s="86"/>
      <c r="AV33" s="86"/>
      <c r="AW33" s="86"/>
      <c r="AX33" s="86"/>
      <c r="AY33" s="86"/>
      <c r="AZ33" s="86"/>
      <c r="BA33" s="86"/>
      <c r="BB33" s="86"/>
      <c r="BC33">
        <v>21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38</v>
      </c>
      <c r="BM33" s="52">
        <v>100</v>
      </c>
      <c r="BN33" s="51">
        <v>38</v>
      </c>
    </row>
    <row r="34" spans="1:66" ht="30">
      <c r="A34" s="84" t="s">
        <v>226</v>
      </c>
      <c r="B34" s="84" t="s">
        <v>233</v>
      </c>
      <c r="C34" s="53" t="s">
        <v>1365</v>
      </c>
      <c r="D34" s="54">
        <v>3</v>
      </c>
      <c r="E34" s="65" t="s">
        <v>136</v>
      </c>
      <c r="F34" s="55">
        <v>17.555555555555557</v>
      </c>
      <c r="G34" s="53"/>
      <c r="H34" s="57"/>
      <c r="I34" s="56"/>
      <c r="J34" s="56"/>
      <c r="K34" s="36" t="s">
        <v>65</v>
      </c>
      <c r="L34" s="83">
        <v>34</v>
      </c>
      <c r="M34" s="83"/>
      <c r="N34" s="63"/>
      <c r="O34" s="86" t="s">
        <v>236</v>
      </c>
      <c r="P34" s="88">
        <v>43782.643842592595</v>
      </c>
      <c r="Q34" s="86" t="s">
        <v>261</v>
      </c>
      <c r="R34" s="86"/>
      <c r="S34" s="86"/>
      <c r="T34" s="86" t="s">
        <v>329</v>
      </c>
      <c r="U34" s="86"/>
      <c r="V34" s="89" t="s">
        <v>356</v>
      </c>
      <c r="W34" s="88">
        <v>43782.643842592595</v>
      </c>
      <c r="X34" s="92">
        <v>43782</v>
      </c>
      <c r="Y34" s="94" t="s">
        <v>383</v>
      </c>
      <c r="Z34" s="89" t="s">
        <v>469</v>
      </c>
      <c r="AA34" s="86"/>
      <c r="AB34" s="86"/>
      <c r="AC34" s="94" t="s">
        <v>555</v>
      </c>
      <c r="AD34" s="86"/>
      <c r="AE34" s="86" t="b">
        <v>0</v>
      </c>
      <c r="AF34" s="86">
        <v>0</v>
      </c>
      <c r="AG34" s="94" t="s">
        <v>615</v>
      </c>
      <c r="AH34" s="86" t="b">
        <v>0</v>
      </c>
      <c r="AI34" s="86" t="s">
        <v>617</v>
      </c>
      <c r="AJ34" s="86"/>
      <c r="AK34" s="94" t="s">
        <v>615</v>
      </c>
      <c r="AL34" s="86" t="b">
        <v>0</v>
      </c>
      <c r="AM34" s="86">
        <v>0</v>
      </c>
      <c r="AN34" s="94" t="s">
        <v>615</v>
      </c>
      <c r="AO34" s="86" t="s">
        <v>620</v>
      </c>
      <c r="AP34" s="86" t="b">
        <v>0</v>
      </c>
      <c r="AQ34" s="94" t="s">
        <v>555</v>
      </c>
      <c r="AR34" s="86" t="s">
        <v>176</v>
      </c>
      <c r="AS34" s="86">
        <v>0</v>
      </c>
      <c r="AT34" s="86">
        <v>0</v>
      </c>
      <c r="AU34" s="86"/>
      <c r="AV34" s="86"/>
      <c r="AW34" s="86"/>
      <c r="AX34" s="86"/>
      <c r="AY34" s="86"/>
      <c r="AZ34" s="86"/>
      <c r="BA34" s="86"/>
      <c r="BB34" s="86"/>
      <c r="BC34">
        <v>21</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14</v>
      </c>
      <c r="BM34" s="52">
        <v>100</v>
      </c>
      <c r="BN34" s="51">
        <v>14</v>
      </c>
    </row>
    <row r="35" spans="1:66" ht="30">
      <c r="A35" s="84" t="s">
        <v>226</v>
      </c>
      <c r="B35" s="84" t="s">
        <v>233</v>
      </c>
      <c r="C35" s="53" t="s">
        <v>1365</v>
      </c>
      <c r="D35" s="54">
        <v>3</v>
      </c>
      <c r="E35" s="65" t="s">
        <v>136</v>
      </c>
      <c r="F35" s="55">
        <v>17.555555555555557</v>
      </c>
      <c r="G35" s="53"/>
      <c r="H35" s="57"/>
      <c r="I35" s="56"/>
      <c r="J35" s="56"/>
      <c r="K35" s="36" t="s">
        <v>65</v>
      </c>
      <c r="L35" s="83">
        <v>35</v>
      </c>
      <c r="M35" s="83"/>
      <c r="N35" s="63"/>
      <c r="O35" s="86" t="s">
        <v>236</v>
      </c>
      <c r="P35" s="88">
        <v>43782.64542824074</v>
      </c>
      <c r="Q35" s="86" t="s">
        <v>262</v>
      </c>
      <c r="R35" s="86"/>
      <c r="S35" s="86"/>
      <c r="T35" s="86" t="s">
        <v>329</v>
      </c>
      <c r="U35" s="86"/>
      <c r="V35" s="89" t="s">
        <v>356</v>
      </c>
      <c r="W35" s="88">
        <v>43782.64542824074</v>
      </c>
      <c r="X35" s="92">
        <v>43782</v>
      </c>
      <c r="Y35" s="94" t="s">
        <v>384</v>
      </c>
      <c r="Z35" s="89" t="s">
        <v>470</v>
      </c>
      <c r="AA35" s="86"/>
      <c r="AB35" s="86"/>
      <c r="AC35" s="94" t="s">
        <v>556</v>
      </c>
      <c r="AD35" s="86"/>
      <c r="AE35" s="86" t="b">
        <v>0</v>
      </c>
      <c r="AF35" s="86">
        <v>0</v>
      </c>
      <c r="AG35" s="94" t="s">
        <v>615</v>
      </c>
      <c r="AH35" s="86" t="b">
        <v>0</v>
      </c>
      <c r="AI35" s="86" t="s">
        <v>617</v>
      </c>
      <c r="AJ35" s="86"/>
      <c r="AK35" s="94" t="s">
        <v>615</v>
      </c>
      <c r="AL35" s="86" t="b">
        <v>0</v>
      </c>
      <c r="AM35" s="86">
        <v>0</v>
      </c>
      <c r="AN35" s="94" t="s">
        <v>615</v>
      </c>
      <c r="AO35" s="86" t="s">
        <v>620</v>
      </c>
      <c r="AP35" s="86" t="b">
        <v>0</v>
      </c>
      <c r="AQ35" s="94" t="s">
        <v>556</v>
      </c>
      <c r="AR35" s="86" t="s">
        <v>176</v>
      </c>
      <c r="AS35" s="86">
        <v>0</v>
      </c>
      <c r="AT35" s="86">
        <v>0</v>
      </c>
      <c r="AU35" s="86"/>
      <c r="AV35" s="86"/>
      <c r="AW35" s="86"/>
      <c r="AX35" s="86"/>
      <c r="AY35" s="86"/>
      <c r="AZ35" s="86"/>
      <c r="BA35" s="86"/>
      <c r="BB35" s="86"/>
      <c r="BC35">
        <v>21</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17</v>
      </c>
      <c r="BM35" s="52">
        <v>100</v>
      </c>
      <c r="BN35" s="51">
        <v>17</v>
      </c>
    </row>
    <row r="36" spans="1:66" ht="30">
      <c r="A36" s="84" t="s">
        <v>226</v>
      </c>
      <c r="B36" s="84" t="s">
        <v>233</v>
      </c>
      <c r="C36" s="53" t="s">
        <v>1365</v>
      </c>
      <c r="D36" s="54">
        <v>3</v>
      </c>
      <c r="E36" s="65" t="s">
        <v>136</v>
      </c>
      <c r="F36" s="55">
        <v>17.555555555555557</v>
      </c>
      <c r="G36" s="53"/>
      <c r="H36" s="57"/>
      <c r="I36" s="56"/>
      <c r="J36" s="56"/>
      <c r="K36" s="36" t="s">
        <v>65</v>
      </c>
      <c r="L36" s="83">
        <v>36</v>
      </c>
      <c r="M36" s="83"/>
      <c r="N36" s="63"/>
      <c r="O36" s="86" t="s">
        <v>236</v>
      </c>
      <c r="P36" s="88">
        <v>43782.64604166667</v>
      </c>
      <c r="Q36" s="86" t="s">
        <v>263</v>
      </c>
      <c r="R36" s="86"/>
      <c r="S36" s="86"/>
      <c r="T36" s="86" t="s">
        <v>329</v>
      </c>
      <c r="U36" s="86"/>
      <c r="V36" s="89" t="s">
        <v>356</v>
      </c>
      <c r="W36" s="88">
        <v>43782.64604166667</v>
      </c>
      <c r="X36" s="92">
        <v>43782</v>
      </c>
      <c r="Y36" s="94" t="s">
        <v>385</v>
      </c>
      <c r="Z36" s="89" t="s">
        <v>471</v>
      </c>
      <c r="AA36" s="86"/>
      <c r="AB36" s="86"/>
      <c r="AC36" s="94" t="s">
        <v>557</v>
      </c>
      <c r="AD36" s="86"/>
      <c r="AE36" s="86" t="b">
        <v>0</v>
      </c>
      <c r="AF36" s="86">
        <v>0</v>
      </c>
      <c r="AG36" s="94" t="s">
        <v>615</v>
      </c>
      <c r="AH36" s="86" t="b">
        <v>0</v>
      </c>
      <c r="AI36" s="86" t="s">
        <v>617</v>
      </c>
      <c r="AJ36" s="86"/>
      <c r="AK36" s="94" t="s">
        <v>615</v>
      </c>
      <c r="AL36" s="86" t="b">
        <v>0</v>
      </c>
      <c r="AM36" s="86">
        <v>0</v>
      </c>
      <c r="AN36" s="94" t="s">
        <v>615</v>
      </c>
      <c r="AO36" s="86" t="s">
        <v>620</v>
      </c>
      <c r="AP36" s="86" t="b">
        <v>0</v>
      </c>
      <c r="AQ36" s="94" t="s">
        <v>557</v>
      </c>
      <c r="AR36" s="86" t="s">
        <v>176</v>
      </c>
      <c r="AS36" s="86">
        <v>0</v>
      </c>
      <c r="AT36" s="86">
        <v>0</v>
      </c>
      <c r="AU36" s="86"/>
      <c r="AV36" s="86"/>
      <c r="AW36" s="86"/>
      <c r="AX36" s="86"/>
      <c r="AY36" s="86"/>
      <c r="AZ36" s="86"/>
      <c r="BA36" s="86"/>
      <c r="BB36" s="86"/>
      <c r="BC36">
        <v>21</v>
      </c>
      <c r="BD36" s="85" t="str">
        <f>REPLACE(INDEX(GroupVertices[Group],MATCH(Edges[[#This Row],[Vertex 1]],GroupVertices[Vertex],0)),1,1,"")</f>
        <v>1</v>
      </c>
      <c r="BE36" s="85" t="str">
        <f>REPLACE(INDEX(GroupVertices[Group],MATCH(Edges[[#This Row],[Vertex 2]],GroupVertices[Vertex],0)),1,1,"")</f>
        <v>1</v>
      </c>
      <c r="BF36" s="51">
        <v>1</v>
      </c>
      <c r="BG36" s="52">
        <v>6.666666666666667</v>
      </c>
      <c r="BH36" s="51">
        <v>0</v>
      </c>
      <c r="BI36" s="52">
        <v>0</v>
      </c>
      <c r="BJ36" s="51">
        <v>0</v>
      </c>
      <c r="BK36" s="52">
        <v>0</v>
      </c>
      <c r="BL36" s="51">
        <v>14</v>
      </c>
      <c r="BM36" s="52">
        <v>93.33333333333333</v>
      </c>
      <c r="BN36" s="51">
        <v>15</v>
      </c>
    </row>
    <row r="37" spans="1:66" ht="30">
      <c r="A37" s="84" t="s">
        <v>226</v>
      </c>
      <c r="B37" s="84" t="s">
        <v>233</v>
      </c>
      <c r="C37" s="53" t="s">
        <v>1365</v>
      </c>
      <c r="D37" s="54">
        <v>3</v>
      </c>
      <c r="E37" s="65" t="s">
        <v>136</v>
      </c>
      <c r="F37" s="55">
        <v>17.555555555555557</v>
      </c>
      <c r="G37" s="53"/>
      <c r="H37" s="57"/>
      <c r="I37" s="56"/>
      <c r="J37" s="56"/>
      <c r="K37" s="36" t="s">
        <v>65</v>
      </c>
      <c r="L37" s="83">
        <v>37</v>
      </c>
      <c r="M37" s="83"/>
      <c r="N37" s="63"/>
      <c r="O37" s="86" t="s">
        <v>236</v>
      </c>
      <c r="P37" s="88">
        <v>43782.647627314815</v>
      </c>
      <c r="Q37" s="86" t="s">
        <v>264</v>
      </c>
      <c r="R37" s="86"/>
      <c r="S37" s="86"/>
      <c r="T37" s="86" t="s">
        <v>329</v>
      </c>
      <c r="U37" s="86"/>
      <c r="V37" s="89" t="s">
        <v>356</v>
      </c>
      <c r="W37" s="88">
        <v>43782.647627314815</v>
      </c>
      <c r="X37" s="92">
        <v>43782</v>
      </c>
      <c r="Y37" s="94" t="s">
        <v>386</v>
      </c>
      <c r="Z37" s="89" t="s">
        <v>472</v>
      </c>
      <c r="AA37" s="86"/>
      <c r="AB37" s="86"/>
      <c r="AC37" s="94" t="s">
        <v>558</v>
      </c>
      <c r="AD37" s="86"/>
      <c r="AE37" s="86" t="b">
        <v>0</v>
      </c>
      <c r="AF37" s="86">
        <v>0</v>
      </c>
      <c r="AG37" s="94" t="s">
        <v>615</v>
      </c>
      <c r="AH37" s="86" t="b">
        <v>0</v>
      </c>
      <c r="AI37" s="86" t="s">
        <v>617</v>
      </c>
      <c r="AJ37" s="86"/>
      <c r="AK37" s="94" t="s">
        <v>615</v>
      </c>
      <c r="AL37" s="86" t="b">
        <v>0</v>
      </c>
      <c r="AM37" s="86">
        <v>0</v>
      </c>
      <c r="AN37" s="94" t="s">
        <v>615</v>
      </c>
      <c r="AO37" s="86" t="s">
        <v>620</v>
      </c>
      <c r="AP37" s="86" t="b">
        <v>0</v>
      </c>
      <c r="AQ37" s="94" t="s">
        <v>558</v>
      </c>
      <c r="AR37" s="86" t="s">
        <v>176</v>
      </c>
      <c r="AS37" s="86">
        <v>0</v>
      </c>
      <c r="AT37" s="86">
        <v>0</v>
      </c>
      <c r="AU37" s="86"/>
      <c r="AV37" s="86"/>
      <c r="AW37" s="86"/>
      <c r="AX37" s="86"/>
      <c r="AY37" s="86"/>
      <c r="AZ37" s="86"/>
      <c r="BA37" s="86"/>
      <c r="BB37" s="86"/>
      <c r="BC37">
        <v>21</v>
      </c>
      <c r="BD37" s="85" t="str">
        <f>REPLACE(INDEX(GroupVertices[Group],MATCH(Edges[[#This Row],[Vertex 1]],GroupVertices[Vertex],0)),1,1,"")</f>
        <v>1</v>
      </c>
      <c r="BE37" s="85" t="str">
        <f>REPLACE(INDEX(GroupVertices[Group],MATCH(Edges[[#This Row],[Vertex 2]],GroupVertices[Vertex],0)),1,1,"")</f>
        <v>1</v>
      </c>
      <c r="BF37" s="51">
        <v>1</v>
      </c>
      <c r="BG37" s="52">
        <v>3.5714285714285716</v>
      </c>
      <c r="BH37" s="51">
        <v>2</v>
      </c>
      <c r="BI37" s="52">
        <v>7.142857142857143</v>
      </c>
      <c r="BJ37" s="51">
        <v>0</v>
      </c>
      <c r="BK37" s="52">
        <v>0</v>
      </c>
      <c r="BL37" s="51">
        <v>25</v>
      </c>
      <c r="BM37" s="52">
        <v>89.28571428571429</v>
      </c>
      <c r="BN37" s="51">
        <v>28</v>
      </c>
    </row>
    <row r="38" spans="1:66" ht="30">
      <c r="A38" s="84" t="s">
        <v>226</v>
      </c>
      <c r="B38" s="84" t="s">
        <v>233</v>
      </c>
      <c r="C38" s="53" t="s">
        <v>1365</v>
      </c>
      <c r="D38" s="54">
        <v>3</v>
      </c>
      <c r="E38" s="65" t="s">
        <v>136</v>
      </c>
      <c r="F38" s="55">
        <v>17.555555555555557</v>
      </c>
      <c r="G38" s="53"/>
      <c r="H38" s="57"/>
      <c r="I38" s="56"/>
      <c r="J38" s="56"/>
      <c r="K38" s="36" t="s">
        <v>65</v>
      </c>
      <c r="L38" s="83">
        <v>38</v>
      </c>
      <c r="M38" s="83"/>
      <c r="N38" s="63"/>
      <c r="O38" s="86" t="s">
        <v>236</v>
      </c>
      <c r="P38" s="88">
        <v>43782.65091435185</v>
      </c>
      <c r="Q38" s="86" t="s">
        <v>265</v>
      </c>
      <c r="R38" s="86"/>
      <c r="S38" s="86"/>
      <c r="T38" s="86" t="s">
        <v>329</v>
      </c>
      <c r="U38" s="86"/>
      <c r="V38" s="89" t="s">
        <v>356</v>
      </c>
      <c r="W38" s="88">
        <v>43782.65091435185</v>
      </c>
      <c r="X38" s="92">
        <v>43782</v>
      </c>
      <c r="Y38" s="94" t="s">
        <v>387</v>
      </c>
      <c r="Z38" s="89" t="s">
        <v>473</v>
      </c>
      <c r="AA38" s="86"/>
      <c r="AB38" s="86"/>
      <c r="AC38" s="94" t="s">
        <v>559</v>
      </c>
      <c r="AD38" s="86"/>
      <c r="AE38" s="86" t="b">
        <v>0</v>
      </c>
      <c r="AF38" s="86">
        <v>0</v>
      </c>
      <c r="AG38" s="94" t="s">
        <v>615</v>
      </c>
      <c r="AH38" s="86" t="b">
        <v>0</v>
      </c>
      <c r="AI38" s="86" t="s">
        <v>617</v>
      </c>
      <c r="AJ38" s="86"/>
      <c r="AK38" s="94" t="s">
        <v>615</v>
      </c>
      <c r="AL38" s="86" t="b">
        <v>0</v>
      </c>
      <c r="AM38" s="86">
        <v>0</v>
      </c>
      <c r="AN38" s="94" t="s">
        <v>615</v>
      </c>
      <c r="AO38" s="86" t="s">
        <v>620</v>
      </c>
      <c r="AP38" s="86" t="b">
        <v>0</v>
      </c>
      <c r="AQ38" s="94" t="s">
        <v>559</v>
      </c>
      <c r="AR38" s="86" t="s">
        <v>176</v>
      </c>
      <c r="AS38" s="86">
        <v>0</v>
      </c>
      <c r="AT38" s="86">
        <v>0</v>
      </c>
      <c r="AU38" s="86"/>
      <c r="AV38" s="86"/>
      <c r="AW38" s="86"/>
      <c r="AX38" s="86"/>
      <c r="AY38" s="86"/>
      <c r="AZ38" s="86"/>
      <c r="BA38" s="86"/>
      <c r="BB38" s="86"/>
      <c r="BC38">
        <v>21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20</v>
      </c>
      <c r="BM38" s="52">
        <v>100</v>
      </c>
      <c r="BN38" s="51">
        <v>20</v>
      </c>
    </row>
    <row r="39" spans="1:66" ht="30">
      <c r="A39" s="84" t="s">
        <v>226</v>
      </c>
      <c r="B39" s="84" t="s">
        <v>233</v>
      </c>
      <c r="C39" s="53" t="s">
        <v>1365</v>
      </c>
      <c r="D39" s="54">
        <v>3</v>
      </c>
      <c r="E39" s="65" t="s">
        <v>136</v>
      </c>
      <c r="F39" s="55">
        <v>17.555555555555557</v>
      </c>
      <c r="G39" s="53"/>
      <c r="H39" s="57"/>
      <c r="I39" s="56"/>
      <c r="J39" s="56"/>
      <c r="K39" s="36" t="s">
        <v>65</v>
      </c>
      <c r="L39" s="83">
        <v>39</v>
      </c>
      <c r="M39" s="83"/>
      <c r="N39" s="63"/>
      <c r="O39" s="86" t="s">
        <v>236</v>
      </c>
      <c r="P39" s="88">
        <v>43782.65288194444</v>
      </c>
      <c r="Q39" s="86" t="s">
        <v>266</v>
      </c>
      <c r="R39" s="86"/>
      <c r="S39" s="86"/>
      <c r="T39" s="86" t="s">
        <v>329</v>
      </c>
      <c r="U39" s="86"/>
      <c r="V39" s="89" t="s">
        <v>356</v>
      </c>
      <c r="W39" s="88">
        <v>43782.65288194444</v>
      </c>
      <c r="X39" s="92">
        <v>43782</v>
      </c>
      <c r="Y39" s="94" t="s">
        <v>388</v>
      </c>
      <c r="Z39" s="89" t="s">
        <v>474</v>
      </c>
      <c r="AA39" s="86"/>
      <c r="AB39" s="86"/>
      <c r="AC39" s="94" t="s">
        <v>560</v>
      </c>
      <c r="AD39" s="86"/>
      <c r="AE39" s="86" t="b">
        <v>0</v>
      </c>
      <c r="AF39" s="86">
        <v>0</v>
      </c>
      <c r="AG39" s="94" t="s">
        <v>615</v>
      </c>
      <c r="AH39" s="86" t="b">
        <v>0</v>
      </c>
      <c r="AI39" s="86" t="s">
        <v>617</v>
      </c>
      <c r="AJ39" s="86"/>
      <c r="AK39" s="94" t="s">
        <v>615</v>
      </c>
      <c r="AL39" s="86" t="b">
        <v>0</v>
      </c>
      <c r="AM39" s="86">
        <v>0</v>
      </c>
      <c r="AN39" s="94" t="s">
        <v>615</v>
      </c>
      <c r="AO39" s="86" t="s">
        <v>620</v>
      </c>
      <c r="AP39" s="86" t="b">
        <v>0</v>
      </c>
      <c r="AQ39" s="94" t="s">
        <v>560</v>
      </c>
      <c r="AR39" s="86" t="s">
        <v>176</v>
      </c>
      <c r="AS39" s="86">
        <v>0</v>
      </c>
      <c r="AT39" s="86">
        <v>0</v>
      </c>
      <c r="AU39" s="86"/>
      <c r="AV39" s="86"/>
      <c r="AW39" s="86"/>
      <c r="AX39" s="86"/>
      <c r="AY39" s="86"/>
      <c r="AZ39" s="86"/>
      <c r="BA39" s="86"/>
      <c r="BB39" s="86"/>
      <c r="BC39">
        <v>21</v>
      </c>
      <c r="BD39" s="85" t="str">
        <f>REPLACE(INDEX(GroupVertices[Group],MATCH(Edges[[#This Row],[Vertex 1]],GroupVertices[Vertex],0)),1,1,"")</f>
        <v>1</v>
      </c>
      <c r="BE39" s="85" t="str">
        <f>REPLACE(INDEX(GroupVertices[Group],MATCH(Edges[[#This Row],[Vertex 2]],GroupVertices[Vertex],0)),1,1,"")</f>
        <v>1</v>
      </c>
      <c r="BF39" s="51">
        <v>1</v>
      </c>
      <c r="BG39" s="52">
        <v>5.2631578947368425</v>
      </c>
      <c r="BH39" s="51">
        <v>0</v>
      </c>
      <c r="BI39" s="52">
        <v>0</v>
      </c>
      <c r="BJ39" s="51">
        <v>0</v>
      </c>
      <c r="BK39" s="52">
        <v>0</v>
      </c>
      <c r="BL39" s="51">
        <v>18</v>
      </c>
      <c r="BM39" s="52">
        <v>94.73684210526316</v>
      </c>
      <c r="BN39" s="51">
        <v>19</v>
      </c>
    </row>
    <row r="40" spans="1:66" ht="30">
      <c r="A40" s="84" t="s">
        <v>226</v>
      </c>
      <c r="B40" s="84" t="s">
        <v>233</v>
      </c>
      <c r="C40" s="53" t="s">
        <v>1365</v>
      </c>
      <c r="D40" s="54">
        <v>3</v>
      </c>
      <c r="E40" s="65" t="s">
        <v>136</v>
      </c>
      <c r="F40" s="55">
        <v>17.555555555555557</v>
      </c>
      <c r="G40" s="53"/>
      <c r="H40" s="57"/>
      <c r="I40" s="56"/>
      <c r="J40" s="56"/>
      <c r="K40" s="36" t="s">
        <v>65</v>
      </c>
      <c r="L40" s="83">
        <v>40</v>
      </c>
      <c r="M40" s="83"/>
      <c r="N40" s="63"/>
      <c r="O40" s="86" t="s">
        <v>236</v>
      </c>
      <c r="P40" s="88">
        <v>43782.661875</v>
      </c>
      <c r="Q40" s="86" t="s">
        <v>267</v>
      </c>
      <c r="R40" s="86"/>
      <c r="S40" s="86"/>
      <c r="T40" s="86" t="s">
        <v>329</v>
      </c>
      <c r="U40" s="86"/>
      <c r="V40" s="89" t="s">
        <v>356</v>
      </c>
      <c r="W40" s="88">
        <v>43782.661875</v>
      </c>
      <c r="X40" s="92">
        <v>43782</v>
      </c>
      <c r="Y40" s="94" t="s">
        <v>389</v>
      </c>
      <c r="Z40" s="89" t="s">
        <v>475</v>
      </c>
      <c r="AA40" s="86"/>
      <c r="AB40" s="86"/>
      <c r="AC40" s="94" t="s">
        <v>561</v>
      </c>
      <c r="AD40" s="86"/>
      <c r="AE40" s="86" t="b">
        <v>0</v>
      </c>
      <c r="AF40" s="86">
        <v>1</v>
      </c>
      <c r="AG40" s="94" t="s">
        <v>615</v>
      </c>
      <c r="AH40" s="86" t="b">
        <v>0</v>
      </c>
      <c r="AI40" s="86" t="s">
        <v>617</v>
      </c>
      <c r="AJ40" s="86"/>
      <c r="AK40" s="94" t="s">
        <v>615</v>
      </c>
      <c r="AL40" s="86" t="b">
        <v>0</v>
      </c>
      <c r="AM40" s="86">
        <v>0</v>
      </c>
      <c r="AN40" s="94" t="s">
        <v>615</v>
      </c>
      <c r="AO40" s="86" t="s">
        <v>620</v>
      </c>
      <c r="AP40" s="86" t="b">
        <v>0</v>
      </c>
      <c r="AQ40" s="94" t="s">
        <v>561</v>
      </c>
      <c r="AR40" s="86" t="s">
        <v>176</v>
      </c>
      <c r="AS40" s="86">
        <v>0</v>
      </c>
      <c r="AT40" s="86">
        <v>0</v>
      </c>
      <c r="AU40" s="86"/>
      <c r="AV40" s="86"/>
      <c r="AW40" s="86"/>
      <c r="AX40" s="86"/>
      <c r="AY40" s="86"/>
      <c r="AZ40" s="86"/>
      <c r="BA40" s="86"/>
      <c r="BB40" s="86"/>
      <c r="BC40">
        <v>21</v>
      </c>
      <c r="BD40" s="85" t="str">
        <f>REPLACE(INDEX(GroupVertices[Group],MATCH(Edges[[#This Row],[Vertex 1]],GroupVertices[Vertex],0)),1,1,"")</f>
        <v>1</v>
      </c>
      <c r="BE40" s="85" t="str">
        <f>REPLACE(INDEX(GroupVertices[Group],MATCH(Edges[[#This Row],[Vertex 2]],GroupVertices[Vertex],0)),1,1,"")</f>
        <v>1</v>
      </c>
      <c r="BF40" s="51">
        <v>5</v>
      </c>
      <c r="BG40" s="52">
        <v>15.151515151515152</v>
      </c>
      <c r="BH40" s="51">
        <v>1</v>
      </c>
      <c r="BI40" s="52">
        <v>3.0303030303030303</v>
      </c>
      <c r="BJ40" s="51">
        <v>0</v>
      </c>
      <c r="BK40" s="52">
        <v>0</v>
      </c>
      <c r="BL40" s="51">
        <v>27</v>
      </c>
      <c r="BM40" s="52">
        <v>81.81818181818181</v>
      </c>
      <c r="BN40" s="51">
        <v>33</v>
      </c>
    </row>
    <row r="41" spans="1:66" ht="30">
      <c r="A41" s="84" t="s">
        <v>226</v>
      </c>
      <c r="B41" s="84" t="s">
        <v>233</v>
      </c>
      <c r="C41" s="53" t="s">
        <v>1365</v>
      </c>
      <c r="D41" s="54">
        <v>3</v>
      </c>
      <c r="E41" s="65" t="s">
        <v>136</v>
      </c>
      <c r="F41" s="55">
        <v>17.555555555555557</v>
      </c>
      <c r="G41" s="53"/>
      <c r="H41" s="57"/>
      <c r="I41" s="56"/>
      <c r="J41" s="56"/>
      <c r="K41" s="36" t="s">
        <v>65</v>
      </c>
      <c r="L41" s="83">
        <v>41</v>
      </c>
      <c r="M41" s="83"/>
      <c r="N41" s="63"/>
      <c r="O41" s="86" t="s">
        <v>236</v>
      </c>
      <c r="P41" s="88">
        <v>43782.66554398148</v>
      </c>
      <c r="Q41" s="86" t="s">
        <v>268</v>
      </c>
      <c r="R41" s="86"/>
      <c r="S41" s="86"/>
      <c r="T41" s="86" t="s">
        <v>329</v>
      </c>
      <c r="U41" s="86"/>
      <c r="V41" s="89" t="s">
        <v>356</v>
      </c>
      <c r="W41" s="88">
        <v>43782.66554398148</v>
      </c>
      <c r="X41" s="92">
        <v>43782</v>
      </c>
      <c r="Y41" s="94" t="s">
        <v>390</v>
      </c>
      <c r="Z41" s="89" t="s">
        <v>476</v>
      </c>
      <c r="AA41" s="86"/>
      <c r="AB41" s="86"/>
      <c r="AC41" s="94" t="s">
        <v>562</v>
      </c>
      <c r="AD41" s="86"/>
      <c r="AE41" s="86" t="b">
        <v>0</v>
      </c>
      <c r="AF41" s="86">
        <v>0</v>
      </c>
      <c r="AG41" s="94" t="s">
        <v>615</v>
      </c>
      <c r="AH41" s="86" t="b">
        <v>0</v>
      </c>
      <c r="AI41" s="86" t="s">
        <v>617</v>
      </c>
      <c r="AJ41" s="86"/>
      <c r="AK41" s="94" t="s">
        <v>615</v>
      </c>
      <c r="AL41" s="86" t="b">
        <v>0</v>
      </c>
      <c r="AM41" s="86">
        <v>0</v>
      </c>
      <c r="AN41" s="94" t="s">
        <v>615</v>
      </c>
      <c r="AO41" s="86" t="s">
        <v>620</v>
      </c>
      <c r="AP41" s="86" t="b">
        <v>0</v>
      </c>
      <c r="AQ41" s="94" t="s">
        <v>562</v>
      </c>
      <c r="AR41" s="86" t="s">
        <v>176</v>
      </c>
      <c r="AS41" s="86">
        <v>0</v>
      </c>
      <c r="AT41" s="86">
        <v>0</v>
      </c>
      <c r="AU41" s="86"/>
      <c r="AV41" s="86"/>
      <c r="AW41" s="86"/>
      <c r="AX41" s="86"/>
      <c r="AY41" s="86"/>
      <c r="AZ41" s="86"/>
      <c r="BA41" s="86"/>
      <c r="BB41" s="86"/>
      <c r="BC41">
        <v>21</v>
      </c>
      <c r="BD41" s="85" t="str">
        <f>REPLACE(INDEX(GroupVertices[Group],MATCH(Edges[[#This Row],[Vertex 1]],GroupVertices[Vertex],0)),1,1,"")</f>
        <v>1</v>
      </c>
      <c r="BE41" s="85" t="str">
        <f>REPLACE(INDEX(GroupVertices[Group],MATCH(Edges[[#This Row],[Vertex 2]],GroupVertices[Vertex],0)),1,1,"")</f>
        <v>1</v>
      </c>
      <c r="BF41" s="51">
        <v>1</v>
      </c>
      <c r="BG41" s="52">
        <v>4.166666666666667</v>
      </c>
      <c r="BH41" s="51">
        <v>0</v>
      </c>
      <c r="BI41" s="52">
        <v>0</v>
      </c>
      <c r="BJ41" s="51">
        <v>0</v>
      </c>
      <c r="BK41" s="52">
        <v>0</v>
      </c>
      <c r="BL41" s="51">
        <v>23</v>
      </c>
      <c r="BM41" s="52">
        <v>95.83333333333333</v>
      </c>
      <c r="BN41" s="51">
        <v>24</v>
      </c>
    </row>
    <row r="42" spans="1:66" ht="30">
      <c r="A42" s="84" t="s">
        <v>226</v>
      </c>
      <c r="B42" s="84" t="s">
        <v>233</v>
      </c>
      <c r="C42" s="53" t="s">
        <v>1365</v>
      </c>
      <c r="D42" s="54">
        <v>3</v>
      </c>
      <c r="E42" s="65" t="s">
        <v>136</v>
      </c>
      <c r="F42" s="55">
        <v>17.555555555555557</v>
      </c>
      <c r="G42" s="53"/>
      <c r="H42" s="57"/>
      <c r="I42" s="56"/>
      <c r="J42" s="56"/>
      <c r="K42" s="36" t="s">
        <v>65</v>
      </c>
      <c r="L42" s="83">
        <v>42</v>
      </c>
      <c r="M42" s="83"/>
      <c r="N42" s="63"/>
      <c r="O42" s="86" t="s">
        <v>236</v>
      </c>
      <c r="P42" s="88">
        <v>43782.66677083333</v>
      </c>
      <c r="Q42" s="86" t="s">
        <v>269</v>
      </c>
      <c r="R42" s="86"/>
      <c r="S42" s="86"/>
      <c r="T42" s="86" t="s">
        <v>329</v>
      </c>
      <c r="U42" s="86"/>
      <c r="V42" s="89" t="s">
        <v>356</v>
      </c>
      <c r="W42" s="88">
        <v>43782.66677083333</v>
      </c>
      <c r="X42" s="92">
        <v>43782</v>
      </c>
      <c r="Y42" s="94" t="s">
        <v>391</v>
      </c>
      <c r="Z42" s="89" t="s">
        <v>477</v>
      </c>
      <c r="AA42" s="86"/>
      <c r="AB42" s="86"/>
      <c r="AC42" s="94" t="s">
        <v>563</v>
      </c>
      <c r="AD42" s="86"/>
      <c r="AE42" s="86" t="b">
        <v>0</v>
      </c>
      <c r="AF42" s="86">
        <v>0</v>
      </c>
      <c r="AG42" s="94" t="s">
        <v>615</v>
      </c>
      <c r="AH42" s="86" t="b">
        <v>0</v>
      </c>
      <c r="AI42" s="86" t="s">
        <v>617</v>
      </c>
      <c r="AJ42" s="86"/>
      <c r="AK42" s="94" t="s">
        <v>615</v>
      </c>
      <c r="AL42" s="86" t="b">
        <v>0</v>
      </c>
      <c r="AM42" s="86">
        <v>0</v>
      </c>
      <c r="AN42" s="94" t="s">
        <v>615</v>
      </c>
      <c r="AO42" s="86" t="s">
        <v>620</v>
      </c>
      <c r="AP42" s="86" t="b">
        <v>0</v>
      </c>
      <c r="AQ42" s="94" t="s">
        <v>563</v>
      </c>
      <c r="AR42" s="86" t="s">
        <v>176</v>
      </c>
      <c r="AS42" s="86">
        <v>0</v>
      </c>
      <c r="AT42" s="86">
        <v>0</v>
      </c>
      <c r="AU42" s="86"/>
      <c r="AV42" s="86"/>
      <c r="AW42" s="86"/>
      <c r="AX42" s="86"/>
      <c r="AY42" s="86"/>
      <c r="AZ42" s="86"/>
      <c r="BA42" s="86"/>
      <c r="BB42" s="86"/>
      <c r="BC42">
        <v>21</v>
      </c>
      <c r="BD42" s="85" t="str">
        <f>REPLACE(INDEX(GroupVertices[Group],MATCH(Edges[[#This Row],[Vertex 1]],GroupVertices[Vertex],0)),1,1,"")</f>
        <v>1</v>
      </c>
      <c r="BE42" s="85" t="str">
        <f>REPLACE(INDEX(GroupVertices[Group],MATCH(Edges[[#This Row],[Vertex 2]],GroupVertices[Vertex],0)),1,1,"")</f>
        <v>1</v>
      </c>
      <c r="BF42" s="51">
        <v>1</v>
      </c>
      <c r="BG42" s="52">
        <v>4.761904761904762</v>
      </c>
      <c r="BH42" s="51">
        <v>0</v>
      </c>
      <c r="BI42" s="52">
        <v>0</v>
      </c>
      <c r="BJ42" s="51">
        <v>0</v>
      </c>
      <c r="BK42" s="52">
        <v>0</v>
      </c>
      <c r="BL42" s="51">
        <v>20</v>
      </c>
      <c r="BM42" s="52">
        <v>95.23809523809524</v>
      </c>
      <c r="BN42" s="51">
        <v>21</v>
      </c>
    </row>
    <row r="43" spans="1:66" ht="30">
      <c r="A43" s="84" t="s">
        <v>226</v>
      </c>
      <c r="B43" s="84" t="s">
        <v>233</v>
      </c>
      <c r="C43" s="53" t="s">
        <v>1365</v>
      </c>
      <c r="D43" s="54">
        <v>3</v>
      </c>
      <c r="E43" s="65" t="s">
        <v>136</v>
      </c>
      <c r="F43" s="55">
        <v>17.555555555555557</v>
      </c>
      <c r="G43" s="53"/>
      <c r="H43" s="57"/>
      <c r="I43" s="56"/>
      <c r="J43" s="56"/>
      <c r="K43" s="36" t="s">
        <v>65</v>
      </c>
      <c r="L43" s="83">
        <v>43</v>
      </c>
      <c r="M43" s="83"/>
      <c r="N43" s="63"/>
      <c r="O43" s="86" t="s">
        <v>236</v>
      </c>
      <c r="P43" s="88">
        <v>43782.66847222222</v>
      </c>
      <c r="Q43" s="86" t="s">
        <v>270</v>
      </c>
      <c r="R43" s="86"/>
      <c r="S43" s="86"/>
      <c r="T43" s="86" t="s">
        <v>329</v>
      </c>
      <c r="U43" s="86"/>
      <c r="V43" s="89" t="s">
        <v>356</v>
      </c>
      <c r="W43" s="88">
        <v>43782.66847222222</v>
      </c>
      <c r="X43" s="92">
        <v>43782</v>
      </c>
      <c r="Y43" s="94" t="s">
        <v>392</v>
      </c>
      <c r="Z43" s="89" t="s">
        <v>478</v>
      </c>
      <c r="AA43" s="86"/>
      <c r="AB43" s="86"/>
      <c r="AC43" s="94" t="s">
        <v>564</v>
      </c>
      <c r="AD43" s="86"/>
      <c r="AE43" s="86" t="b">
        <v>0</v>
      </c>
      <c r="AF43" s="86">
        <v>0</v>
      </c>
      <c r="AG43" s="94" t="s">
        <v>615</v>
      </c>
      <c r="AH43" s="86" t="b">
        <v>0</v>
      </c>
      <c r="AI43" s="86" t="s">
        <v>617</v>
      </c>
      <c r="AJ43" s="86"/>
      <c r="AK43" s="94" t="s">
        <v>615</v>
      </c>
      <c r="AL43" s="86" t="b">
        <v>0</v>
      </c>
      <c r="AM43" s="86">
        <v>0</v>
      </c>
      <c r="AN43" s="94" t="s">
        <v>615</v>
      </c>
      <c r="AO43" s="86" t="s">
        <v>620</v>
      </c>
      <c r="AP43" s="86" t="b">
        <v>0</v>
      </c>
      <c r="AQ43" s="94" t="s">
        <v>564</v>
      </c>
      <c r="AR43" s="86" t="s">
        <v>176</v>
      </c>
      <c r="AS43" s="86">
        <v>0</v>
      </c>
      <c r="AT43" s="86">
        <v>0</v>
      </c>
      <c r="AU43" s="86"/>
      <c r="AV43" s="86"/>
      <c r="AW43" s="86"/>
      <c r="AX43" s="86"/>
      <c r="AY43" s="86"/>
      <c r="AZ43" s="86"/>
      <c r="BA43" s="86"/>
      <c r="BB43" s="86"/>
      <c r="BC43">
        <v>21</v>
      </c>
      <c r="BD43" s="85" t="str">
        <f>REPLACE(INDEX(GroupVertices[Group],MATCH(Edges[[#This Row],[Vertex 1]],GroupVertices[Vertex],0)),1,1,"")</f>
        <v>1</v>
      </c>
      <c r="BE43" s="85" t="str">
        <f>REPLACE(INDEX(GroupVertices[Group],MATCH(Edges[[#This Row],[Vertex 2]],GroupVertices[Vertex],0)),1,1,"")</f>
        <v>1</v>
      </c>
      <c r="BF43" s="51">
        <v>1</v>
      </c>
      <c r="BG43" s="52">
        <v>2.380952380952381</v>
      </c>
      <c r="BH43" s="51">
        <v>1</v>
      </c>
      <c r="BI43" s="52">
        <v>2.380952380952381</v>
      </c>
      <c r="BJ43" s="51">
        <v>0</v>
      </c>
      <c r="BK43" s="52">
        <v>0</v>
      </c>
      <c r="BL43" s="51">
        <v>40</v>
      </c>
      <c r="BM43" s="52">
        <v>95.23809523809524</v>
      </c>
      <c r="BN43" s="51">
        <v>42</v>
      </c>
    </row>
    <row r="44" spans="1:66" ht="30">
      <c r="A44" s="84" t="s">
        <v>226</v>
      </c>
      <c r="B44" s="84" t="s">
        <v>233</v>
      </c>
      <c r="C44" s="53" t="s">
        <v>1365</v>
      </c>
      <c r="D44" s="54">
        <v>3</v>
      </c>
      <c r="E44" s="65" t="s">
        <v>136</v>
      </c>
      <c r="F44" s="55">
        <v>17.555555555555557</v>
      </c>
      <c r="G44" s="53"/>
      <c r="H44" s="57"/>
      <c r="I44" s="56"/>
      <c r="J44" s="56"/>
      <c r="K44" s="36" t="s">
        <v>65</v>
      </c>
      <c r="L44" s="83">
        <v>44</v>
      </c>
      <c r="M44" s="83"/>
      <c r="N44" s="63"/>
      <c r="O44" s="86" t="s">
        <v>236</v>
      </c>
      <c r="P44" s="88">
        <v>43782.66951388889</v>
      </c>
      <c r="Q44" s="86" t="s">
        <v>271</v>
      </c>
      <c r="R44" s="86"/>
      <c r="S44" s="86"/>
      <c r="T44" s="86" t="s">
        <v>329</v>
      </c>
      <c r="U44" s="86"/>
      <c r="V44" s="89" t="s">
        <v>356</v>
      </c>
      <c r="W44" s="88">
        <v>43782.66951388889</v>
      </c>
      <c r="X44" s="92">
        <v>43782</v>
      </c>
      <c r="Y44" s="94" t="s">
        <v>393</v>
      </c>
      <c r="Z44" s="89" t="s">
        <v>479</v>
      </c>
      <c r="AA44" s="86"/>
      <c r="AB44" s="86"/>
      <c r="AC44" s="94" t="s">
        <v>565</v>
      </c>
      <c r="AD44" s="86"/>
      <c r="AE44" s="86" t="b">
        <v>0</v>
      </c>
      <c r="AF44" s="86">
        <v>0</v>
      </c>
      <c r="AG44" s="94" t="s">
        <v>615</v>
      </c>
      <c r="AH44" s="86" t="b">
        <v>0</v>
      </c>
      <c r="AI44" s="86" t="s">
        <v>617</v>
      </c>
      <c r="AJ44" s="86"/>
      <c r="AK44" s="94" t="s">
        <v>615</v>
      </c>
      <c r="AL44" s="86" t="b">
        <v>0</v>
      </c>
      <c r="AM44" s="86">
        <v>0</v>
      </c>
      <c r="AN44" s="94" t="s">
        <v>615</v>
      </c>
      <c r="AO44" s="86" t="s">
        <v>620</v>
      </c>
      <c r="AP44" s="86" t="b">
        <v>0</v>
      </c>
      <c r="AQ44" s="94" t="s">
        <v>565</v>
      </c>
      <c r="AR44" s="86" t="s">
        <v>176</v>
      </c>
      <c r="AS44" s="86">
        <v>0</v>
      </c>
      <c r="AT44" s="86">
        <v>0</v>
      </c>
      <c r="AU44" s="86"/>
      <c r="AV44" s="86"/>
      <c r="AW44" s="86"/>
      <c r="AX44" s="86"/>
      <c r="AY44" s="86"/>
      <c r="AZ44" s="86"/>
      <c r="BA44" s="86"/>
      <c r="BB44" s="86"/>
      <c r="BC44">
        <v>21</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19</v>
      </c>
      <c r="BM44" s="52">
        <v>100</v>
      </c>
      <c r="BN44" s="51">
        <v>19</v>
      </c>
    </row>
    <row r="45" spans="1:66" ht="30">
      <c r="A45" s="84" t="s">
        <v>226</v>
      </c>
      <c r="B45" s="84" t="s">
        <v>233</v>
      </c>
      <c r="C45" s="53" t="s">
        <v>1365</v>
      </c>
      <c r="D45" s="54">
        <v>3</v>
      </c>
      <c r="E45" s="65" t="s">
        <v>136</v>
      </c>
      <c r="F45" s="55">
        <v>17.555555555555557</v>
      </c>
      <c r="G45" s="53"/>
      <c r="H45" s="57"/>
      <c r="I45" s="56"/>
      <c r="J45" s="56"/>
      <c r="K45" s="36" t="s">
        <v>65</v>
      </c>
      <c r="L45" s="83">
        <v>45</v>
      </c>
      <c r="M45" s="83"/>
      <c r="N45" s="63"/>
      <c r="O45" s="86" t="s">
        <v>236</v>
      </c>
      <c r="P45" s="88">
        <v>43782.67146990741</v>
      </c>
      <c r="Q45" s="86" t="s">
        <v>272</v>
      </c>
      <c r="R45" s="86"/>
      <c r="S45" s="86"/>
      <c r="T45" s="86" t="s">
        <v>329</v>
      </c>
      <c r="U45" s="86"/>
      <c r="V45" s="89" t="s">
        <v>356</v>
      </c>
      <c r="W45" s="88">
        <v>43782.67146990741</v>
      </c>
      <c r="X45" s="92">
        <v>43782</v>
      </c>
      <c r="Y45" s="94" t="s">
        <v>394</v>
      </c>
      <c r="Z45" s="89" t="s">
        <v>480</v>
      </c>
      <c r="AA45" s="86"/>
      <c r="AB45" s="86"/>
      <c r="AC45" s="94" t="s">
        <v>566</v>
      </c>
      <c r="AD45" s="86"/>
      <c r="AE45" s="86" t="b">
        <v>0</v>
      </c>
      <c r="AF45" s="86">
        <v>0</v>
      </c>
      <c r="AG45" s="94" t="s">
        <v>615</v>
      </c>
      <c r="AH45" s="86" t="b">
        <v>0</v>
      </c>
      <c r="AI45" s="86" t="s">
        <v>617</v>
      </c>
      <c r="AJ45" s="86"/>
      <c r="AK45" s="94" t="s">
        <v>615</v>
      </c>
      <c r="AL45" s="86" t="b">
        <v>0</v>
      </c>
      <c r="AM45" s="86">
        <v>0</v>
      </c>
      <c r="AN45" s="94" t="s">
        <v>615</v>
      </c>
      <c r="AO45" s="86" t="s">
        <v>620</v>
      </c>
      <c r="AP45" s="86" t="b">
        <v>0</v>
      </c>
      <c r="AQ45" s="94" t="s">
        <v>566</v>
      </c>
      <c r="AR45" s="86" t="s">
        <v>176</v>
      </c>
      <c r="AS45" s="86">
        <v>0</v>
      </c>
      <c r="AT45" s="86">
        <v>0</v>
      </c>
      <c r="AU45" s="86"/>
      <c r="AV45" s="86"/>
      <c r="AW45" s="86"/>
      <c r="AX45" s="86"/>
      <c r="AY45" s="86"/>
      <c r="AZ45" s="86"/>
      <c r="BA45" s="86"/>
      <c r="BB45" s="86"/>
      <c r="BC45">
        <v>21</v>
      </c>
      <c r="BD45" s="85" t="str">
        <f>REPLACE(INDEX(GroupVertices[Group],MATCH(Edges[[#This Row],[Vertex 1]],GroupVertices[Vertex],0)),1,1,"")</f>
        <v>1</v>
      </c>
      <c r="BE45" s="85" t="str">
        <f>REPLACE(INDEX(GroupVertices[Group],MATCH(Edges[[#This Row],[Vertex 2]],GroupVertices[Vertex],0)),1,1,"")</f>
        <v>1</v>
      </c>
      <c r="BF45" s="51">
        <v>1</v>
      </c>
      <c r="BG45" s="52">
        <v>2.9411764705882355</v>
      </c>
      <c r="BH45" s="51">
        <v>0</v>
      </c>
      <c r="BI45" s="52">
        <v>0</v>
      </c>
      <c r="BJ45" s="51">
        <v>0</v>
      </c>
      <c r="BK45" s="52">
        <v>0</v>
      </c>
      <c r="BL45" s="51">
        <v>33</v>
      </c>
      <c r="BM45" s="52">
        <v>97.05882352941177</v>
      </c>
      <c r="BN45" s="51">
        <v>34</v>
      </c>
    </row>
    <row r="46" spans="1:66" ht="30">
      <c r="A46" s="84" t="s">
        <v>226</v>
      </c>
      <c r="B46" s="84" t="s">
        <v>233</v>
      </c>
      <c r="C46" s="53" t="s">
        <v>1365</v>
      </c>
      <c r="D46" s="54">
        <v>3</v>
      </c>
      <c r="E46" s="65" t="s">
        <v>136</v>
      </c>
      <c r="F46" s="55">
        <v>17.555555555555557</v>
      </c>
      <c r="G46" s="53"/>
      <c r="H46" s="57"/>
      <c r="I46" s="56"/>
      <c r="J46" s="56"/>
      <c r="K46" s="36" t="s">
        <v>65</v>
      </c>
      <c r="L46" s="83">
        <v>46</v>
      </c>
      <c r="M46" s="83"/>
      <c r="N46" s="63"/>
      <c r="O46" s="86" t="s">
        <v>236</v>
      </c>
      <c r="P46" s="88">
        <v>43782.67201388889</v>
      </c>
      <c r="Q46" s="86" t="s">
        <v>273</v>
      </c>
      <c r="R46" s="86"/>
      <c r="S46" s="86"/>
      <c r="T46" s="86" t="s">
        <v>329</v>
      </c>
      <c r="U46" s="86"/>
      <c r="V46" s="89" t="s">
        <v>356</v>
      </c>
      <c r="W46" s="88">
        <v>43782.67201388889</v>
      </c>
      <c r="X46" s="92">
        <v>43782</v>
      </c>
      <c r="Y46" s="94" t="s">
        <v>395</v>
      </c>
      <c r="Z46" s="89" t="s">
        <v>481</v>
      </c>
      <c r="AA46" s="86"/>
      <c r="AB46" s="86"/>
      <c r="AC46" s="94" t="s">
        <v>567</v>
      </c>
      <c r="AD46" s="86"/>
      <c r="AE46" s="86" t="b">
        <v>0</v>
      </c>
      <c r="AF46" s="86">
        <v>0</v>
      </c>
      <c r="AG46" s="94" t="s">
        <v>615</v>
      </c>
      <c r="AH46" s="86" t="b">
        <v>0</v>
      </c>
      <c r="AI46" s="86" t="s">
        <v>617</v>
      </c>
      <c r="AJ46" s="86"/>
      <c r="AK46" s="94" t="s">
        <v>615</v>
      </c>
      <c r="AL46" s="86" t="b">
        <v>0</v>
      </c>
      <c r="AM46" s="86">
        <v>0</v>
      </c>
      <c r="AN46" s="94" t="s">
        <v>615</v>
      </c>
      <c r="AO46" s="86" t="s">
        <v>620</v>
      </c>
      <c r="AP46" s="86" t="b">
        <v>0</v>
      </c>
      <c r="AQ46" s="94" t="s">
        <v>567</v>
      </c>
      <c r="AR46" s="86" t="s">
        <v>176</v>
      </c>
      <c r="AS46" s="86">
        <v>0</v>
      </c>
      <c r="AT46" s="86">
        <v>0</v>
      </c>
      <c r="AU46" s="86"/>
      <c r="AV46" s="86"/>
      <c r="AW46" s="86"/>
      <c r="AX46" s="86"/>
      <c r="AY46" s="86"/>
      <c r="AZ46" s="86"/>
      <c r="BA46" s="86"/>
      <c r="BB46" s="86"/>
      <c r="BC46">
        <v>21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18</v>
      </c>
      <c r="BM46" s="52">
        <v>100</v>
      </c>
      <c r="BN46" s="51">
        <v>18</v>
      </c>
    </row>
    <row r="47" spans="1:66" ht="30">
      <c r="A47" s="84" t="s">
        <v>226</v>
      </c>
      <c r="B47" s="84" t="s">
        <v>233</v>
      </c>
      <c r="C47" s="53" t="s">
        <v>1365</v>
      </c>
      <c r="D47" s="54">
        <v>3</v>
      </c>
      <c r="E47" s="65" t="s">
        <v>136</v>
      </c>
      <c r="F47" s="55">
        <v>17.555555555555557</v>
      </c>
      <c r="G47" s="53"/>
      <c r="H47" s="57"/>
      <c r="I47" s="56"/>
      <c r="J47" s="56"/>
      <c r="K47" s="36" t="s">
        <v>65</v>
      </c>
      <c r="L47" s="83">
        <v>47</v>
      </c>
      <c r="M47" s="83"/>
      <c r="N47" s="63"/>
      <c r="O47" s="86" t="s">
        <v>236</v>
      </c>
      <c r="P47" s="88">
        <v>43782.673634259256</v>
      </c>
      <c r="Q47" s="86" t="s">
        <v>274</v>
      </c>
      <c r="R47" s="86"/>
      <c r="S47" s="86"/>
      <c r="T47" s="86" t="s">
        <v>329</v>
      </c>
      <c r="U47" s="86"/>
      <c r="V47" s="89" t="s">
        <v>356</v>
      </c>
      <c r="W47" s="88">
        <v>43782.673634259256</v>
      </c>
      <c r="X47" s="92">
        <v>43782</v>
      </c>
      <c r="Y47" s="94" t="s">
        <v>396</v>
      </c>
      <c r="Z47" s="89" t="s">
        <v>482</v>
      </c>
      <c r="AA47" s="86"/>
      <c r="AB47" s="86"/>
      <c r="AC47" s="94" t="s">
        <v>568</v>
      </c>
      <c r="AD47" s="86"/>
      <c r="AE47" s="86" t="b">
        <v>0</v>
      </c>
      <c r="AF47" s="86">
        <v>0</v>
      </c>
      <c r="AG47" s="94" t="s">
        <v>615</v>
      </c>
      <c r="AH47" s="86" t="b">
        <v>0</v>
      </c>
      <c r="AI47" s="86" t="s">
        <v>617</v>
      </c>
      <c r="AJ47" s="86"/>
      <c r="AK47" s="94" t="s">
        <v>615</v>
      </c>
      <c r="AL47" s="86" t="b">
        <v>0</v>
      </c>
      <c r="AM47" s="86">
        <v>0</v>
      </c>
      <c r="AN47" s="94" t="s">
        <v>615</v>
      </c>
      <c r="AO47" s="86" t="s">
        <v>620</v>
      </c>
      <c r="AP47" s="86" t="b">
        <v>0</v>
      </c>
      <c r="AQ47" s="94" t="s">
        <v>568</v>
      </c>
      <c r="AR47" s="86" t="s">
        <v>176</v>
      </c>
      <c r="AS47" s="86">
        <v>0</v>
      </c>
      <c r="AT47" s="86">
        <v>0</v>
      </c>
      <c r="AU47" s="86"/>
      <c r="AV47" s="86"/>
      <c r="AW47" s="86"/>
      <c r="AX47" s="86"/>
      <c r="AY47" s="86"/>
      <c r="AZ47" s="86"/>
      <c r="BA47" s="86"/>
      <c r="BB47" s="86"/>
      <c r="BC47">
        <v>21</v>
      </c>
      <c r="BD47" s="85" t="str">
        <f>REPLACE(INDEX(GroupVertices[Group],MATCH(Edges[[#This Row],[Vertex 1]],GroupVertices[Vertex],0)),1,1,"")</f>
        <v>1</v>
      </c>
      <c r="BE47" s="85" t="str">
        <f>REPLACE(INDEX(GroupVertices[Group],MATCH(Edges[[#This Row],[Vertex 2]],GroupVertices[Vertex],0)),1,1,"")</f>
        <v>1</v>
      </c>
      <c r="BF47" s="51">
        <v>1</v>
      </c>
      <c r="BG47" s="52">
        <v>2.7777777777777777</v>
      </c>
      <c r="BH47" s="51">
        <v>0</v>
      </c>
      <c r="BI47" s="52">
        <v>0</v>
      </c>
      <c r="BJ47" s="51">
        <v>0</v>
      </c>
      <c r="BK47" s="52">
        <v>0</v>
      </c>
      <c r="BL47" s="51">
        <v>35</v>
      </c>
      <c r="BM47" s="52">
        <v>97.22222222222223</v>
      </c>
      <c r="BN47" s="51">
        <v>36</v>
      </c>
    </row>
    <row r="48" spans="1:66" ht="30">
      <c r="A48" s="84" t="s">
        <v>226</v>
      </c>
      <c r="B48" s="84" t="s">
        <v>233</v>
      </c>
      <c r="C48" s="53" t="s">
        <v>1365</v>
      </c>
      <c r="D48" s="54">
        <v>3</v>
      </c>
      <c r="E48" s="65" t="s">
        <v>136</v>
      </c>
      <c r="F48" s="55">
        <v>17.555555555555557</v>
      </c>
      <c r="G48" s="53"/>
      <c r="H48" s="57"/>
      <c r="I48" s="56"/>
      <c r="J48" s="56"/>
      <c r="K48" s="36" t="s">
        <v>65</v>
      </c>
      <c r="L48" s="83">
        <v>48</v>
      </c>
      <c r="M48" s="83"/>
      <c r="N48" s="63"/>
      <c r="O48" s="86" t="s">
        <v>236</v>
      </c>
      <c r="P48" s="88">
        <v>43782.67503472222</v>
      </c>
      <c r="Q48" s="86" t="s">
        <v>275</v>
      </c>
      <c r="R48" s="86"/>
      <c r="S48" s="86"/>
      <c r="T48" s="86" t="s">
        <v>329</v>
      </c>
      <c r="U48" s="86"/>
      <c r="V48" s="89" t="s">
        <v>356</v>
      </c>
      <c r="W48" s="88">
        <v>43782.67503472222</v>
      </c>
      <c r="X48" s="92">
        <v>43782</v>
      </c>
      <c r="Y48" s="94" t="s">
        <v>397</v>
      </c>
      <c r="Z48" s="89" t="s">
        <v>483</v>
      </c>
      <c r="AA48" s="86"/>
      <c r="AB48" s="86"/>
      <c r="AC48" s="94" t="s">
        <v>569</v>
      </c>
      <c r="AD48" s="86"/>
      <c r="AE48" s="86" t="b">
        <v>0</v>
      </c>
      <c r="AF48" s="86">
        <v>0</v>
      </c>
      <c r="AG48" s="94" t="s">
        <v>615</v>
      </c>
      <c r="AH48" s="86" t="b">
        <v>0</v>
      </c>
      <c r="AI48" s="86" t="s">
        <v>617</v>
      </c>
      <c r="AJ48" s="86"/>
      <c r="AK48" s="94" t="s">
        <v>615</v>
      </c>
      <c r="AL48" s="86" t="b">
        <v>0</v>
      </c>
      <c r="AM48" s="86">
        <v>0</v>
      </c>
      <c r="AN48" s="94" t="s">
        <v>615</v>
      </c>
      <c r="AO48" s="86" t="s">
        <v>620</v>
      </c>
      <c r="AP48" s="86" t="b">
        <v>0</v>
      </c>
      <c r="AQ48" s="94" t="s">
        <v>569</v>
      </c>
      <c r="AR48" s="86" t="s">
        <v>176</v>
      </c>
      <c r="AS48" s="86">
        <v>0</v>
      </c>
      <c r="AT48" s="86">
        <v>0</v>
      </c>
      <c r="AU48" s="86"/>
      <c r="AV48" s="86"/>
      <c r="AW48" s="86"/>
      <c r="AX48" s="86"/>
      <c r="AY48" s="86"/>
      <c r="AZ48" s="86"/>
      <c r="BA48" s="86"/>
      <c r="BB48" s="86"/>
      <c r="BC48">
        <v>21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12</v>
      </c>
      <c r="BM48" s="52">
        <v>100</v>
      </c>
      <c r="BN48" s="51">
        <v>12</v>
      </c>
    </row>
    <row r="49" spans="1:66" ht="30">
      <c r="A49" s="84" t="s">
        <v>226</v>
      </c>
      <c r="B49" s="84" t="s">
        <v>233</v>
      </c>
      <c r="C49" s="53" t="s">
        <v>1365</v>
      </c>
      <c r="D49" s="54">
        <v>3</v>
      </c>
      <c r="E49" s="65" t="s">
        <v>136</v>
      </c>
      <c r="F49" s="55">
        <v>17.555555555555557</v>
      </c>
      <c r="G49" s="53"/>
      <c r="H49" s="57"/>
      <c r="I49" s="56"/>
      <c r="J49" s="56"/>
      <c r="K49" s="36" t="s">
        <v>65</v>
      </c>
      <c r="L49" s="83">
        <v>49</v>
      </c>
      <c r="M49" s="83"/>
      <c r="N49" s="63"/>
      <c r="O49" s="86" t="s">
        <v>236</v>
      </c>
      <c r="P49" s="88">
        <v>43782.67717592593</v>
      </c>
      <c r="Q49" s="86" t="s">
        <v>276</v>
      </c>
      <c r="R49" s="86"/>
      <c r="S49" s="86"/>
      <c r="T49" s="86" t="s">
        <v>329</v>
      </c>
      <c r="U49" s="86"/>
      <c r="V49" s="89" t="s">
        <v>356</v>
      </c>
      <c r="W49" s="88">
        <v>43782.67717592593</v>
      </c>
      <c r="X49" s="92">
        <v>43782</v>
      </c>
      <c r="Y49" s="94" t="s">
        <v>398</v>
      </c>
      <c r="Z49" s="89" t="s">
        <v>484</v>
      </c>
      <c r="AA49" s="86"/>
      <c r="AB49" s="86"/>
      <c r="AC49" s="94" t="s">
        <v>570</v>
      </c>
      <c r="AD49" s="86"/>
      <c r="AE49" s="86" t="b">
        <v>0</v>
      </c>
      <c r="AF49" s="86">
        <v>0</v>
      </c>
      <c r="AG49" s="94" t="s">
        <v>615</v>
      </c>
      <c r="AH49" s="86" t="b">
        <v>0</v>
      </c>
      <c r="AI49" s="86" t="s">
        <v>617</v>
      </c>
      <c r="AJ49" s="86"/>
      <c r="AK49" s="94" t="s">
        <v>615</v>
      </c>
      <c r="AL49" s="86" t="b">
        <v>0</v>
      </c>
      <c r="AM49" s="86">
        <v>0</v>
      </c>
      <c r="AN49" s="94" t="s">
        <v>615</v>
      </c>
      <c r="AO49" s="86" t="s">
        <v>620</v>
      </c>
      <c r="AP49" s="86" t="b">
        <v>0</v>
      </c>
      <c r="AQ49" s="94" t="s">
        <v>570</v>
      </c>
      <c r="AR49" s="86" t="s">
        <v>176</v>
      </c>
      <c r="AS49" s="86">
        <v>0</v>
      </c>
      <c r="AT49" s="86">
        <v>0</v>
      </c>
      <c r="AU49" s="86"/>
      <c r="AV49" s="86"/>
      <c r="AW49" s="86"/>
      <c r="AX49" s="86"/>
      <c r="AY49" s="86"/>
      <c r="AZ49" s="86"/>
      <c r="BA49" s="86"/>
      <c r="BB49" s="86"/>
      <c r="BC49">
        <v>21</v>
      </c>
      <c r="BD49" s="85" t="str">
        <f>REPLACE(INDEX(GroupVertices[Group],MATCH(Edges[[#This Row],[Vertex 1]],GroupVertices[Vertex],0)),1,1,"")</f>
        <v>1</v>
      </c>
      <c r="BE49" s="85" t="str">
        <f>REPLACE(INDEX(GroupVertices[Group],MATCH(Edges[[#This Row],[Vertex 2]],GroupVertices[Vertex],0)),1,1,"")</f>
        <v>1</v>
      </c>
      <c r="BF49" s="51">
        <v>1</v>
      </c>
      <c r="BG49" s="52">
        <v>2.9411764705882355</v>
      </c>
      <c r="BH49" s="51">
        <v>0</v>
      </c>
      <c r="BI49" s="52">
        <v>0</v>
      </c>
      <c r="BJ49" s="51">
        <v>0</v>
      </c>
      <c r="BK49" s="52">
        <v>0</v>
      </c>
      <c r="BL49" s="51">
        <v>33</v>
      </c>
      <c r="BM49" s="52">
        <v>97.05882352941177</v>
      </c>
      <c r="BN49" s="51">
        <v>34</v>
      </c>
    </row>
    <row r="50" spans="1:66" ht="30">
      <c r="A50" s="84" t="s">
        <v>226</v>
      </c>
      <c r="B50" s="84" t="s">
        <v>233</v>
      </c>
      <c r="C50" s="53" t="s">
        <v>1365</v>
      </c>
      <c r="D50" s="54">
        <v>3</v>
      </c>
      <c r="E50" s="65" t="s">
        <v>136</v>
      </c>
      <c r="F50" s="55">
        <v>17.555555555555557</v>
      </c>
      <c r="G50" s="53"/>
      <c r="H50" s="57"/>
      <c r="I50" s="56"/>
      <c r="J50" s="56"/>
      <c r="K50" s="36" t="s">
        <v>65</v>
      </c>
      <c r="L50" s="83">
        <v>50</v>
      </c>
      <c r="M50" s="83"/>
      <c r="N50" s="63"/>
      <c r="O50" s="86" t="s">
        <v>236</v>
      </c>
      <c r="P50" s="88">
        <v>43782.67810185185</v>
      </c>
      <c r="Q50" s="86" t="s">
        <v>277</v>
      </c>
      <c r="R50" s="86"/>
      <c r="S50" s="86"/>
      <c r="T50" s="86" t="s">
        <v>329</v>
      </c>
      <c r="U50" s="86"/>
      <c r="V50" s="89" t="s">
        <v>356</v>
      </c>
      <c r="W50" s="88">
        <v>43782.67810185185</v>
      </c>
      <c r="X50" s="92">
        <v>43782</v>
      </c>
      <c r="Y50" s="94" t="s">
        <v>399</v>
      </c>
      <c r="Z50" s="89" t="s">
        <v>485</v>
      </c>
      <c r="AA50" s="86"/>
      <c r="AB50" s="86"/>
      <c r="AC50" s="94" t="s">
        <v>571</v>
      </c>
      <c r="AD50" s="86"/>
      <c r="AE50" s="86" t="b">
        <v>0</v>
      </c>
      <c r="AF50" s="86">
        <v>0</v>
      </c>
      <c r="AG50" s="94" t="s">
        <v>615</v>
      </c>
      <c r="AH50" s="86" t="b">
        <v>0</v>
      </c>
      <c r="AI50" s="86" t="s">
        <v>617</v>
      </c>
      <c r="AJ50" s="86"/>
      <c r="AK50" s="94" t="s">
        <v>615</v>
      </c>
      <c r="AL50" s="86" t="b">
        <v>0</v>
      </c>
      <c r="AM50" s="86">
        <v>0</v>
      </c>
      <c r="AN50" s="94" t="s">
        <v>615</v>
      </c>
      <c r="AO50" s="86" t="s">
        <v>620</v>
      </c>
      <c r="AP50" s="86" t="b">
        <v>0</v>
      </c>
      <c r="AQ50" s="94" t="s">
        <v>571</v>
      </c>
      <c r="AR50" s="86" t="s">
        <v>176</v>
      </c>
      <c r="AS50" s="86">
        <v>0</v>
      </c>
      <c r="AT50" s="86">
        <v>0</v>
      </c>
      <c r="AU50" s="86"/>
      <c r="AV50" s="86"/>
      <c r="AW50" s="86"/>
      <c r="AX50" s="86"/>
      <c r="AY50" s="86"/>
      <c r="AZ50" s="86"/>
      <c r="BA50" s="86"/>
      <c r="BB50" s="86"/>
      <c r="BC50">
        <v>21</v>
      </c>
      <c r="BD50" s="85" t="str">
        <f>REPLACE(INDEX(GroupVertices[Group],MATCH(Edges[[#This Row],[Vertex 1]],GroupVertices[Vertex],0)),1,1,"")</f>
        <v>1</v>
      </c>
      <c r="BE50" s="85" t="str">
        <f>REPLACE(INDEX(GroupVertices[Group],MATCH(Edges[[#This Row],[Vertex 2]],GroupVertices[Vertex],0)),1,1,"")</f>
        <v>1</v>
      </c>
      <c r="BF50" s="51">
        <v>1</v>
      </c>
      <c r="BG50" s="52">
        <v>4.545454545454546</v>
      </c>
      <c r="BH50" s="51">
        <v>0</v>
      </c>
      <c r="BI50" s="52">
        <v>0</v>
      </c>
      <c r="BJ50" s="51">
        <v>0</v>
      </c>
      <c r="BK50" s="52">
        <v>0</v>
      </c>
      <c r="BL50" s="51">
        <v>21</v>
      </c>
      <c r="BM50" s="52">
        <v>95.45454545454545</v>
      </c>
      <c r="BN50" s="51">
        <v>22</v>
      </c>
    </row>
    <row r="51" spans="1:66" ht="30">
      <c r="A51" s="84" t="s">
        <v>226</v>
      </c>
      <c r="B51" s="84" t="s">
        <v>233</v>
      </c>
      <c r="C51" s="53" t="s">
        <v>1365</v>
      </c>
      <c r="D51" s="54">
        <v>3</v>
      </c>
      <c r="E51" s="65" t="s">
        <v>136</v>
      </c>
      <c r="F51" s="55">
        <v>17.555555555555557</v>
      </c>
      <c r="G51" s="53"/>
      <c r="H51" s="57"/>
      <c r="I51" s="56"/>
      <c r="J51" s="56"/>
      <c r="K51" s="36" t="s">
        <v>65</v>
      </c>
      <c r="L51" s="83">
        <v>51</v>
      </c>
      <c r="M51" s="83"/>
      <c r="N51" s="63"/>
      <c r="O51" s="86" t="s">
        <v>236</v>
      </c>
      <c r="P51" s="88">
        <v>43782.68047453704</v>
      </c>
      <c r="Q51" s="86" t="s">
        <v>278</v>
      </c>
      <c r="R51" s="86"/>
      <c r="S51" s="86"/>
      <c r="T51" s="86" t="s">
        <v>329</v>
      </c>
      <c r="U51" s="86"/>
      <c r="V51" s="89" t="s">
        <v>356</v>
      </c>
      <c r="W51" s="88">
        <v>43782.68047453704</v>
      </c>
      <c r="X51" s="92">
        <v>43782</v>
      </c>
      <c r="Y51" s="94" t="s">
        <v>400</v>
      </c>
      <c r="Z51" s="89" t="s">
        <v>486</v>
      </c>
      <c r="AA51" s="86"/>
      <c r="AB51" s="86"/>
      <c r="AC51" s="94" t="s">
        <v>572</v>
      </c>
      <c r="AD51" s="86"/>
      <c r="AE51" s="86" t="b">
        <v>0</v>
      </c>
      <c r="AF51" s="86">
        <v>0</v>
      </c>
      <c r="AG51" s="94" t="s">
        <v>615</v>
      </c>
      <c r="AH51" s="86" t="b">
        <v>0</v>
      </c>
      <c r="AI51" s="86" t="s">
        <v>617</v>
      </c>
      <c r="AJ51" s="86"/>
      <c r="AK51" s="94" t="s">
        <v>615</v>
      </c>
      <c r="AL51" s="86" t="b">
        <v>0</v>
      </c>
      <c r="AM51" s="86">
        <v>0</v>
      </c>
      <c r="AN51" s="94" t="s">
        <v>615</v>
      </c>
      <c r="AO51" s="86" t="s">
        <v>620</v>
      </c>
      <c r="AP51" s="86" t="b">
        <v>0</v>
      </c>
      <c r="AQ51" s="94" t="s">
        <v>572</v>
      </c>
      <c r="AR51" s="86" t="s">
        <v>176</v>
      </c>
      <c r="AS51" s="86">
        <v>0</v>
      </c>
      <c r="AT51" s="86">
        <v>0</v>
      </c>
      <c r="AU51" s="86"/>
      <c r="AV51" s="86"/>
      <c r="AW51" s="86"/>
      <c r="AX51" s="86"/>
      <c r="AY51" s="86"/>
      <c r="AZ51" s="86"/>
      <c r="BA51" s="86"/>
      <c r="BB51" s="86"/>
      <c r="BC51">
        <v>21</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30</v>
      </c>
      <c r="BM51" s="52">
        <v>100</v>
      </c>
      <c r="BN51" s="51">
        <v>30</v>
      </c>
    </row>
    <row r="52" spans="1:66" ht="15">
      <c r="A52" s="84" t="s">
        <v>226</v>
      </c>
      <c r="B52" s="84" t="s">
        <v>234</v>
      </c>
      <c r="C52" s="53" t="s">
        <v>1362</v>
      </c>
      <c r="D52" s="54">
        <v>3</v>
      </c>
      <c r="E52" s="65" t="s">
        <v>132</v>
      </c>
      <c r="F52" s="55">
        <v>32</v>
      </c>
      <c r="G52" s="53"/>
      <c r="H52" s="57"/>
      <c r="I52" s="56"/>
      <c r="J52" s="56"/>
      <c r="K52" s="36" t="s">
        <v>65</v>
      </c>
      <c r="L52" s="83">
        <v>52</v>
      </c>
      <c r="M52" s="83"/>
      <c r="N52" s="63"/>
      <c r="O52" s="86" t="s">
        <v>236</v>
      </c>
      <c r="P52" s="88">
        <v>43782.847974537035</v>
      </c>
      <c r="Q52" s="86" t="s">
        <v>279</v>
      </c>
      <c r="R52" s="86"/>
      <c r="S52" s="86"/>
      <c r="T52" s="86" t="s">
        <v>329</v>
      </c>
      <c r="U52" s="86"/>
      <c r="V52" s="89" t="s">
        <v>356</v>
      </c>
      <c r="W52" s="88">
        <v>43782.847974537035</v>
      </c>
      <c r="X52" s="92">
        <v>43782</v>
      </c>
      <c r="Y52" s="94" t="s">
        <v>401</v>
      </c>
      <c r="Z52" s="89" t="s">
        <v>487</v>
      </c>
      <c r="AA52" s="86"/>
      <c r="AB52" s="86"/>
      <c r="AC52" s="94" t="s">
        <v>573</v>
      </c>
      <c r="AD52" s="86"/>
      <c r="AE52" s="86" t="b">
        <v>0</v>
      </c>
      <c r="AF52" s="86">
        <v>2</v>
      </c>
      <c r="AG52" s="94" t="s">
        <v>615</v>
      </c>
      <c r="AH52" s="86" t="b">
        <v>0</v>
      </c>
      <c r="AI52" s="86" t="s">
        <v>617</v>
      </c>
      <c r="AJ52" s="86"/>
      <c r="AK52" s="94" t="s">
        <v>615</v>
      </c>
      <c r="AL52" s="86" t="b">
        <v>0</v>
      </c>
      <c r="AM52" s="86">
        <v>0</v>
      </c>
      <c r="AN52" s="94" t="s">
        <v>615</v>
      </c>
      <c r="AO52" s="86" t="s">
        <v>620</v>
      </c>
      <c r="AP52" s="86" t="b">
        <v>0</v>
      </c>
      <c r="AQ52" s="94" t="s">
        <v>573</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v>2</v>
      </c>
      <c r="BG52" s="52">
        <v>4.3478260869565215</v>
      </c>
      <c r="BH52" s="51">
        <v>0</v>
      </c>
      <c r="BI52" s="52">
        <v>0</v>
      </c>
      <c r="BJ52" s="51">
        <v>0</v>
      </c>
      <c r="BK52" s="52">
        <v>0</v>
      </c>
      <c r="BL52" s="51">
        <v>44</v>
      </c>
      <c r="BM52" s="52">
        <v>95.65217391304348</v>
      </c>
      <c r="BN52" s="51">
        <v>46</v>
      </c>
    </row>
    <row r="53" spans="1:66" ht="30">
      <c r="A53" s="84" t="s">
        <v>226</v>
      </c>
      <c r="B53" s="84" t="s">
        <v>235</v>
      </c>
      <c r="C53" s="53" t="s">
        <v>1366</v>
      </c>
      <c r="D53" s="54">
        <v>3</v>
      </c>
      <c r="E53" s="65" t="s">
        <v>136</v>
      </c>
      <c r="F53" s="55">
        <v>29.833333333333332</v>
      </c>
      <c r="G53" s="53"/>
      <c r="H53" s="57"/>
      <c r="I53" s="56"/>
      <c r="J53" s="56"/>
      <c r="K53" s="36" t="s">
        <v>65</v>
      </c>
      <c r="L53" s="83">
        <v>53</v>
      </c>
      <c r="M53" s="83"/>
      <c r="N53" s="63"/>
      <c r="O53" s="86" t="s">
        <v>236</v>
      </c>
      <c r="P53" s="88">
        <v>43783.58431712963</v>
      </c>
      <c r="Q53" s="86" t="s">
        <v>280</v>
      </c>
      <c r="R53" s="86"/>
      <c r="S53" s="86"/>
      <c r="T53" s="86" t="s">
        <v>329</v>
      </c>
      <c r="U53" s="86"/>
      <c r="V53" s="89" t="s">
        <v>356</v>
      </c>
      <c r="W53" s="88">
        <v>43783.58431712963</v>
      </c>
      <c r="X53" s="92">
        <v>43783</v>
      </c>
      <c r="Y53" s="94" t="s">
        <v>402</v>
      </c>
      <c r="Z53" s="89" t="s">
        <v>488</v>
      </c>
      <c r="AA53" s="86"/>
      <c r="AB53" s="86"/>
      <c r="AC53" s="94" t="s">
        <v>574</v>
      </c>
      <c r="AD53" s="86"/>
      <c r="AE53" s="86" t="b">
        <v>0</v>
      </c>
      <c r="AF53" s="86">
        <v>0</v>
      </c>
      <c r="AG53" s="94" t="s">
        <v>615</v>
      </c>
      <c r="AH53" s="86" t="b">
        <v>0</v>
      </c>
      <c r="AI53" s="86" t="s">
        <v>617</v>
      </c>
      <c r="AJ53" s="86"/>
      <c r="AK53" s="94" t="s">
        <v>615</v>
      </c>
      <c r="AL53" s="86" t="b">
        <v>0</v>
      </c>
      <c r="AM53" s="86">
        <v>0</v>
      </c>
      <c r="AN53" s="94" t="s">
        <v>615</v>
      </c>
      <c r="AO53" s="86" t="s">
        <v>620</v>
      </c>
      <c r="AP53" s="86" t="b">
        <v>0</v>
      </c>
      <c r="AQ53" s="94" t="s">
        <v>574</v>
      </c>
      <c r="AR53" s="86" t="s">
        <v>176</v>
      </c>
      <c r="AS53" s="86">
        <v>0</v>
      </c>
      <c r="AT53" s="86">
        <v>0</v>
      </c>
      <c r="AU53" s="86"/>
      <c r="AV53" s="86"/>
      <c r="AW53" s="86"/>
      <c r="AX53" s="86"/>
      <c r="AY53" s="86"/>
      <c r="AZ53" s="86"/>
      <c r="BA53" s="86"/>
      <c r="BB53" s="86"/>
      <c r="BC53">
        <v>4</v>
      </c>
      <c r="BD53" s="85" t="str">
        <f>REPLACE(INDEX(GroupVertices[Group],MATCH(Edges[[#This Row],[Vertex 1]],GroupVertices[Vertex],0)),1,1,"")</f>
        <v>1</v>
      </c>
      <c r="BE53" s="85" t="str">
        <f>REPLACE(INDEX(GroupVertices[Group],MATCH(Edges[[#This Row],[Vertex 2]],GroupVertices[Vertex],0)),1,1,"")</f>
        <v>1</v>
      </c>
      <c r="BF53" s="51">
        <v>0</v>
      </c>
      <c r="BG53" s="52">
        <v>0</v>
      </c>
      <c r="BH53" s="51">
        <v>1</v>
      </c>
      <c r="BI53" s="52">
        <v>5.555555555555555</v>
      </c>
      <c r="BJ53" s="51">
        <v>0</v>
      </c>
      <c r="BK53" s="52">
        <v>0</v>
      </c>
      <c r="BL53" s="51">
        <v>17</v>
      </c>
      <c r="BM53" s="52">
        <v>94.44444444444444</v>
      </c>
      <c r="BN53" s="51">
        <v>18</v>
      </c>
    </row>
    <row r="54" spans="1:66" ht="30">
      <c r="A54" s="84" t="s">
        <v>226</v>
      </c>
      <c r="B54" s="84" t="s">
        <v>235</v>
      </c>
      <c r="C54" s="53" t="s">
        <v>1366</v>
      </c>
      <c r="D54" s="54">
        <v>3</v>
      </c>
      <c r="E54" s="65" t="s">
        <v>136</v>
      </c>
      <c r="F54" s="55">
        <v>29.833333333333332</v>
      </c>
      <c r="G54" s="53"/>
      <c r="H54" s="57"/>
      <c r="I54" s="56"/>
      <c r="J54" s="56"/>
      <c r="K54" s="36" t="s">
        <v>65</v>
      </c>
      <c r="L54" s="83">
        <v>54</v>
      </c>
      <c r="M54" s="83"/>
      <c r="N54" s="63"/>
      <c r="O54" s="86" t="s">
        <v>236</v>
      </c>
      <c r="P54" s="88">
        <v>43783.58834490741</v>
      </c>
      <c r="Q54" s="86" t="s">
        <v>281</v>
      </c>
      <c r="R54" s="86"/>
      <c r="S54" s="86"/>
      <c r="T54" s="86" t="s">
        <v>329</v>
      </c>
      <c r="U54" s="86"/>
      <c r="V54" s="89" t="s">
        <v>356</v>
      </c>
      <c r="W54" s="88">
        <v>43783.58834490741</v>
      </c>
      <c r="X54" s="92">
        <v>43783</v>
      </c>
      <c r="Y54" s="94" t="s">
        <v>403</v>
      </c>
      <c r="Z54" s="89" t="s">
        <v>489</v>
      </c>
      <c r="AA54" s="86"/>
      <c r="AB54" s="86"/>
      <c r="AC54" s="94" t="s">
        <v>575</v>
      </c>
      <c r="AD54" s="86"/>
      <c r="AE54" s="86" t="b">
        <v>0</v>
      </c>
      <c r="AF54" s="86">
        <v>1</v>
      </c>
      <c r="AG54" s="94" t="s">
        <v>615</v>
      </c>
      <c r="AH54" s="86" t="b">
        <v>0</v>
      </c>
      <c r="AI54" s="86" t="s">
        <v>617</v>
      </c>
      <c r="AJ54" s="86"/>
      <c r="AK54" s="94" t="s">
        <v>615</v>
      </c>
      <c r="AL54" s="86" t="b">
        <v>0</v>
      </c>
      <c r="AM54" s="86">
        <v>0</v>
      </c>
      <c r="AN54" s="94" t="s">
        <v>615</v>
      </c>
      <c r="AO54" s="86" t="s">
        <v>620</v>
      </c>
      <c r="AP54" s="86" t="b">
        <v>0</v>
      </c>
      <c r="AQ54" s="94" t="s">
        <v>575</v>
      </c>
      <c r="AR54" s="86" t="s">
        <v>176</v>
      </c>
      <c r="AS54" s="86">
        <v>0</v>
      </c>
      <c r="AT54" s="86">
        <v>0</v>
      </c>
      <c r="AU54" s="86"/>
      <c r="AV54" s="86"/>
      <c r="AW54" s="86"/>
      <c r="AX54" s="86"/>
      <c r="AY54" s="86"/>
      <c r="AZ54" s="86"/>
      <c r="BA54" s="86"/>
      <c r="BB54" s="86"/>
      <c r="BC54">
        <v>4</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24</v>
      </c>
      <c r="BM54" s="52">
        <v>100</v>
      </c>
      <c r="BN54" s="51">
        <v>24</v>
      </c>
    </row>
    <row r="55" spans="1:66" ht="30">
      <c r="A55" s="84" t="s">
        <v>226</v>
      </c>
      <c r="B55" s="84" t="s">
        <v>235</v>
      </c>
      <c r="C55" s="53" t="s">
        <v>1366</v>
      </c>
      <c r="D55" s="54">
        <v>3</v>
      </c>
      <c r="E55" s="65" t="s">
        <v>136</v>
      </c>
      <c r="F55" s="55">
        <v>29.833333333333332</v>
      </c>
      <c r="G55" s="53"/>
      <c r="H55" s="57"/>
      <c r="I55" s="56"/>
      <c r="J55" s="56"/>
      <c r="K55" s="36" t="s">
        <v>65</v>
      </c>
      <c r="L55" s="83">
        <v>55</v>
      </c>
      <c r="M55" s="83"/>
      <c r="N55" s="63"/>
      <c r="O55" s="86" t="s">
        <v>236</v>
      </c>
      <c r="P55" s="88">
        <v>43783.59101851852</v>
      </c>
      <c r="Q55" s="86" t="s">
        <v>282</v>
      </c>
      <c r="R55" s="86"/>
      <c r="S55" s="86"/>
      <c r="T55" s="86" t="s">
        <v>329</v>
      </c>
      <c r="U55" s="86"/>
      <c r="V55" s="89" t="s">
        <v>356</v>
      </c>
      <c r="W55" s="88">
        <v>43783.59101851852</v>
      </c>
      <c r="X55" s="92">
        <v>43783</v>
      </c>
      <c r="Y55" s="94" t="s">
        <v>404</v>
      </c>
      <c r="Z55" s="89" t="s">
        <v>490</v>
      </c>
      <c r="AA55" s="86"/>
      <c r="AB55" s="86"/>
      <c r="AC55" s="94" t="s">
        <v>576</v>
      </c>
      <c r="AD55" s="86"/>
      <c r="AE55" s="86" t="b">
        <v>0</v>
      </c>
      <c r="AF55" s="86">
        <v>1</v>
      </c>
      <c r="AG55" s="94" t="s">
        <v>615</v>
      </c>
      <c r="AH55" s="86" t="b">
        <v>0</v>
      </c>
      <c r="AI55" s="86" t="s">
        <v>617</v>
      </c>
      <c r="AJ55" s="86"/>
      <c r="AK55" s="94" t="s">
        <v>615</v>
      </c>
      <c r="AL55" s="86" t="b">
        <v>0</v>
      </c>
      <c r="AM55" s="86">
        <v>0</v>
      </c>
      <c r="AN55" s="94" t="s">
        <v>615</v>
      </c>
      <c r="AO55" s="86" t="s">
        <v>620</v>
      </c>
      <c r="AP55" s="86" t="b">
        <v>0</v>
      </c>
      <c r="AQ55" s="94" t="s">
        <v>576</v>
      </c>
      <c r="AR55" s="86" t="s">
        <v>176</v>
      </c>
      <c r="AS55" s="86">
        <v>0</v>
      </c>
      <c r="AT55" s="86">
        <v>0</v>
      </c>
      <c r="AU55" s="86"/>
      <c r="AV55" s="86"/>
      <c r="AW55" s="86"/>
      <c r="AX55" s="86"/>
      <c r="AY55" s="86"/>
      <c r="AZ55" s="86"/>
      <c r="BA55" s="86"/>
      <c r="BB55" s="86"/>
      <c r="BC55">
        <v>4</v>
      </c>
      <c r="BD55" s="85" t="str">
        <f>REPLACE(INDEX(GroupVertices[Group],MATCH(Edges[[#This Row],[Vertex 1]],GroupVertices[Vertex],0)),1,1,"")</f>
        <v>1</v>
      </c>
      <c r="BE55" s="85" t="str">
        <f>REPLACE(INDEX(GroupVertices[Group],MATCH(Edges[[#This Row],[Vertex 2]],GroupVertices[Vertex],0)),1,1,"")</f>
        <v>1</v>
      </c>
      <c r="BF55" s="51">
        <v>3</v>
      </c>
      <c r="BG55" s="52">
        <v>7.142857142857143</v>
      </c>
      <c r="BH55" s="51">
        <v>0</v>
      </c>
      <c r="BI55" s="52">
        <v>0</v>
      </c>
      <c r="BJ55" s="51">
        <v>0</v>
      </c>
      <c r="BK55" s="52">
        <v>0</v>
      </c>
      <c r="BL55" s="51">
        <v>39</v>
      </c>
      <c r="BM55" s="52">
        <v>92.85714285714286</v>
      </c>
      <c r="BN55" s="51">
        <v>42</v>
      </c>
    </row>
    <row r="56" spans="1:66" ht="30">
      <c r="A56" s="84" t="s">
        <v>226</v>
      </c>
      <c r="B56" s="84" t="s">
        <v>235</v>
      </c>
      <c r="C56" s="53" t="s">
        <v>1366</v>
      </c>
      <c r="D56" s="54">
        <v>3</v>
      </c>
      <c r="E56" s="65" t="s">
        <v>136</v>
      </c>
      <c r="F56" s="55">
        <v>29.833333333333332</v>
      </c>
      <c r="G56" s="53"/>
      <c r="H56" s="57"/>
      <c r="I56" s="56"/>
      <c r="J56" s="56"/>
      <c r="K56" s="36" t="s">
        <v>65</v>
      </c>
      <c r="L56" s="83">
        <v>56</v>
      </c>
      <c r="M56" s="83"/>
      <c r="N56" s="63"/>
      <c r="O56" s="86" t="s">
        <v>236</v>
      </c>
      <c r="P56" s="88">
        <v>43783.59736111111</v>
      </c>
      <c r="Q56" s="86" t="s">
        <v>283</v>
      </c>
      <c r="R56" s="86"/>
      <c r="S56" s="86"/>
      <c r="T56" s="86" t="s">
        <v>329</v>
      </c>
      <c r="U56" s="86"/>
      <c r="V56" s="89" t="s">
        <v>356</v>
      </c>
      <c r="W56" s="88">
        <v>43783.59736111111</v>
      </c>
      <c r="X56" s="92">
        <v>43783</v>
      </c>
      <c r="Y56" s="94" t="s">
        <v>405</v>
      </c>
      <c r="Z56" s="89" t="s">
        <v>491</v>
      </c>
      <c r="AA56" s="86"/>
      <c r="AB56" s="86"/>
      <c r="AC56" s="94" t="s">
        <v>577</v>
      </c>
      <c r="AD56" s="86"/>
      <c r="AE56" s="86" t="b">
        <v>0</v>
      </c>
      <c r="AF56" s="86">
        <v>0</v>
      </c>
      <c r="AG56" s="94" t="s">
        <v>615</v>
      </c>
      <c r="AH56" s="86" t="b">
        <v>0</v>
      </c>
      <c r="AI56" s="86" t="s">
        <v>617</v>
      </c>
      <c r="AJ56" s="86"/>
      <c r="AK56" s="94" t="s">
        <v>615</v>
      </c>
      <c r="AL56" s="86" t="b">
        <v>0</v>
      </c>
      <c r="AM56" s="86">
        <v>0</v>
      </c>
      <c r="AN56" s="94" t="s">
        <v>615</v>
      </c>
      <c r="AO56" s="86" t="s">
        <v>620</v>
      </c>
      <c r="AP56" s="86" t="b">
        <v>0</v>
      </c>
      <c r="AQ56" s="94" t="s">
        <v>577</v>
      </c>
      <c r="AR56" s="86" t="s">
        <v>176</v>
      </c>
      <c r="AS56" s="86">
        <v>0</v>
      </c>
      <c r="AT56" s="86">
        <v>0</v>
      </c>
      <c r="AU56" s="86"/>
      <c r="AV56" s="86"/>
      <c r="AW56" s="86"/>
      <c r="AX56" s="86"/>
      <c r="AY56" s="86"/>
      <c r="AZ56" s="86"/>
      <c r="BA56" s="86"/>
      <c r="BB56" s="86"/>
      <c r="BC56">
        <v>4</v>
      </c>
      <c r="BD56" s="85" t="str">
        <f>REPLACE(INDEX(GroupVertices[Group],MATCH(Edges[[#This Row],[Vertex 1]],GroupVertices[Vertex],0)),1,1,"")</f>
        <v>1</v>
      </c>
      <c r="BE56" s="85" t="str">
        <f>REPLACE(INDEX(GroupVertices[Group],MATCH(Edges[[#This Row],[Vertex 2]],GroupVertices[Vertex],0)),1,1,"")</f>
        <v>1</v>
      </c>
      <c r="BF56" s="51">
        <v>1</v>
      </c>
      <c r="BG56" s="52">
        <v>2.272727272727273</v>
      </c>
      <c r="BH56" s="51">
        <v>1</v>
      </c>
      <c r="BI56" s="52">
        <v>2.272727272727273</v>
      </c>
      <c r="BJ56" s="51">
        <v>0</v>
      </c>
      <c r="BK56" s="52">
        <v>0</v>
      </c>
      <c r="BL56" s="51">
        <v>42</v>
      </c>
      <c r="BM56" s="52">
        <v>95.45454545454545</v>
      </c>
      <c r="BN56" s="51">
        <v>44</v>
      </c>
    </row>
    <row r="57" spans="1:66" ht="30">
      <c r="A57" s="84" t="s">
        <v>226</v>
      </c>
      <c r="B57" s="84" t="s">
        <v>226</v>
      </c>
      <c r="C57" s="53" t="s">
        <v>1367</v>
      </c>
      <c r="D57" s="54">
        <v>3</v>
      </c>
      <c r="E57" s="65" t="s">
        <v>136</v>
      </c>
      <c r="F57" s="55">
        <v>6</v>
      </c>
      <c r="G57" s="53"/>
      <c r="H57" s="57"/>
      <c r="I57" s="56"/>
      <c r="J57" s="56"/>
      <c r="K57" s="36" t="s">
        <v>65</v>
      </c>
      <c r="L57" s="83">
        <v>57</v>
      </c>
      <c r="M57" s="83"/>
      <c r="N57" s="63"/>
      <c r="O57" s="86" t="s">
        <v>176</v>
      </c>
      <c r="P57" s="88">
        <v>43782.638969907406</v>
      </c>
      <c r="Q57" s="86" t="s">
        <v>284</v>
      </c>
      <c r="R57" s="86"/>
      <c r="S57" s="86"/>
      <c r="T57" s="86" t="s">
        <v>329</v>
      </c>
      <c r="U57" s="86"/>
      <c r="V57" s="89" t="s">
        <v>356</v>
      </c>
      <c r="W57" s="88">
        <v>43782.638969907406</v>
      </c>
      <c r="X57" s="92">
        <v>43782</v>
      </c>
      <c r="Y57" s="94" t="s">
        <v>406</v>
      </c>
      <c r="Z57" s="89" t="s">
        <v>492</v>
      </c>
      <c r="AA57" s="86"/>
      <c r="AB57" s="86"/>
      <c r="AC57" s="94" t="s">
        <v>578</v>
      </c>
      <c r="AD57" s="86"/>
      <c r="AE57" s="86" t="b">
        <v>0</v>
      </c>
      <c r="AF57" s="86">
        <v>1</v>
      </c>
      <c r="AG57" s="94" t="s">
        <v>615</v>
      </c>
      <c r="AH57" s="86" t="b">
        <v>0</v>
      </c>
      <c r="AI57" s="86" t="s">
        <v>617</v>
      </c>
      <c r="AJ57" s="86"/>
      <c r="AK57" s="94" t="s">
        <v>615</v>
      </c>
      <c r="AL57" s="86" t="b">
        <v>0</v>
      </c>
      <c r="AM57" s="86">
        <v>0</v>
      </c>
      <c r="AN57" s="94" t="s">
        <v>615</v>
      </c>
      <c r="AO57" s="86" t="s">
        <v>620</v>
      </c>
      <c r="AP57" s="86" t="b">
        <v>0</v>
      </c>
      <c r="AQ57" s="94" t="s">
        <v>578</v>
      </c>
      <c r="AR57" s="86" t="s">
        <v>176</v>
      </c>
      <c r="AS57" s="86">
        <v>0</v>
      </c>
      <c r="AT57" s="86">
        <v>0</v>
      </c>
      <c r="AU57" s="86"/>
      <c r="AV57" s="86"/>
      <c r="AW57" s="86"/>
      <c r="AX57" s="86"/>
      <c r="AY57" s="86"/>
      <c r="AZ57" s="86"/>
      <c r="BA57" s="86"/>
      <c r="BB57" s="86"/>
      <c r="BC57">
        <v>37</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22</v>
      </c>
      <c r="BM57" s="52">
        <v>100</v>
      </c>
      <c r="BN57" s="51">
        <v>22</v>
      </c>
    </row>
    <row r="58" spans="1:66" ht="30">
      <c r="A58" s="84" t="s">
        <v>226</v>
      </c>
      <c r="B58" s="84" t="s">
        <v>226</v>
      </c>
      <c r="C58" s="53" t="s">
        <v>1367</v>
      </c>
      <c r="D58" s="54">
        <v>3</v>
      </c>
      <c r="E58" s="65" t="s">
        <v>136</v>
      </c>
      <c r="F58" s="55">
        <v>6</v>
      </c>
      <c r="G58" s="53"/>
      <c r="H58" s="57"/>
      <c r="I58" s="56"/>
      <c r="J58" s="56"/>
      <c r="K58" s="36" t="s">
        <v>65</v>
      </c>
      <c r="L58" s="83">
        <v>58</v>
      </c>
      <c r="M58" s="83"/>
      <c r="N58" s="63"/>
      <c r="O58" s="86" t="s">
        <v>176</v>
      </c>
      <c r="P58" s="88">
        <v>43782.715891203705</v>
      </c>
      <c r="Q58" s="86" t="s">
        <v>285</v>
      </c>
      <c r="R58" s="86"/>
      <c r="S58" s="86"/>
      <c r="T58" s="86" t="s">
        <v>336</v>
      </c>
      <c r="U58" s="86"/>
      <c r="V58" s="89" t="s">
        <v>356</v>
      </c>
      <c r="W58" s="88">
        <v>43782.715891203705</v>
      </c>
      <c r="X58" s="92">
        <v>43782</v>
      </c>
      <c r="Y58" s="94" t="s">
        <v>407</v>
      </c>
      <c r="Z58" s="89" t="s">
        <v>493</v>
      </c>
      <c r="AA58" s="86"/>
      <c r="AB58" s="86"/>
      <c r="AC58" s="94" t="s">
        <v>579</v>
      </c>
      <c r="AD58" s="86"/>
      <c r="AE58" s="86" t="b">
        <v>0</v>
      </c>
      <c r="AF58" s="86">
        <v>0</v>
      </c>
      <c r="AG58" s="94" t="s">
        <v>615</v>
      </c>
      <c r="AH58" s="86" t="b">
        <v>0</v>
      </c>
      <c r="AI58" s="86" t="s">
        <v>617</v>
      </c>
      <c r="AJ58" s="86"/>
      <c r="AK58" s="94" t="s">
        <v>615</v>
      </c>
      <c r="AL58" s="86" t="b">
        <v>0</v>
      </c>
      <c r="AM58" s="86">
        <v>0</v>
      </c>
      <c r="AN58" s="94" t="s">
        <v>615</v>
      </c>
      <c r="AO58" s="86" t="s">
        <v>620</v>
      </c>
      <c r="AP58" s="86" t="b">
        <v>0</v>
      </c>
      <c r="AQ58" s="94" t="s">
        <v>579</v>
      </c>
      <c r="AR58" s="86" t="s">
        <v>176</v>
      </c>
      <c r="AS58" s="86">
        <v>0</v>
      </c>
      <c r="AT58" s="86">
        <v>0</v>
      </c>
      <c r="AU58" s="86"/>
      <c r="AV58" s="86"/>
      <c r="AW58" s="86"/>
      <c r="AX58" s="86"/>
      <c r="AY58" s="86"/>
      <c r="AZ58" s="86"/>
      <c r="BA58" s="86"/>
      <c r="BB58" s="86"/>
      <c r="BC58">
        <v>37</v>
      </c>
      <c r="BD58" s="85" t="str">
        <f>REPLACE(INDEX(GroupVertices[Group],MATCH(Edges[[#This Row],[Vertex 1]],GroupVertices[Vertex],0)),1,1,"")</f>
        <v>1</v>
      </c>
      <c r="BE58" s="85" t="str">
        <f>REPLACE(INDEX(GroupVertices[Group],MATCH(Edges[[#This Row],[Vertex 2]],GroupVertices[Vertex],0)),1,1,"")</f>
        <v>1</v>
      </c>
      <c r="BF58" s="51">
        <v>2</v>
      </c>
      <c r="BG58" s="52">
        <v>11.11111111111111</v>
      </c>
      <c r="BH58" s="51">
        <v>2</v>
      </c>
      <c r="BI58" s="52">
        <v>11.11111111111111</v>
      </c>
      <c r="BJ58" s="51">
        <v>0</v>
      </c>
      <c r="BK58" s="52">
        <v>0</v>
      </c>
      <c r="BL58" s="51">
        <v>14</v>
      </c>
      <c r="BM58" s="52">
        <v>77.77777777777777</v>
      </c>
      <c r="BN58" s="51">
        <v>18</v>
      </c>
    </row>
    <row r="59" spans="1:66" ht="30">
      <c r="A59" s="84" t="s">
        <v>226</v>
      </c>
      <c r="B59" s="84" t="s">
        <v>226</v>
      </c>
      <c r="C59" s="53" t="s">
        <v>1367</v>
      </c>
      <c r="D59" s="54">
        <v>3</v>
      </c>
      <c r="E59" s="65" t="s">
        <v>136</v>
      </c>
      <c r="F59" s="55">
        <v>6</v>
      </c>
      <c r="G59" s="53"/>
      <c r="H59" s="57"/>
      <c r="I59" s="56"/>
      <c r="J59" s="56"/>
      <c r="K59" s="36" t="s">
        <v>65</v>
      </c>
      <c r="L59" s="83">
        <v>59</v>
      </c>
      <c r="M59" s="83"/>
      <c r="N59" s="63"/>
      <c r="O59" s="86" t="s">
        <v>176</v>
      </c>
      <c r="P59" s="88">
        <v>43782.7768287037</v>
      </c>
      <c r="Q59" s="86" t="s">
        <v>286</v>
      </c>
      <c r="R59" s="86"/>
      <c r="S59" s="86"/>
      <c r="T59" s="86" t="s">
        <v>329</v>
      </c>
      <c r="U59" s="86"/>
      <c r="V59" s="89" t="s">
        <v>356</v>
      </c>
      <c r="W59" s="88">
        <v>43782.7768287037</v>
      </c>
      <c r="X59" s="92">
        <v>43782</v>
      </c>
      <c r="Y59" s="94" t="s">
        <v>408</v>
      </c>
      <c r="Z59" s="89" t="s">
        <v>494</v>
      </c>
      <c r="AA59" s="86"/>
      <c r="AB59" s="86"/>
      <c r="AC59" s="94" t="s">
        <v>580</v>
      </c>
      <c r="AD59" s="86"/>
      <c r="AE59" s="86" t="b">
        <v>0</v>
      </c>
      <c r="AF59" s="86">
        <v>0</v>
      </c>
      <c r="AG59" s="94" t="s">
        <v>615</v>
      </c>
      <c r="AH59" s="86" t="b">
        <v>0</v>
      </c>
      <c r="AI59" s="86" t="s">
        <v>617</v>
      </c>
      <c r="AJ59" s="86"/>
      <c r="AK59" s="94" t="s">
        <v>615</v>
      </c>
      <c r="AL59" s="86" t="b">
        <v>0</v>
      </c>
      <c r="AM59" s="86">
        <v>0</v>
      </c>
      <c r="AN59" s="94" t="s">
        <v>615</v>
      </c>
      <c r="AO59" s="86" t="s">
        <v>620</v>
      </c>
      <c r="AP59" s="86" t="b">
        <v>0</v>
      </c>
      <c r="AQ59" s="94" t="s">
        <v>580</v>
      </c>
      <c r="AR59" s="86" t="s">
        <v>176</v>
      </c>
      <c r="AS59" s="86">
        <v>0</v>
      </c>
      <c r="AT59" s="86">
        <v>0</v>
      </c>
      <c r="AU59" s="86"/>
      <c r="AV59" s="86"/>
      <c r="AW59" s="86"/>
      <c r="AX59" s="86"/>
      <c r="AY59" s="86"/>
      <c r="AZ59" s="86"/>
      <c r="BA59" s="86"/>
      <c r="BB59" s="86"/>
      <c r="BC59">
        <v>37</v>
      </c>
      <c r="BD59" s="85" t="str">
        <f>REPLACE(INDEX(GroupVertices[Group],MATCH(Edges[[#This Row],[Vertex 1]],GroupVertices[Vertex],0)),1,1,"")</f>
        <v>1</v>
      </c>
      <c r="BE59" s="85" t="str">
        <f>REPLACE(INDEX(GroupVertices[Group],MATCH(Edges[[#This Row],[Vertex 2]],GroupVertices[Vertex],0)),1,1,"")</f>
        <v>1</v>
      </c>
      <c r="BF59" s="51">
        <v>2</v>
      </c>
      <c r="BG59" s="52">
        <v>11.764705882352942</v>
      </c>
      <c r="BH59" s="51">
        <v>0</v>
      </c>
      <c r="BI59" s="52">
        <v>0</v>
      </c>
      <c r="BJ59" s="51">
        <v>0</v>
      </c>
      <c r="BK59" s="52">
        <v>0</v>
      </c>
      <c r="BL59" s="51">
        <v>15</v>
      </c>
      <c r="BM59" s="52">
        <v>88.23529411764706</v>
      </c>
      <c r="BN59" s="51">
        <v>17</v>
      </c>
    </row>
    <row r="60" spans="1:66" ht="30">
      <c r="A60" s="84" t="s">
        <v>226</v>
      </c>
      <c r="B60" s="84" t="s">
        <v>226</v>
      </c>
      <c r="C60" s="53" t="s">
        <v>1367</v>
      </c>
      <c r="D60" s="54">
        <v>3</v>
      </c>
      <c r="E60" s="65" t="s">
        <v>136</v>
      </c>
      <c r="F60" s="55">
        <v>6</v>
      </c>
      <c r="G60" s="53"/>
      <c r="H60" s="57"/>
      <c r="I60" s="56"/>
      <c r="J60" s="56"/>
      <c r="K60" s="36" t="s">
        <v>65</v>
      </c>
      <c r="L60" s="83">
        <v>60</v>
      </c>
      <c r="M60" s="83"/>
      <c r="N60" s="63"/>
      <c r="O60" s="86" t="s">
        <v>176</v>
      </c>
      <c r="P60" s="88">
        <v>43782.77912037037</v>
      </c>
      <c r="Q60" s="86" t="s">
        <v>251</v>
      </c>
      <c r="R60" s="86"/>
      <c r="S60" s="86"/>
      <c r="T60" s="86" t="s">
        <v>329</v>
      </c>
      <c r="U60" s="86"/>
      <c r="V60" s="89" t="s">
        <v>356</v>
      </c>
      <c r="W60" s="88">
        <v>43782.77912037037</v>
      </c>
      <c r="X60" s="92">
        <v>43782</v>
      </c>
      <c r="Y60" s="94" t="s">
        <v>409</v>
      </c>
      <c r="Z60" s="89" t="s">
        <v>495</v>
      </c>
      <c r="AA60" s="86"/>
      <c r="AB60" s="86"/>
      <c r="AC60" s="94" t="s">
        <v>581</v>
      </c>
      <c r="AD60" s="86"/>
      <c r="AE60" s="86" t="b">
        <v>0</v>
      </c>
      <c r="AF60" s="86">
        <v>0</v>
      </c>
      <c r="AG60" s="94" t="s">
        <v>615</v>
      </c>
      <c r="AH60" s="86" t="b">
        <v>0</v>
      </c>
      <c r="AI60" s="86" t="s">
        <v>617</v>
      </c>
      <c r="AJ60" s="86"/>
      <c r="AK60" s="94" t="s">
        <v>615</v>
      </c>
      <c r="AL60" s="86" t="b">
        <v>0</v>
      </c>
      <c r="AM60" s="86">
        <v>1</v>
      </c>
      <c r="AN60" s="94" t="s">
        <v>615</v>
      </c>
      <c r="AO60" s="86" t="s">
        <v>620</v>
      </c>
      <c r="AP60" s="86" t="b">
        <v>0</v>
      </c>
      <c r="AQ60" s="94" t="s">
        <v>581</v>
      </c>
      <c r="AR60" s="86" t="s">
        <v>176</v>
      </c>
      <c r="AS60" s="86">
        <v>0</v>
      </c>
      <c r="AT60" s="86">
        <v>0</v>
      </c>
      <c r="AU60" s="86"/>
      <c r="AV60" s="86"/>
      <c r="AW60" s="86"/>
      <c r="AX60" s="86"/>
      <c r="AY60" s="86"/>
      <c r="AZ60" s="86"/>
      <c r="BA60" s="86"/>
      <c r="BB60" s="86"/>
      <c r="BC60">
        <v>37</v>
      </c>
      <c r="BD60" s="85" t="str">
        <f>REPLACE(INDEX(GroupVertices[Group],MATCH(Edges[[#This Row],[Vertex 1]],GroupVertices[Vertex],0)),1,1,"")</f>
        <v>1</v>
      </c>
      <c r="BE60" s="85" t="str">
        <f>REPLACE(INDEX(GroupVertices[Group],MATCH(Edges[[#This Row],[Vertex 2]],GroupVertices[Vertex],0)),1,1,"")</f>
        <v>1</v>
      </c>
      <c r="BF60" s="51">
        <v>2</v>
      </c>
      <c r="BG60" s="52">
        <v>5.2631578947368425</v>
      </c>
      <c r="BH60" s="51">
        <v>1</v>
      </c>
      <c r="BI60" s="52">
        <v>2.6315789473684212</v>
      </c>
      <c r="BJ60" s="51">
        <v>0</v>
      </c>
      <c r="BK60" s="52">
        <v>0</v>
      </c>
      <c r="BL60" s="51">
        <v>35</v>
      </c>
      <c r="BM60" s="52">
        <v>92.10526315789474</v>
      </c>
      <c r="BN60" s="51">
        <v>38</v>
      </c>
    </row>
    <row r="61" spans="1:66" ht="30">
      <c r="A61" s="84" t="s">
        <v>226</v>
      </c>
      <c r="B61" s="84" t="s">
        <v>226</v>
      </c>
      <c r="C61" s="53" t="s">
        <v>1367</v>
      </c>
      <c r="D61" s="54">
        <v>3</v>
      </c>
      <c r="E61" s="65" t="s">
        <v>136</v>
      </c>
      <c r="F61" s="55">
        <v>6</v>
      </c>
      <c r="G61" s="53"/>
      <c r="H61" s="57"/>
      <c r="I61" s="56"/>
      <c r="J61" s="56"/>
      <c r="K61" s="36" t="s">
        <v>65</v>
      </c>
      <c r="L61" s="83">
        <v>61</v>
      </c>
      <c r="M61" s="83"/>
      <c r="N61" s="63"/>
      <c r="O61" s="86" t="s">
        <v>176</v>
      </c>
      <c r="P61" s="88">
        <v>43782.784895833334</v>
      </c>
      <c r="Q61" s="86" t="s">
        <v>287</v>
      </c>
      <c r="R61" s="86"/>
      <c r="S61" s="86"/>
      <c r="T61" s="86" t="s">
        <v>329</v>
      </c>
      <c r="U61" s="86"/>
      <c r="V61" s="89" t="s">
        <v>356</v>
      </c>
      <c r="W61" s="88">
        <v>43782.784895833334</v>
      </c>
      <c r="X61" s="92">
        <v>43782</v>
      </c>
      <c r="Y61" s="94" t="s">
        <v>410</v>
      </c>
      <c r="Z61" s="89" t="s">
        <v>496</v>
      </c>
      <c r="AA61" s="86"/>
      <c r="AB61" s="86"/>
      <c r="AC61" s="94" t="s">
        <v>582</v>
      </c>
      <c r="AD61" s="86"/>
      <c r="AE61" s="86" t="b">
        <v>0</v>
      </c>
      <c r="AF61" s="86">
        <v>0</v>
      </c>
      <c r="AG61" s="94" t="s">
        <v>615</v>
      </c>
      <c r="AH61" s="86" t="b">
        <v>0</v>
      </c>
      <c r="AI61" s="86" t="s">
        <v>617</v>
      </c>
      <c r="AJ61" s="86"/>
      <c r="AK61" s="94" t="s">
        <v>615</v>
      </c>
      <c r="AL61" s="86" t="b">
        <v>0</v>
      </c>
      <c r="AM61" s="86">
        <v>0</v>
      </c>
      <c r="AN61" s="94" t="s">
        <v>615</v>
      </c>
      <c r="AO61" s="86" t="s">
        <v>620</v>
      </c>
      <c r="AP61" s="86" t="b">
        <v>0</v>
      </c>
      <c r="AQ61" s="94" t="s">
        <v>582</v>
      </c>
      <c r="AR61" s="86" t="s">
        <v>176</v>
      </c>
      <c r="AS61" s="86">
        <v>0</v>
      </c>
      <c r="AT61" s="86">
        <v>0</v>
      </c>
      <c r="AU61" s="86"/>
      <c r="AV61" s="86"/>
      <c r="AW61" s="86"/>
      <c r="AX61" s="86"/>
      <c r="AY61" s="86"/>
      <c r="AZ61" s="86"/>
      <c r="BA61" s="86"/>
      <c r="BB61" s="86"/>
      <c r="BC61">
        <v>37</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27</v>
      </c>
      <c r="BM61" s="52">
        <v>100</v>
      </c>
      <c r="BN61" s="51">
        <v>27</v>
      </c>
    </row>
    <row r="62" spans="1:66" ht="30">
      <c r="A62" s="84" t="s">
        <v>226</v>
      </c>
      <c r="B62" s="84" t="s">
        <v>226</v>
      </c>
      <c r="C62" s="53" t="s">
        <v>1367</v>
      </c>
      <c r="D62" s="54">
        <v>3</v>
      </c>
      <c r="E62" s="65" t="s">
        <v>136</v>
      </c>
      <c r="F62" s="55">
        <v>6</v>
      </c>
      <c r="G62" s="53"/>
      <c r="H62" s="57"/>
      <c r="I62" s="56"/>
      <c r="J62" s="56"/>
      <c r="K62" s="36" t="s">
        <v>65</v>
      </c>
      <c r="L62" s="83">
        <v>62</v>
      </c>
      <c r="M62" s="83"/>
      <c r="N62" s="63"/>
      <c r="O62" s="86" t="s">
        <v>176</v>
      </c>
      <c r="P62" s="88">
        <v>43782.78634259259</v>
      </c>
      <c r="Q62" s="86" t="s">
        <v>288</v>
      </c>
      <c r="R62" s="86"/>
      <c r="S62" s="86"/>
      <c r="T62" s="86" t="s">
        <v>329</v>
      </c>
      <c r="U62" s="86"/>
      <c r="V62" s="89" t="s">
        <v>356</v>
      </c>
      <c r="W62" s="88">
        <v>43782.78634259259</v>
      </c>
      <c r="X62" s="92">
        <v>43782</v>
      </c>
      <c r="Y62" s="94" t="s">
        <v>411</v>
      </c>
      <c r="Z62" s="89" t="s">
        <v>497</v>
      </c>
      <c r="AA62" s="86"/>
      <c r="AB62" s="86"/>
      <c r="AC62" s="94" t="s">
        <v>583</v>
      </c>
      <c r="AD62" s="86"/>
      <c r="AE62" s="86" t="b">
        <v>0</v>
      </c>
      <c r="AF62" s="86">
        <v>0</v>
      </c>
      <c r="AG62" s="94" t="s">
        <v>615</v>
      </c>
      <c r="AH62" s="86" t="b">
        <v>0</v>
      </c>
      <c r="AI62" s="86" t="s">
        <v>617</v>
      </c>
      <c r="AJ62" s="86"/>
      <c r="AK62" s="94" t="s">
        <v>615</v>
      </c>
      <c r="AL62" s="86" t="b">
        <v>0</v>
      </c>
      <c r="AM62" s="86">
        <v>0</v>
      </c>
      <c r="AN62" s="94" t="s">
        <v>615</v>
      </c>
      <c r="AO62" s="86" t="s">
        <v>620</v>
      </c>
      <c r="AP62" s="86" t="b">
        <v>0</v>
      </c>
      <c r="AQ62" s="94" t="s">
        <v>583</v>
      </c>
      <c r="AR62" s="86" t="s">
        <v>176</v>
      </c>
      <c r="AS62" s="86">
        <v>0</v>
      </c>
      <c r="AT62" s="86">
        <v>0</v>
      </c>
      <c r="AU62" s="86"/>
      <c r="AV62" s="86"/>
      <c r="AW62" s="86"/>
      <c r="AX62" s="86"/>
      <c r="AY62" s="86"/>
      <c r="AZ62" s="86"/>
      <c r="BA62" s="86"/>
      <c r="BB62" s="86"/>
      <c r="BC62">
        <v>37</v>
      </c>
      <c r="BD62" s="85" t="str">
        <f>REPLACE(INDEX(GroupVertices[Group],MATCH(Edges[[#This Row],[Vertex 1]],GroupVertices[Vertex],0)),1,1,"")</f>
        <v>1</v>
      </c>
      <c r="BE62" s="85" t="str">
        <f>REPLACE(INDEX(GroupVertices[Group],MATCH(Edges[[#This Row],[Vertex 2]],GroupVertices[Vertex],0)),1,1,"")</f>
        <v>1</v>
      </c>
      <c r="BF62" s="51">
        <v>0</v>
      </c>
      <c r="BG62" s="52">
        <v>0</v>
      </c>
      <c r="BH62" s="51">
        <v>0</v>
      </c>
      <c r="BI62" s="52">
        <v>0</v>
      </c>
      <c r="BJ62" s="51">
        <v>0</v>
      </c>
      <c r="BK62" s="52">
        <v>0</v>
      </c>
      <c r="BL62" s="51">
        <v>17</v>
      </c>
      <c r="BM62" s="52">
        <v>100</v>
      </c>
      <c r="BN62" s="51">
        <v>17</v>
      </c>
    </row>
    <row r="63" spans="1:66" ht="30">
      <c r="A63" s="84" t="s">
        <v>226</v>
      </c>
      <c r="B63" s="84" t="s">
        <v>226</v>
      </c>
      <c r="C63" s="53" t="s">
        <v>1367</v>
      </c>
      <c r="D63" s="54">
        <v>3</v>
      </c>
      <c r="E63" s="65" t="s">
        <v>136</v>
      </c>
      <c r="F63" s="55">
        <v>6</v>
      </c>
      <c r="G63" s="53"/>
      <c r="H63" s="57"/>
      <c r="I63" s="56"/>
      <c r="J63" s="56"/>
      <c r="K63" s="36" t="s">
        <v>65</v>
      </c>
      <c r="L63" s="83">
        <v>63</v>
      </c>
      <c r="M63" s="83"/>
      <c r="N63" s="63"/>
      <c r="O63" s="86" t="s">
        <v>176</v>
      </c>
      <c r="P63" s="88">
        <v>43782.79023148148</v>
      </c>
      <c r="Q63" s="86" t="s">
        <v>289</v>
      </c>
      <c r="R63" s="86"/>
      <c r="S63" s="86"/>
      <c r="T63" s="86" t="s">
        <v>329</v>
      </c>
      <c r="U63" s="86"/>
      <c r="V63" s="89" t="s">
        <v>356</v>
      </c>
      <c r="W63" s="88">
        <v>43782.79023148148</v>
      </c>
      <c r="X63" s="92">
        <v>43782</v>
      </c>
      <c r="Y63" s="94" t="s">
        <v>412</v>
      </c>
      <c r="Z63" s="89" t="s">
        <v>498</v>
      </c>
      <c r="AA63" s="86"/>
      <c r="AB63" s="86"/>
      <c r="AC63" s="94" t="s">
        <v>584</v>
      </c>
      <c r="AD63" s="86"/>
      <c r="AE63" s="86" t="b">
        <v>0</v>
      </c>
      <c r="AF63" s="86">
        <v>0</v>
      </c>
      <c r="AG63" s="94" t="s">
        <v>615</v>
      </c>
      <c r="AH63" s="86" t="b">
        <v>0</v>
      </c>
      <c r="AI63" s="86" t="s">
        <v>617</v>
      </c>
      <c r="AJ63" s="86"/>
      <c r="AK63" s="94" t="s">
        <v>615</v>
      </c>
      <c r="AL63" s="86" t="b">
        <v>0</v>
      </c>
      <c r="AM63" s="86">
        <v>0</v>
      </c>
      <c r="AN63" s="94" t="s">
        <v>615</v>
      </c>
      <c r="AO63" s="86" t="s">
        <v>620</v>
      </c>
      <c r="AP63" s="86" t="b">
        <v>0</v>
      </c>
      <c r="AQ63" s="94" t="s">
        <v>584</v>
      </c>
      <c r="AR63" s="86" t="s">
        <v>176</v>
      </c>
      <c r="AS63" s="86">
        <v>0</v>
      </c>
      <c r="AT63" s="86">
        <v>0</v>
      </c>
      <c r="AU63" s="86"/>
      <c r="AV63" s="86"/>
      <c r="AW63" s="86"/>
      <c r="AX63" s="86"/>
      <c r="AY63" s="86"/>
      <c r="AZ63" s="86"/>
      <c r="BA63" s="86"/>
      <c r="BB63" s="86"/>
      <c r="BC63">
        <v>37</v>
      </c>
      <c r="BD63" s="85" t="str">
        <f>REPLACE(INDEX(GroupVertices[Group],MATCH(Edges[[#This Row],[Vertex 1]],GroupVertices[Vertex],0)),1,1,"")</f>
        <v>1</v>
      </c>
      <c r="BE63" s="85" t="str">
        <f>REPLACE(INDEX(GroupVertices[Group],MATCH(Edges[[#This Row],[Vertex 2]],GroupVertices[Vertex],0)),1,1,"")</f>
        <v>1</v>
      </c>
      <c r="BF63" s="51">
        <v>1</v>
      </c>
      <c r="BG63" s="52">
        <v>3.7037037037037037</v>
      </c>
      <c r="BH63" s="51">
        <v>1</v>
      </c>
      <c r="BI63" s="52">
        <v>3.7037037037037037</v>
      </c>
      <c r="BJ63" s="51">
        <v>0</v>
      </c>
      <c r="BK63" s="52">
        <v>0</v>
      </c>
      <c r="BL63" s="51">
        <v>25</v>
      </c>
      <c r="BM63" s="52">
        <v>92.5925925925926</v>
      </c>
      <c r="BN63" s="51">
        <v>27</v>
      </c>
    </row>
    <row r="64" spans="1:66" ht="30">
      <c r="A64" s="84" t="s">
        <v>226</v>
      </c>
      <c r="B64" s="84" t="s">
        <v>226</v>
      </c>
      <c r="C64" s="53" t="s">
        <v>1367</v>
      </c>
      <c r="D64" s="54">
        <v>3</v>
      </c>
      <c r="E64" s="65" t="s">
        <v>136</v>
      </c>
      <c r="F64" s="55">
        <v>6</v>
      </c>
      <c r="G64" s="53"/>
      <c r="H64" s="57"/>
      <c r="I64" s="56"/>
      <c r="J64" s="56"/>
      <c r="K64" s="36" t="s">
        <v>65</v>
      </c>
      <c r="L64" s="83">
        <v>64</v>
      </c>
      <c r="M64" s="83"/>
      <c r="N64" s="63"/>
      <c r="O64" s="86" t="s">
        <v>176</v>
      </c>
      <c r="P64" s="88">
        <v>43782.791597222225</v>
      </c>
      <c r="Q64" s="86" t="s">
        <v>290</v>
      </c>
      <c r="R64" s="86"/>
      <c r="S64" s="86"/>
      <c r="T64" s="86" t="s">
        <v>329</v>
      </c>
      <c r="U64" s="86"/>
      <c r="V64" s="89" t="s">
        <v>356</v>
      </c>
      <c r="W64" s="88">
        <v>43782.791597222225</v>
      </c>
      <c r="X64" s="92">
        <v>43782</v>
      </c>
      <c r="Y64" s="94" t="s">
        <v>413</v>
      </c>
      <c r="Z64" s="89" t="s">
        <v>499</v>
      </c>
      <c r="AA64" s="86"/>
      <c r="AB64" s="86"/>
      <c r="AC64" s="94" t="s">
        <v>585</v>
      </c>
      <c r="AD64" s="86"/>
      <c r="AE64" s="86" t="b">
        <v>0</v>
      </c>
      <c r="AF64" s="86">
        <v>0</v>
      </c>
      <c r="AG64" s="94" t="s">
        <v>615</v>
      </c>
      <c r="AH64" s="86" t="b">
        <v>0</v>
      </c>
      <c r="AI64" s="86" t="s">
        <v>617</v>
      </c>
      <c r="AJ64" s="86"/>
      <c r="AK64" s="94" t="s">
        <v>615</v>
      </c>
      <c r="AL64" s="86" t="b">
        <v>0</v>
      </c>
      <c r="AM64" s="86">
        <v>0</v>
      </c>
      <c r="AN64" s="94" t="s">
        <v>615</v>
      </c>
      <c r="AO64" s="86" t="s">
        <v>620</v>
      </c>
      <c r="AP64" s="86" t="b">
        <v>0</v>
      </c>
      <c r="AQ64" s="94" t="s">
        <v>585</v>
      </c>
      <c r="AR64" s="86" t="s">
        <v>176</v>
      </c>
      <c r="AS64" s="86">
        <v>0</v>
      </c>
      <c r="AT64" s="86">
        <v>0</v>
      </c>
      <c r="AU64" s="86"/>
      <c r="AV64" s="86"/>
      <c r="AW64" s="86"/>
      <c r="AX64" s="86"/>
      <c r="AY64" s="86"/>
      <c r="AZ64" s="86"/>
      <c r="BA64" s="86"/>
      <c r="BB64" s="86"/>
      <c r="BC64">
        <v>37</v>
      </c>
      <c r="BD64" s="85" t="str">
        <f>REPLACE(INDEX(GroupVertices[Group],MATCH(Edges[[#This Row],[Vertex 1]],GroupVertices[Vertex],0)),1,1,"")</f>
        <v>1</v>
      </c>
      <c r="BE64" s="85" t="str">
        <f>REPLACE(INDEX(GroupVertices[Group],MATCH(Edges[[#This Row],[Vertex 2]],GroupVertices[Vertex],0)),1,1,"")</f>
        <v>1</v>
      </c>
      <c r="BF64" s="51">
        <v>1</v>
      </c>
      <c r="BG64" s="52">
        <v>4.166666666666667</v>
      </c>
      <c r="BH64" s="51">
        <v>0</v>
      </c>
      <c r="BI64" s="52">
        <v>0</v>
      </c>
      <c r="BJ64" s="51">
        <v>0</v>
      </c>
      <c r="BK64" s="52">
        <v>0</v>
      </c>
      <c r="BL64" s="51">
        <v>23</v>
      </c>
      <c r="BM64" s="52">
        <v>95.83333333333333</v>
      </c>
      <c r="BN64" s="51">
        <v>24</v>
      </c>
    </row>
    <row r="65" spans="1:66" ht="30">
      <c r="A65" s="84" t="s">
        <v>226</v>
      </c>
      <c r="B65" s="84" t="s">
        <v>226</v>
      </c>
      <c r="C65" s="53" t="s">
        <v>1367</v>
      </c>
      <c r="D65" s="54">
        <v>3</v>
      </c>
      <c r="E65" s="65" t="s">
        <v>136</v>
      </c>
      <c r="F65" s="55">
        <v>6</v>
      </c>
      <c r="G65" s="53"/>
      <c r="H65" s="57"/>
      <c r="I65" s="56"/>
      <c r="J65" s="56"/>
      <c r="K65" s="36" t="s">
        <v>65</v>
      </c>
      <c r="L65" s="83">
        <v>65</v>
      </c>
      <c r="M65" s="83"/>
      <c r="N65" s="63"/>
      <c r="O65" s="86" t="s">
        <v>176</v>
      </c>
      <c r="P65" s="88">
        <v>43782.79247685185</v>
      </c>
      <c r="Q65" s="86" t="s">
        <v>247</v>
      </c>
      <c r="R65" s="86"/>
      <c r="S65" s="86"/>
      <c r="T65" s="86" t="s">
        <v>329</v>
      </c>
      <c r="U65" s="86"/>
      <c r="V65" s="89" t="s">
        <v>356</v>
      </c>
      <c r="W65" s="88">
        <v>43782.79247685185</v>
      </c>
      <c r="X65" s="92">
        <v>43782</v>
      </c>
      <c r="Y65" s="94" t="s">
        <v>414</v>
      </c>
      <c r="Z65" s="89" t="s">
        <v>500</v>
      </c>
      <c r="AA65" s="86"/>
      <c r="AB65" s="86"/>
      <c r="AC65" s="94" t="s">
        <v>586</v>
      </c>
      <c r="AD65" s="86"/>
      <c r="AE65" s="86" t="b">
        <v>0</v>
      </c>
      <c r="AF65" s="86">
        <v>1</v>
      </c>
      <c r="AG65" s="94" t="s">
        <v>615</v>
      </c>
      <c r="AH65" s="86" t="b">
        <v>0</v>
      </c>
      <c r="AI65" s="86" t="s">
        <v>617</v>
      </c>
      <c r="AJ65" s="86"/>
      <c r="AK65" s="94" t="s">
        <v>615</v>
      </c>
      <c r="AL65" s="86" t="b">
        <v>0</v>
      </c>
      <c r="AM65" s="86">
        <v>1</v>
      </c>
      <c r="AN65" s="94" t="s">
        <v>615</v>
      </c>
      <c r="AO65" s="86" t="s">
        <v>620</v>
      </c>
      <c r="AP65" s="86" t="b">
        <v>0</v>
      </c>
      <c r="AQ65" s="94" t="s">
        <v>586</v>
      </c>
      <c r="AR65" s="86" t="s">
        <v>176</v>
      </c>
      <c r="AS65" s="86">
        <v>0</v>
      </c>
      <c r="AT65" s="86">
        <v>0</v>
      </c>
      <c r="AU65" s="86"/>
      <c r="AV65" s="86"/>
      <c r="AW65" s="86"/>
      <c r="AX65" s="86"/>
      <c r="AY65" s="86"/>
      <c r="AZ65" s="86"/>
      <c r="BA65" s="86"/>
      <c r="BB65" s="86"/>
      <c r="BC65">
        <v>37</v>
      </c>
      <c r="BD65" s="85" t="str">
        <f>REPLACE(INDEX(GroupVertices[Group],MATCH(Edges[[#This Row],[Vertex 1]],GroupVertices[Vertex],0)),1,1,"")</f>
        <v>1</v>
      </c>
      <c r="BE65" s="85" t="str">
        <f>REPLACE(INDEX(GroupVertices[Group],MATCH(Edges[[#This Row],[Vertex 2]],GroupVertices[Vertex],0)),1,1,"")</f>
        <v>1</v>
      </c>
      <c r="BF65" s="51">
        <v>3</v>
      </c>
      <c r="BG65" s="52">
        <v>8.823529411764707</v>
      </c>
      <c r="BH65" s="51">
        <v>0</v>
      </c>
      <c r="BI65" s="52">
        <v>0</v>
      </c>
      <c r="BJ65" s="51">
        <v>0</v>
      </c>
      <c r="BK65" s="52">
        <v>0</v>
      </c>
      <c r="BL65" s="51">
        <v>31</v>
      </c>
      <c r="BM65" s="52">
        <v>91.17647058823529</v>
      </c>
      <c r="BN65" s="51">
        <v>34</v>
      </c>
    </row>
    <row r="66" spans="1:66" ht="30">
      <c r="A66" s="84" t="s">
        <v>226</v>
      </c>
      <c r="B66" s="84" t="s">
        <v>226</v>
      </c>
      <c r="C66" s="53" t="s">
        <v>1367</v>
      </c>
      <c r="D66" s="54">
        <v>3</v>
      </c>
      <c r="E66" s="65" t="s">
        <v>136</v>
      </c>
      <c r="F66" s="55">
        <v>6</v>
      </c>
      <c r="G66" s="53"/>
      <c r="H66" s="57"/>
      <c r="I66" s="56"/>
      <c r="J66" s="56"/>
      <c r="K66" s="36" t="s">
        <v>65</v>
      </c>
      <c r="L66" s="83">
        <v>66</v>
      </c>
      <c r="M66" s="83"/>
      <c r="N66" s="63"/>
      <c r="O66" s="86" t="s">
        <v>176</v>
      </c>
      <c r="P66" s="88">
        <v>43782.79592592592</v>
      </c>
      <c r="Q66" s="86" t="s">
        <v>291</v>
      </c>
      <c r="R66" s="86"/>
      <c r="S66" s="86"/>
      <c r="T66" s="86" t="s">
        <v>329</v>
      </c>
      <c r="U66" s="86"/>
      <c r="V66" s="89" t="s">
        <v>356</v>
      </c>
      <c r="W66" s="88">
        <v>43782.79592592592</v>
      </c>
      <c r="X66" s="92">
        <v>43782</v>
      </c>
      <c r="Y66" s="94" t="s">
        <v>415</v>
      </c>
      <c r="Z66" s="89" t="s">
        <v>501</v>
      </c>
      <c r="AA66" s="86"/>
      <c r="AB66" s="86"/>
      <c r="AC66" s="94" t="s">
        <v>587</v>
      </c>
      <c r="AD66" s="86"/>
      <c r="AE66" s="86" t="b">
        <v>0</v>
      </c>
      <c r="AF66" s="86">
        <v>0</v>
      </c>
      <c r="AG66" s="94" t="s">
        <v>615</v>
      </c>
      <c r="AH66" s="86" t="b">
        <v>0</v>
      </c>
      <c r="AI66" s="86" t="s">
        <v>617</v>
      </c>
      <c r="AJ66" s="86"/>
      <c r="AK66" s="94" t="s">
        <v>615</v>
      </c>
      <c r="AL66" s="86" t="b">
        <v>0</v>
      </c>
      <c r="AM66" s="86">
        <v>0</v>
      </c>
      <c r="AN66" s="94" t="s">
        <v>615</v>
      </c>
      <c r="AO66" s="86" t="s">
        <v>620</v>
      </c>
      <c r="AP66" s="86" t="b">
        <v>0</v>
      </c>
      <c r="AQ66" s="94" t="s">
        <v>587</v>
      </c>
      <c r="AR66" s="86" t="s">
        <v>176</v>
      </c>
      <c r="AS66" s="86">
        <v>0</v>
      </c>
      <c r="AT66" s="86">
        <v>0</v>
      </c>
      <c r="AU66" s="86"/>
      <c r="AV66" s="86"/>
      <c r="AW66" s="86"/>
      <c r="AX66" s="86"/>
      <c r="AY66" s="86"/>
      <c r="AZ66" s="86"/>
      <c r="BA66" s="86"/>
      <c r="BB66" s="86"/>
      <c r="BC66">
        <v>37</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37</v>
      </c>
      <c r="BM66" s="52">
        <v>100</v>
      </c>
      <c r="BN66" s="51">
        <v>37</v>
      </c>
    </row>
    <row r="67" spans="1:66" ht="30">
      <c r="A67" s="84" t="s">
        <v>226</v>
      </c>
      <c r="B67" s="84" t="s">
        <v>226</v>
      </c>
      <c r="C67" s="53" t="s">
        <v>1367</v>
      </c>
      <c r="D67" s="54">
        <v>3</v>
      </c>
      <c r="E67" s="65" t="s">
        <v>136</v>
      </c>
      <c r="F67" s="55">
        <v>6</v>
      </c>
      <c r="G67" s="53"/>
      <c r="H67" s="57"/>
      <c r="I67" s="56"/>
      <c r="J67" s="56"/>
      <c r="K67" s="36" t="s">
        <v>65</v>
      </c>
      <c r="L67" s="83">
        <v>67</v>
      </c>
      <c r="M67" s="83"/>
      <c r="N67" s="63"/>
      <c r="O67" s="86" t="s">
        <v>176</v>
      </c>
      <c r="P67" s="88">
        <v>43782.79907407407</v>
      </c>
      <c r="Q67" s="86" t="s">
        <v>292</v>
      </c>
      <c r="R67" s="86"/>
      <c r="S67" s="86"/>
      <c r="T67" s="86" t="s">
        <v>329</v>
      </c>
      <c r="U67" s="86"/>
      <c r="V67" s="89" t="s">
        <v>356</v>
      </c>
      <c r="W67" s="88">
        <v>43782.79907407407</v>
      </c>
      <c r="X67" s="92">
        <v>43782</v>
      </c>
      <c r="Y67" s="94" t="s">
        <v>416</v>
      </c>
      <c r="Z67" s="89" t="s">
        <v>502</v>
      </c>
      <c r="AA67" s="86"/>
      <c r="AB67" s="86"/>
      <c r="AC67" s="94" t="s">
        <v>588</v>
      </c>
      <c r="AD67" s="86"/>
      <c r="AE67" s="86" t="b">
        <v>0</v>
      </c>
      <c r="AF67" s="86">
        <v>0</v>
      </c>
      <c r="AG67" s="94" t="s">
        <v>615</v>
      </c>
      <c r="AH67" s="86" t="b">
        <v>0</v>
      </c>
      <c r="AI67" s="86" t="s">
        <v>617</v>
      </c>
      <c r="AJ67" s="86"/>
      <c r="AK67" s="94" t="s">
        <v>615</v>
      </c>
      <c r="AL67" s="86" t="b">
        <v>0</v>
      </c>
      <c r="AM67" s="86">
        <v>0</v>
      </c>
      <c r="AN67" s="94" t="s">
        <v>615</v>
      </c>
      <c r="AO67" s="86" t="s">
        <v>620</v>
      </c>
      <c r="AP67" s="86" t="b">
        <v>0</v>
      </c>
      <c r="AQ67" s="94" t="s">
        <v>588</v>
      </c>
      <c r="AR67" s="86" t="s">
        <v>176</v>
      </c>
      <c r="AS67" s="86">
        <v>0</v>
      </c>
      <c r="AT67" s="86">
        <v>0</v>
      </c>
      <c r="AU67" s="86"/>
      <c r="AV67" s="86"/>
      <c r="AW67" s="86"/>
      <c r="AX67" s="86"/>
      <c r="AY67" s="86"/>
      <c r="AZ67" s="86"/>
      <c r="BA67" s="86"/>
      <c r="BB67" s="86"/>
      <c r="BC67">
        <v>37</v>
      </c>
      <c r="BD67" s="85" t="str">
        <f>REPLACE(INDEX(GroupVertices[Group],MATCH(Edges[[#This Row],[Vertex 1]],GroupVertices[Vertex],0)),1,1,"")</f>
        <v>1</v>
      </c>
      <c r="BE67" s="85" t="str">
        <f>REPLACE(INDEX(GroupVertices[Group],MATCH(Edges[[#This Row],[Vertex 2]],GroupVertices[Vertex],0)),1,1,"")</f>
        <v>1</v>
      </c>
      <c r="BF67" s="51">
        <v>4</v>
      </c>
      <c r="BG67" s="52">
        <v>12.5</v>
      </c>
      <c r="BH67" s="51">
        <v>0</v>
      </c>
      <c r="BI67" s="52">
        <v>0</v>
      </c>
      <c r="BJ67" s="51">
        <v>0</v>
      </c>
      <c r="BK67" s="52">
        <v>0</v>
      </c>
      <c r="BL67" s="51">
        <v>28</v>
      </c>
      <c r="BM67" s="52">
        <v>87.5</v>
      </c>
      <c r="BN67" s="51">
        <v>32</v>
      </c>
    </row>
    <row r="68" spans="1:66" ht="30">
      <c r="A68" s="84" t="s">
        <v>226</v>
      </c>
      <c r="B68" s="84" t="s">
        <v>226</v>
      </c>
      <c r="C68" s="53" t="s">
        <v>1367</v>
      </c>
      <c r="D68" s="54">
        <v>3</v>
      </c>
      <c r="E68" s="65" t="s">
        <v>136</v>
      </c>
      <c r="F68" s="55">
        <v>6</v>
      </c>
      <c r="G68" s="53"/>
      <c r="H68" s="57"/>
      <c r="I68" s="56"/>
      <c r="J68" s="56"/>
      <c r="K68" s="36" t="s">
        <v>65</v>
      </c>
      <c r="L68" s="83">
        <v>68</v>
      </c>
      <c r="M68" s="83"/>
      <c r="N68" s="63"/>
      <c r="O68" s="86" t="s">
        <v>176</v>
      </c>
      <c r="P68" s="88">
        <v>43782.80037037037</v>
      </c>
      <c r="Q68" s="86" t="s">
        <v>293</v>
      </c>
      <c r="R68" s="86"/>
      <c r="S68" s="86"/>
      <c r="T68" s="86" t="s">
        <v>329</v>
      </c>
      <c r="U68" s="86"/>
      <c r="V68" s="89" t="s">
        <v>356</v>
      </c>
      <c r="W68" s="88">
        <v>43782.80037037037</v>
      </c>
      <c r="X68" s="92">
        <v>43782</v>
      </c>
      <c r="Y68" s="94" t="s">
        <v>417</v>
      </c>
      <c r="Z68" s="89" t="s">
        <v>503</v>
      </c>
      <c r="AA68" s="86"/>
      <c r="AB68" s="86"/>
      <c r="AC68" s="94" t="s">
        <v>589</v>
      </c>
      <c r="AD68" s="86"/>
      <c r="AE68" s="86" t="b">
        <v>0</v>
      </c>
      <c r="AF68" s="86">
        <v>0</v>
      </c>
      <c r="AG68" s="94" t="s">
        <v>615</v>
      </c>
      <c r="AH68" s="86" t="b">
        <v>0</v>
      </c>
      <c r="AI68" s="86" t="s">
        <v>617</v>
      </c>
      <c r="AJ68" s="86"/>
      <c r="AK68" s="94" t="s">
        <v>615</v>
      </c>
      <c r="AL68" s="86" t="b">
        <v>0</v>
      </c>
      <c r="AM68" s="86">
        <v>0</v>
      </c>
      <c r="AN68" s="94" t="s">
        <v>615</v>
      </c>
      <c r="AO68" s="86" t="s">
        <v>620</v>
      </c>
      <c r="AP68" s="86" t="b">
        <v>0</v>
      </c>
      <c r="AQ68" s="94" t="s">
        <v>589</v>
      </c>
      <c r="AR68" s="86" t="s">
        <v>176</v>
      </c>
      <c r="AS68" s="86">
        <v>0</v>
      </c>
      <c r="AT68" s="86">
        <v>0</v>
      </c>
      <c r="AU68" s="86"/>
      <c r="AV68" s="86"/>
      <c r="AW68" s="86"/>
      <c r="AX68" s="86"/>
      <c r="AY68" s="86"/>
      <c r="AZ68" s="86"/>
      <c r="BA68" s="86"/>
      <c r="BB68" s="86"/>
      <c r="BC68">
        <v>37</v>
      </c>
      <c r="BD68" s="85" t="str">
        <f>REPLACE(INDEX(GroupVertices[Group],MATCH(Edges[[#This Row],[Vertex 1]],GroupVertices[Vertex],0)),1,1,"")</f>
        <v>1</v>
      </c>
      <c r="BE68" s="85" t="str">
        <f>REPLACE(INDEX(GroupVertices[Group],MATCH(Edges[[#This Row],[Vertex 2]],GroupVertices[Vertex],0)),1,1,"")</f>
        <v>1</v>
      </c>
      <c r="BF68" s="51">
        <v>3</v>
      </c>
      <c r="BG68" s="52">
        <v>11.538461538461538</v>
      </c>
      <c r="BH68" s="51">
        <v>0</v>
      </c>
      <c r="BI68" s="52">
        <v>0</v>
      </c>
      <c r="BJ68" s="51">
        <v>0</v>
      </c>
      <c r="BK68" s="52">
        <v>0</v>
      </c>
      <c r="BL68" s="51">
        <v>23</v>
      </c>
      <c r="BM68" s="52">
        <v>88.46153846153847</v>
      </c>
      <c r="BN68" s="51">
        <v>26</v>
      </c>
    </row>
    <row r="69" spans="1:66" ht="30">
      <c r="A69" s="84" t="s">
        <v>226</v>
      </c>
      <c r="B69" s="84" t="s">
        <v>226</v>
      </c>
      <c r="C69" s="53" t="s">
        <v>1367</v>
      </c>
      <c r="D69" s="54">
        <v>3</v>
      </c>
      <c r="E69" s="65" t="s">
        <v>136</v>
      </c>
      <c r="F69" s="55">
        <v>6</v>
      </c>
      <c r="G69" s="53"/>
      <c r="H69" s="57"/>
      <c r="I69" s="56"/>
      <c r="J69" s="56"/>
      <c r="K69" s="36" t="s">
        <v>65</v>
      </c>
      <c r="L69" s="83">
        <v>69</v>
      </c>
      <c r="M69" s="83"/>
      <c r="N69" s="63"/>
      <c r="O69" s="86" t="s">
        <v>176</v>
      </c>
      <c r="P69" s="88">
        <v>43782.80173611111</v>
      </c>
      <c r="Q69" s="86" t="s">
        <v>294</v>
      </c>
      <c r="R69" s="86"/>
      <c r="S69" s="86"/>
      <c r="T69" s="86" t="s">
        <v>329</v>
      </c>
      <c r="U69" s="86"/>
      <c r="V69" s="89" t="s">
        <v>356</v>
      </c>
      <c r="W69" s="88">
        <v>43782.80173611111</v>
      </c>
      <c r="X69" s="92">
        <v>43782</v>
      </c>
      <c r="Y69" s="94" t="s">
        <v>418</v>
      </c>
      <c r="Z69" s="89" t="s">
        <v>504</v>
      </c>
      <c r="AA69" s="86"/>
      <c r="AB69" s="86"/>
      <c r="AC69" s="94" t="s">
        <v>590</v>
      </c>
      <c r="AD69" s="86"/>
      <c r="AE69" s="86" t="b">
        <v>0</v>
      </c>
      <c r="AF69" s="86">
        <v>0</v>
      </c>
      <c r="AG69" s="94" t="s">
        <v>615</v>
      </c>
      <c r="AH69" s="86" t="b">
        <v>0</v>
      </c>
      <c r="AI69" s="86" t="s">
        <v>617</v>
      </c>
      <c r="AJ69" s="86"/>
      <c r="AK69" s="94" t="s">
        <v>615</v>
      </c>
      <c r="AL69" s="86" t="b">
        <v>0</v>
      </c>
      <c r="AM69" s="86">
        <v>0</v>
      </c>
      <c r="AN69" s="94" t="s">
        <v>615</v>
      </c>
      <c r="AO69" s="86" t="s">
        <v>620</v>
      </c>
      <c r="AP69" s="86" t="b">
        <v>0</v>
      </c>
      <c r="AQ69" s="94" t="s">
        <v>590</v>
      </c>
      <c r="AR69" s="86" t="s">
        <v>176</v>
      </c>
      <c r="AS69" s="86">
        <v>0</v>
      </c>
      <c r="AT69" s="86">
        <v>0</v>
      </c>
      <c r="AU69" s="86"/>
      <c r="AV69" s="86"/>
      <c r="AW69" s="86"/>
      <c r="AX69" s="86"/>
      <c r="AY69" s="86"/>
      <c r="AZ69" s="86"/>
      <c r="BA69" s="86"/>
      <c r="BB69" s="86"/>
      <c r="BC69">
        <v>37</v>
      </c>
      <c r="BD69" s="85" t="str">
        <f>REPLACE(INDEX(GroupVertices[Group],MATCH(Edges[[#This Row],[Vertex 1]],GroupVertices[Vertex],0)),1,1,"")</f>
        <v>1</v>
      </c>
      <c r="BE69" s="85" t="str">
        <f>REPLACE(INDEX(GroupVertices[Group],MATCH(Edges[[#This Row],[Vertex 2]],GroupVertices[Vertex],0)),1,1,"")</f>
        <v>1</v>
      </c>
      <c r="BF69" s="51">
        <v>2</v>
      </c>
      <c r="BG69" s="52">
        <v>6.666666666666667</v>
      </c>
      <c r="BH69" s="51">
        <v>0</v>
      </c>
      <c r="BI69" s="52">
        <v>0</v>
      </c>
      <c r="BJ69" s="51">
        <v>0</v>
      </c>
      <c r="BK69" s="52">
        <v>0</v>
      </c>
      <c r="BL69" s="51">
        <v>28</v>
      </c>
      <c r="BM69" s="52">
        <v>93.33333333333333</v>
      </c>
      <c r="BN69" s="51">
        <v>30</v>
      </c>
    </row>
    <row r="70" spans="1:66" ht="30">
      <c r="A70" s="84" t="s">
        <v>226</v>
      </c>
      <c r="B70" s="84" t="s">
        <v>226</v>
      </c>
      <c r="C70" s="53" t="s">
        <v>1367</v>
      </c>
      <c r="D70" s="54">
        <v>3</v>
      </c>
      <c r="E70" s="65" t="s">
        <v>136</v>
      </c>
      <c r="F70" s="55">
        <v>6</v>
      </c>
      <c r="G70" s="53"/>
      <c r="H70" s="57"/>
      <c r="I70" s="56"/>
      <c r="J70" s="56"/>
      <c r="K70" s="36" t="s">
        <v>65</v>
      </c>
      <c r="L70" s="83">
        <v>70</v>
      </c>
      <c r="M70" s="83"/>
      <c r="N70" s="63"/>
      <c r="O70" s="86" t="s">
        <v>176</v>
      </c>
      <c r="P70" s="88">
        <v>43782.80373842592</v>
      </c>
      <c r="Q70" s="86" t="s">
        <v>295</v>
      </c>
      <c r="R70" s="86"/>
      <c r="S70" s="86"/>
      <c r="T70" s="86" t="s">
        <v>329</v>
      </c>
      <c r="U70" s="89" t="s">
        <v>344</v>
      </c>
      <c r="V70" s="89" t="s">
        <v>344</v>
      </c>
      <c r="W70" s="88">
        <v>43782.80373842592</v>
      </c>
      <c r="X70" s="92">
        <v>43782</v>
      </c>
      <c r="Y70" s="94" t="s">
        <v>419</v>
      </c>
      <c r="Z70" s="89" t="s">
        <v>505</v>
      </c>
      <c r="AA70" s="86"/>
      <c r="AB70" s="86"/>
      <c r="AC70" s="94" t="s">
        <v>591</v>
      </c>
      <c r="AD70" s="86"/>
      <c r="AE70" s="86" t="b">
        <v>0</v>
      </c>
      <c r="AF70" s="86">
        <v>1</v>
      </c>
      <c r="AG70" s="94" t="s">
        <v>615</v>
      </c>
      <c r="AH70" s="86" t="b">
        <v>0</v>
      </c>
      <c r="AI70" s="86" t="s">
        <v>617</v>
      </c>
      <c r="AJ70" s="86"/>
      <c r="AK70" s="94" t="s">
        <v>615</v>
      </c>
      <c r="AL70" s="86" t="b">
        <v>0</v>
      </c>
      <c r="AM70" s="86">
        <v>0</v>
      </c>
      <c r="AN70" s="94" t="s">
        <v>615</v>
      </c>
      <c r="AO70" s="86" t="s">
        <v>620</v>
      </c>
      <c r="AP70" s="86" t="b">
        <v>0</v>
      </c>
      <c r="AQ70" s="94" t="s">
        <v>591</v>
      </c>
      <c r="AR70" s="86" t="s">
        <v>176</v>
      </c>
      <c r="AS70" s="86">
        <v>0</v>
      </c>
      <c r="AT70" s="86">
        <v>0</v>
      </c>
      <c r="AU70" s="86"/>
      <c r="AV70" s="86"/>
      <c r="AW70" s="86"/>
      <c r="AX70" s="86"/>
      <c r="AY70" s="86"/>
      <c r="AZ70" s="86"/>
      <c r="BA70" s="86"/>
      <c r="BB70" s="86"/>
      <c r="BC70">
        <v>37</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13</v>
      </c>
      <c r="BM70" s="52">
        <v>100</v>
      </c>
      <c r="BN70" s="51">
        <v>13</v>
      </c>
    </row>
    <row r="71" spans="1:66" ht="30">
      <c r="A71" s="84" t="s">
        <v>226</v>
      </c>
      <c r="B71" s="84" t="s">
        <v>226</v>
      </c>
      <c r="C71" s="53" t="s">
        <v>1367</v>
      </c>
      <c r="D71" s="54">
        <v>3</v>
      </c>
      <c r="E71" s="65" t="s">
        <v>136</v>
      </c>
      <c r="F71" s="55">
        <v>6</v>
      </c>
      <c r="G71" s="53"/>
      <c r="H71" s="57"/>
      <c r="I71" s="56"/>
      <c r="J71" s="56"/>
      <c r="K71" s="36" t="s">
        <v>65</v>
      </c>
      <c r="L71" s="83">
        <v>71</v>
      </c>
      <c r="M71" s="83"/>
      <c r="N71" s="63"/>
      <c r="O71" s="86" t="s">
        <v>176</v>
      </c>
      <c r="P71" s="88">
        <v>43782.8052662037</v>
      </c>
      <c r="Q71" s="86" t="s">
        <v>296</v>
      </c>
      <c r="R71" s="86"/>
      <c r="S71" s="86"/>
      <c r="T71" s="86" t="s">
        <v>329</v>
      </c>
      <c r="U71" s="86"/>
      <c r="V71" s="89" t="s">
        <v>356</v>
      </c>
      <c r="W71" s="88">
        <v>43782.8052662037</v>
      </c>
      <c r="X71" s="92">
        <v>43782</v>
      </c>
      <c r="Y71" s="94" t="s">
        <v>420</v>
      </c>
      <c r="Z71" s="89" t="s">
        <v>506</v>
      </c>
      <c r="AA71" s="86"/>
      <c r="AB71" s="86"/>
      <c r="AC71" s="94" t="s">
        <v>592</v>
      </c>
      <c r="AD71" s="86"/>
      <c r="AE71" s="86" t="b">
        <v>0</v>
      </c>
      <c r="AF71" s="86">
        <v>1</v>
      </c>
      <c r="AG71" s="94" t="s">
        <v>615</v>
      </c>
      <c r="AH71" s="86" t="b">
        <v>0</v>
      </c>
      <c r="AI71" s="86" t="s">
        <v>617</v>
      </c>
      <c r="AJ71" s="86"/>
      <c r="AK71" s="94" t="s">
        <v>615</v>
      </c>
      <c r="AL71" s="86" t="b">
        <v>0</v>
      </c>
      <c r="AM71" s="86">
        <v>0</v>
      </c>
      <c r="AN71" s="94" t="s">
        <v>615</v>
      </c>
      <c r="AO71" s="86" t="s">
        <v>620</v>
      </c>
      <c r="AP71" s="86" t="b">
        <v>0</v>
      </c>
      <c r="AQ71" s="94" t="s">
        <v>592</v>
      </c>
      <c r="AR71" s="86" t="s">
        <v>176</v>
      </c>
      <c r="AS71" s="86">
        <v>0</v>
      </c>
      <c r="AT71" s="86">
        <v>0</v>
      </c>
      <c r="AU71" s="86"/>
      <c r="AV71" s="86"/>
      <c r="AW71" s="86"/>
      <c r="AX71" s="86"/>
      <c r="AY71" s="86"/>
      <c r="AZ71" s="86"/>
      <c r="BA71" s="86"/>
      <c r="BB71" s="86"/>
      <c r="BC71">
        <v>37</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12</v>
      </c>
      <c r="BM71" s="52">
        <v>100</v>
      </c>
      <c r="BN71" s="51">
        <v>12</v>
      </c>
    </row>
    <row r="72" spans="1:66" ht="30">
      <c r="A72" s="84" t="s">
        <v>226</v>
      </c>
      <c r="B72" s="84" t="s">
        <v>226</v>
      </c>
      <c r="C72" s="53" t="s">
        <v>1367</v>
      </c>
      <c r="D72" s="54">
        <v>3</v>
      </c>
      <c r="E72" s="65" t="s">
        <v>136</v>
      </c>
      <c r="F72" s="55">
        <v>6</v>
      </c>
      <c r="G72" s="53"/>
      <c r="H72" s="57"/>
      <c r="I72" s="56"/>
      <c r="J72" s="56"/>
      <c r="K72" s="36" t="s">
        <v>65</v>
      </c>
      <c r="L72" s="83">
        <v>72</v>
      </c>
      <c r="M72" s="83"/>
      <c r="N72" s="63"/>
      <c r="O72" s="86" t="s">
        <v>176</v>
      </c>
      <c r="P72" s="88">
        <v>43782.82655092593</v>
      </c>
      <c r="Q72" s="86" t="s">
        <v>297</v>
      </c>
      <c r="R72" s="86"/>
      <c r="S72" s="86"/>
      <c r="T72" s="86" t="s">
        <v>329</v>
      </c>
      <c r="U72" s="86"/>
      <c r="V72" s="89" t="s">
        <v>356</v>
      </c>
      <c r="W72" s="88">
        <v>43782.82655092593</v>
      </c>
      <c r="X72" s="92">
        <v>43782</v>
      </c>
      <c r="Y72" s="94" t="s">
        <v>421</v>
      </c>
      <c r="Z72" s="89" t="s">
        <v>507</v>
      </c>
      <c r="AA72" s="86"/>
      <c r="AB72" s="86"/>
      <c r="AC72" s="94" t="s">
        <v>593</v>
      </c>
      <c r="AD72" s="86"/>
      <c r="AE72" s="86" t="b">
        <v>0</v>
      </c>
      <c r="AF72" s="86">
        <v>0</v>
      </c>
      <c r="AG72" s="94" t="s">
        <v>615</v>
      </c>
      <c r="AH72" s="86" t="b">
        <v>0</v>
      </c>
      <c r="AI72" s="86" t="s">
        <v>617</v>
      </c>
      <c r="AJ72" s="86"/>
      <c r="AK72" s="94" t="s">
        <v>615</v>
      </c>
      <c r="AL72" s="86" t="b">
        <v>0</v>
      </c>
      <c r="AM72" s="86">
        <v>0</v>
      </c>
      <c r="AN72" s="94" t="s">
        <v>615</v>
      </c>
      <c r="AO72" s="86" t="s">
        <v>620</v>
      </c>
      <c r="AP72" s="86" t="b">
        <v>0</v>
      </c>
      <c r="AQ72" s="94" t="s">
        <v>593</v>
      </c>
      <c r="AR72" s="86" t="s">
        <v>176</v>
      </c>
      <c r="AS72" s="86">
        <v>0</v>
      </c>
      <c r="AT72" s="86">
        <v>0</v>
      </c>
      <c r="AU72" s="86"/>
      <c r="AV72" s="86"/>
      <c r="AW72" s="86"/>
      <c r="AX72" s="86"/>
      <c r="AY72" s="86"/>
      <c r="AZ72" s="86"/>
      <c r="BA72" s="86"/>
      <c r="BB72" s="86"/>
      <c r="BC72">
        <v>37</v>
      </c>
      <c r="BD72" s="85" t="str">
        <f>REPLACE(INDEX(GroupVertices[Group],MATCH(Edges[[#This Row],[Vertex 1]],GroupVertices[Vertex],0)),1,1,"")</f>
        <v>1</v>
      </c>
      <c r="BE72" s="85" t="str">
        <f>REPLACE(INDEX(GroupVertices[Group],MATCH(Edges[[#This Row],[Vertex 2]],GroupVertices[Vertex],0)),1,1,"")</f>
        <v>1</v>
      </c>
      <c r="BF72" s="51">
        <v>0</v>
      </c>
      <c r="BG72" s="52">
        <v>0</v>
      </c>
      <c r="BH72" s="51">
        <v>1</v>
      </c>
      <c r="BI72" s="52">
        <v>4.166666666666667</v>
      </c>
      <c r="BJ72" s="51">
        <v>0</v>
      </c>
      <c r="BK72" s="52">
        <v>0</v>
      </c>
      <c r="BL72" s="51">
        <v>23</v>
      </c>
      <c r="BM72" s="52">
        <v>95.83333333333333</v>
      </c>
      <c r="BN72" s="51">
        <v>24</v>
      </c>
    </row>
    <row r="73" spans="1:66" ht="30">
      <c r="A73" s="84" t="s">
        <v>226</v>
      </c>
      <c r="B73" s="84" t="s">
        <v>226</v>
      </c>
      <c r="C73" s="53" t="s">
        <v>1367</v>
      </c>
      <c r="D73" s="54">
        <v>3</v>
      </c>
      <c r="E73" s="65" t="s">
        <v>136</v>
      </c>
      <c r="F73" s="55">
        <v>6</v>
      </c>
      <c r="G73" s="53"/>
      <c r="H73" s="57"/>
      <c r="I73" s="56"/>
      <c r="J73" s="56"/>
      <c r="K73" s="36" t="s">
        <v>65</v>
      </c>
      <c r="L73" s="83">
        <v>73</v>
      </c>
      <c r="M73" s="83"/>
      <c r="N73" s="63"/>
      <c r="O73" s="86" t="s">
        <v>176</v>
      </c>
      <c r="P73" s="88">
        <v>43782.82886574074</v>
      </c>
      <c r="Q73" s="86" t="s">
        <v>298</v>
      </c>
      <c r="R73" s="86"/>
      <c r="S73" s="86"/>
      <c r="T73" s="86" t="s">
        <v>329</v>
      </c>
      <c r="U73" s="86"/>
      <c r="V73" s="89" t="s">
        <v>356</v>
      </c>
      <c r="W73" s="88">
        <v>43782.82886574074</v>
      </c>
      <c r="X73" s="92">
        <v>43782</v>
      </c>
      <c r="Y73" s="94" t="s">
        <v>422</v>
      </c>
      <c r="Z73" s="89" t="s">
        <v>508</v>
      </c>
      <c r="AA73" s="86"/>
      <c r="AB73" s="86"/>
      <c r="AC73" s="94" t="s">
        <v>594</v>
      </c>
      <c r="AD73" s="86"/>
      <c r="AE73" s="86" t="b">
        <v>0</v>
      </c>
      <c r="AF73" s="86">
        <v>0</v>
      </c>
      <c r="AG73" s="94" t="s">
        <v>615</v>
      </c>
      <c r="AH73" s="86" t="b">
        <v>0</v>
      </c>
      <c r="AI73" s="86" t="s">
        <v>617</v>
      </c>
      <c r="AJ73" s="86"/>
      <c r="AK73" s="94" t="s">
        <v>615</v>
      </c>
      <c r="AL73" s="86" t="b">
        <v>0</v>
      </c>
      <c r="AM73" s="86">
        <v>0</v>
      </c>
      <c r="AN73" s="94" t="s">
        <v>615</v>
      </c>
      <c r="AO73" s="86" t="s">
        <v>620</v>
      </c>
      <c r="AP73" s="86" t="b">
        <v>0</v>
      </c>
      <c r="AQ73" s="94" t="s">
        <v>594</v>
      </c>
      <c r="AR73" s="86" t="s">
        <v>176</v>
      </c>
      <c r="AS73" s="86">
        <v>0</v>
      </c>
      <c r="AT73" s="86">
        <v>0</v>
      </c>
      <c r="AU73" s="86"/>
      <c r="AV73" s="86"/>
      <c r="AW73" s="86"/>
      <c r="AX73" s="86"/>
      <c r="AY73" s="86"/>
      <c r="AZ73" s="86"/>
      <c r="BA73" s="86"/>
      <c r="BB73" s="86"/>
      <c r="BC73">
        <v>37</v>
      </c>
      <c r="BD73" s="85" t="str">
        <f>REPLACE(INDEX(GroupVertices[Group],MATCH(Edges[[#This Row],[Vertex 1]],GroupVertices[Vertex],0)),1,1,"")</f>
        <v>1</v>
      </c>
      <c r="BE73" s="85" t="str">
        <f>REPLACE(INDEX(GroupVertices[Group],MATCH(Edges[[#This Row],[Vertex 2]],GroupVertices[Vertex],0)),1,1,"")</f>
        <v>1</v>
      </c>
      <c r="BF73" s="51">
        <v>1</v>
      </c>
      <c r="BG73" s="52">
        <v>4.545454545454546</v>
      </c>
      <c r="BH73" s="51">
        <v>1</v>
      </c>
      <c r="BI73" s="52">
        <v>4.545454545454546</v>
      </c>
      <c r="BJ73" s="51">
        <v>0</v>
      </c>
      <c r="BK73" s="52">
        <v>0</v>
      </c>
      <c r="BL73" s="51">
        <v>20</v>
      </c>
      <c r="BM73" s="52">
        <v>90.9090909090909</v>
      </c>
      <c r="BN73" s="51">
        <v>22</v>
      </c>
    </row>
    <row r="74" spans="1:66" ht="30">
      <c r="A74" s="84" t="s">
        <v>226</v>
      </c>
      <c r="B74" s="84" t="s">
        <v>226</v>
      </c>
      <c r="C74" s="53" t="s">
        <v>1367</v>
      </c>
      <c r="D74" s="54">
        <v>3</v>
      </c>
      <c r="E74" s="65" t="s">
        <v>136</v>
      </c>
      <c r="F74" s="55">
        <v>6</v>
      </c>
      <c r="G74" s="53"/>
      <c r="H74" s="57"/>
      <c r="I74" s="56"/>
      <c r="J74" s="56"/>
      <c r="K74" s="36" t="s">
        <v>65</v>
      </c>
      <c r="L74" s="83">
        <v>74</v>
      </c>
      <c r="M74" s="83"/>
      <c r="N74" s="63"/>
      <c r="O74" s="86" t="s">
        <v>176</v>
      </c>
      <c r="P74" s="88">
        <v>43782.829884259256</v>
      </c>
      <c r="Q74" s="86" t="s">
        <v>299</v>
      </c>
      <c r="R74" s="86"/>
      <c r="S74" s="86"/>
      <c r="T74" s="86" t="s">
        <v>329</v>
      </c>
      <c r="U74" s="86"/>
      <c r="V74" s="89" t="s">
        <v>356</v>
      </c>
      <c r="W74" s="88">
        <v>43782.829884259256</v>
      </c>
      <c r="X74" s="92">
        <v>43782</v>
      </c>
      <c r="Y74" s="94" t="s">
        <v>423</v>
      </c>
      <c r="Z74" s="89" t="s">
        <v>509</v>
      </c>
      <c r="AA74" s="86"/>
      <c r="AB74" s="86"/>
      <c r="AC74" s="94" t="s">
        <v>595</v>
      </c>
      <c r="AD74" s="86"/>
      <c r="AE74" s="86" t="b">
        <v>0</v>
      </c>
      <c r="AF74" s="86">
        <v>0</v>
      </c>
      <c r="AG74" s="94" t="s">
        <v>615</v>
      </c>
      <c r="AH74" s="86" t="b">
        <v>0</v>
      </c>
      <c r="AI74" s="86" t="s">
        <v>617</v>
      </c>
      <c r="AJ74" s="86"/>
      <c r="AK74" s="94" t="s">
        <v>615</v>
      </c>
      <c r="AL74" s="86" t="b">
        <v>0</v>
      </c>
      <c r="AM74" s="86">
        <v>0</v>
      </c>
      <c r="AN74" s="94" t="s">
        <v>615</v>
      </c>
      <c r="AO74" s="86" t="s">
        <v>620</v>
      </c>
      <c r="AP74" s="86" t="b">
        <v>0</v>
      </c>
      <c r="AQ74" s="94" t="s">
        <v>595</v>
      </c>
      <c r="AR74" s="86" t="s">
        <v>176</v>
      </c>
      <c r="AS74" s="86">
        <v>0</v>
      </c>
      <c r="AT74" s="86">
        <v>0</v>
      </c>
      <c r="AU74" s="86"/>
      <c r="AV74" s="86"/>
      <c r="AW74" s="86"/>
      <c r="AX74" s="86"/>
      <c r="AY74" s="86"/>
      <c r="AZ74" s="86"/>
      <c r="BA74" s="86"/>
      <c r="BB74" s="86"/>
      <c r="BC74">
        <v>37</v>
      </c>
      <c r="BD74" s="85" t="str">
        <f>REPLACE(INDEX(GroupVertices[Group],MATCH(Edges[[#This Row],[Vertex 1]],GroupVertices[Vertex],0)),1,1,"")</f>
        <v>1</v>
      </c>
      <c r="BE74" s="85" t="str">
        <f>REPLACE(INDEX(GroupVertices[Group],MATCH(Edges[[#This Row],[Vertex 2]],GroupVertices[Vertex],0)),1,1,"")</f>
        <v>1</v>
      </c>
      <c r="BF74" s="51">
        <v>2</v>
      </c>
      <c r="BG74" s="52">
        <v>7.407407407407407</v>
      </c>
      <c r="BH74" s="51">
        <v>0</v>
      </c>
      <c r="BI74" s="52">
        <v>0</v>
      </c>
      <c r="BJ74" s="51">
        <v>0</v>
      </c>
      <c r="BK74" s="52">
        <v>0</v>
      </c>
      <c r="BL74" s="51">
        <v>25</v>
      </c>
      <c r="BM74" s="52">
        <v>92.5925925925926</v>
      </c>
      <c r="BN74" s="51">
        <v>27</v>
      </c>
    </row>
    <row r="75" spans="1:66" ht="30">
      <c r="A75" s="84" t="s">
        <v>226</v>
      </c>
      <c r="B75" s="84" t="s">
        <v>226</v>
      </c>
      <c r="C75" s="53" t="s">
        <v>1367</v>
      </c>
      <c r="D75" s="54">
        <v>3</v>
      </c>
      <c r="E75" s="65" t="s">
        <v>136</v>
      </c>
      <c r="F75" s="55">
        <v>6</v>
      </c>
      <c r="G75" s="53"/>
      <c r="H75" s="57"/>
      <c r="I75" s="56"/>
      <c r="J75" s="56"/>
      <c r="K75" s="36" t="s">
        <v>65</v>
      </c>
      <c r="L75" s="83">
        <v>75</v>
      </c>
      <c r="M75" s="83"/>
      <c r="N75" s="63"/>
      <c r="O75" s="86" t="s">
        <v>176</v>
      </c>
      <c r="P75" s="88">
        <v>43782.83113425926</v>
      </c>
      <c r="Q75" s="86" t="s">
        <v>300</v>
      </c>
      <c r="R75" s="86"/>
      <c r="S75" s="86"/>
      <c r="T75" s="86" t="s">
        <v>329</v>
      </c>
      <c r="U75" s="89" t="s">
        <v>345</v>
      </c>
      <c r="V75" s="89" t="s">
        <v>345</v>
      </c>
      <c r="W75" s="88">
        <v>43782.83113425926</v>
      </c>
      <c r="X75" s="92">
        <v>43782</v>
      </c>
      <c r="Y75" s="94" t="s">
        <v>424</v>
      </c>
      <c r="Z75" s="89" t="s">
        <v>510</v>
      </c>
      <c r="AA75" s="86"/>
      <c r="AB75" s="86"/>
      <c r="AC75" s="94" t="s">
        <v>596</v>
      </c>
      <c r="AD75" s="86"/>
      <c r="AE75" s="86" t="b">
        <v>0</v>
      </c>
      <c r="AF75" s="86">
        <v>0</v>
      </c>
      <c r="AG75" s="94" t="s">
        <v>615</v>
      </c>
      <c r="AH75" s="86" t="b">
        <v>0</v>
      </c>
      <c r="AI75" s="86" t="s">
        <v>617</v>
      </c>
      <c r="AJ75" s="86"/>
      <c r="AK75" s="94" t="s">
        <v>615</v>
      </c>
      <c r="AL75" s="86" t="b">
        <v>0</v>
      </c>
      <c r="AM75" s="86">
        <v>0</v>
      </c>
      <c r="AN75" s="94" t="s">
        <v>615</v>
      </c>
      <c r="AO75" s="86" t="s">
        <v>620</v>
      </c>
      <c r="AP75" s="86" t="b">
        <v>0</v>
      </c>
      <c r="AQ75" s="94" t="s">
        <v>596</v>
      </c>
      <c r="AR75" s="86" t="s">
        <v>176</v>
      </c>
      <c r="AS75" s="86">
        <v>0</v>
      </c>
      <c r="AT75" s="86">
        <v>0</v>
      </c>
      <c r="AU75" s="86"/>
      <c r="AV75" s="86"/>
      <c r="AW75" s="86"/>
      <c r="AX75" s="86"/>
      <c r="AY75" s="86"/>
      <c r="AZ75" s="86"/>
      <c r="BA75" s="86"/>
      <c r="BB75" s="86"/>
      <c r="BC75">
        <v>37</v>
      </c>
      <c r="BD75" s="85" t="str">
        <f>REPLACE(INDEX(GroupVertices[Group],MATCH(Edges[[#This Row],[Vertex 1]],GroupVertices[Vertex],0)),1,1,"")</f>
        <v>1</v>
      </c>
      <c r="BE75" s="85" t="str">
        <f>REPLACE(INDEX(GroupVertices[Group],MATCH(Edges[[#This Row],[Vertex 2]],GroupVertices[Vertex],0)),1,1,"")</f>
        <v>1</v>
      </c>
      <c r="BF75" s="51">
        <v>0</v>
      </c>
      <c r="BG75" s="52">
        <v>0</v>
      </c>
      <c r="BH75" s="51">
        <v>1</v>
      </c>
      <c r="BI75" s="52">
        <v>5.882352941176471</v>
      </c>
      <c r="BJ75" s="51">
        <v>0</v>
      </c>
      <c r="BK75" s="52">
        <v>0</v>
      </c>
      <c r="BL75" s="51">
        <v>16</v>
      </c>
      <c r="BM75" s="52">
        <v>94.11764705882354</v>
      </c>
      <c r="BN75" s="51">
        <v>17</v>
      </c>
    </row>
    <row r="76" spans="1:66" ht="30">
      <c r="A76" s="84" t="s">
        <v>226</v>
      </c>
      <c r="B76" s="84" t="s">
        <v>226</v>
      </c>
      <c r="C76" s="53" t="s">
        <v>1367</v>
      </c>
      <c r="D76" s="54">
        <v>3</v>
      </c>
      <c r="E76" s="65" t="s">
        <v>136</v>
      </c>
      <c r="F76" s="55">
        <v>6</v>
      </c>
      <c r="G76" s="53"/>
      <c r="H76" s="57"/>
      <c r="I76" s="56"/>
      <c r="J76" s="56"/>
      <c r="K76" s="36" t="s">
        <v>65</v>
      </c>
      <c r="L76" s="83">
        <v>76</v>
      </c>
      <c r="M76" s="83"/>
      <c r="N76" s="63"/>
      <c r="O76" s="86" t="s">
        <v>176</v>
      </c>
      <c r="P76" s="88">
        <v>43782.83231481481</v>
      </c>
      <c r="Q76" s="86" t="s">
        <v>301</v>
      </c>
      <c r="R76" s="86"/>
      <c r="S76" s="86"/>
      <c r="T76" s="86" t="s">
        <v>329</v>
      </c>
      <c r="U76" s="86"/>
      <c r="V76" s="89" t="s">
        <v>356</v>
      </c>
      <c r="W76" s="88">
        <v>43782.83231481481</v>
      </c>
      <c r="X76" s="92">
        <v>43782</v>
      </c>
      <c r="Y76" s="94" t="s">
        <v>425</v>
      </c>
      <c r="Z76" s="89" t="s">
        <v>511</v>
      </c>
      <c r="AA76" s="86"/>
      <c r="AB76" s="86"/>
      <c r="AC76" s="94" t="s">
        <v>597</v>
      </c>
      <c r="AD76" s="86"/>
      <c r="AE76" s="86" t="b">
        <v>0</v>
      </c>
      <c r="AF76" s="86">
        <v>0</v>
      </c>
      <c r="AG76" s="94" t="s">
        <v>615</v>
      </c>
      <c r="AH76" s="86" t="b">
        <v>0</v>
      </c>
      <c r="AI76" s="86" t="s">
        <v>617</v>
      </c>
      <c r="AJ76" s="86"/>
      <c r="AK76" s="94" t="s">
        <v>615</v>
      </c>
      <c r="AL76" s="86" t="b">
        <v>0</v>
      </c>
      <c r="AM76" s="86">
        <v>0</v>
      </c>
      <c r="AN76" s="94" t="s">
        <v>615</v>
      </c>
      <c r="AO76" s="86" t="s">
        <v>620</v>
      </c>
      <c r="AP76" s="86" t="b">
        <v>0</v>
      </c>
      <c r="AQ76" s="94" t="s">
        <v>597</v>
      </c>
      <c r="AR76" s="86" t="s">
        <v>176</v>
      </c>
      <c r="AS76" s="86">
        <v>0</v>
      </c>
      <c r="AT76" s="86">
        <v>0</v>
      </c>
      <c r="AU76" s="86"/>
      <c r="AV76" s="86"/>
      <c r="AW76" s="86"/>
      <c r="AX76" s="86"/>
      <c r="AY76" s="86"/>
      <c r="AZ76" s="86"/>
      <c r="BA76" s="86"/>
      <c r="BB76" s="86"/>
      <c r="BC76">
        <v>37</v>
      </c>
      <c r="BD76" s="85" t="str">
        <f>REPLACE(INDEX(GroupVertices[Group],MATCH(Edges[[#This Row],[Vertex 1]],GroupVertices[Vertex],0)),1,1,"")</f>
        <v>1</v>
      </c>
      <c r="BE76" s="85" t="str">
        <f>REPLACE(INDEX(GroupVertices[Group],MATCH(Edges[[#This Row],[Vertex 2]],GroupVertices[Vertex],0)),1,1,"")</f>
        <v>1</v>
      </c>
      <c r="BF76" s="51">
        <v>0</v>
      </c>
      <c r="BG76" s="52">
        <v>0</v>
      </c>
      <c r="BH76" s="51">
        <v>0</v>
      </c>
      <c r="BI76" s="52">
        <v>0</v>
      </c>
      <c r="BJ76" s="51">
        <v>0</v>
      </c>
      <c r="BK76" s="52">
        <v>0</v>
      </c>
      <c r="BL76" s="51">
        <v>30</v>
      </c>
      <c r="BM76" s="52">
        <v>100</v>
      </c>
      <c r="BN76" s="51">
        <v>30</v>
      </c>
    </row>
    <row r="77" spans="1:66" ht="30">
      <c r="A77" s="84" t="s">
        <v>226</v>
      </c>
      <c r="B77" s="84" t="s">
        <v>226</v>
      </c>
      <c r="C77" s="53" t="s">
        <v>1367</v>
      </c>
      <c r="D77" s="54">
        <v>3</v>
      </c>
      <c r="E77" s="65" t="s">
        <v>136</v>
      </c>
      <c r="F77" s="55">
        <v>6</v>
      </c>
      <c r="G77" s="53"/>
      <c r="H77" s="57"/>
      <c r="I77" s="56"/>
      <c r="J77" s="56"/>
      <c r="K77" s="36" t="s">
        <v>65</v>
      </c>
      <c r="L77" s="83">
        <v>77</v>
      </c>
      <c r="M77" s="83"/>
      <c r="N77" s="63"/>
      <c r="O77" s="86" t="s">
        <v>176</v>
      </c>
      <c r="P77" s="88">
        <v>43782.83446759259</v>
      </c>
      <c r="Q77" s="86" t="s">
        <v>302</v>
      </c>
      <c r="R77" s="86"/>
      <c r="S77" s="86"/>
      <c r="T77" s="86" t="s">
        <v>329</v>
      </c>
      <c r="U77" s="86"/>
      <c r="V77" s="89" t="s">
        <v>356</v>
      </c>
      <c r="W77" s="88">
        <v>43782.83446759259</v>
      </c>
      <c r="X77" s="92">
        <v>43782</v>
      </c>
      <c r="Y77" s="94" t="s">
        <v>426</v>
      </c>
      <c r="Z77" s="89" t="s">
        <v>512</v>
      </c>
      <c r="AA77" s="86"/>
      <c r="AB77" s="86"/>
      <c r="AC77" s="94" t="s">
        <v>598</v>
      </c>
      <c r="AD77" s="86"/>
      <c r="AE77" s="86" t="b">
        <v>0</v>
      </c>
      <c r="AF77" s="86">
        <v>0</v>
      </c>
      <c r="AG77" s="94" t="s">
        <v>615</v>
      </c>
      <c r="AH77" s="86" t="b">
        <v>0</v>
      </c>
      <c r="AI77" s="86" t="s">
        <v>617</v>
      </c>
      <c r="AJ77" s="86"/>
      <c r="AK77" s="94" t="s">
        <v>615</v>
      </c>
      <c r="AL77" s="86" t="b">
        <v>0</v>
      </c>
      <c r="AM77" s="86">
        <v>0</v>
      </c>
      <c r="AN77" s="94" t="s">
        <v>615</v>
      </c>
      <c r="AO77" s="86" t="s">
        <v>620</v>
      </c>
      <c r="AP77" s="86" t="b">
        <v>0</v>
      </c>
      <c r="AQ77" s="94" t="s">
        <v>598</v>
      </c>
      <c r="AR77" s="86" t="s">
        <v>176</v>
      </c>
      <c r="AS77" s="86">
        <v>0</v>
      </c>
      <c r="AT77" s="86">
        <v>0</v>
      </c>
      <c r="AU77" s="86"/>
      <c r="AV77" s="86"/>
      <c r="AW77" s="86"/>
      <c r="AX77" s="86"/>
      <c r="AY77" s="86"/>
      <c r="AZ77" s="86"/>
      <c r="BA77" s="86"/>
      <c r="BB77" s="86"/>
      <c r="BC77">
        <v>37</v>
      </c>
      <c r="BD77" s="85" t="str">
        <f>REPLACE(INDEX(GroupVertices[Group],MATCH(Edges[[#This Row],[Vertex 1]],GroupVertices[Vertex],0)),1,1,"")</f>
        <v>1</v>
      </c>
      <c r="BE77" s="85" t="str">
        <f>REPLACE(INDEX(GroupVertices[Group],MATCH(Edges[[#This Row],[Vertex 2]],GroupVertices[Vertex],0)),1,1,"")</f>
        <v>1</v>
      </c>
      <c r="BF77" s="51">
        <v>1</v>
      </c>
      <c r="BG77" s="52">
        <v>3.125</v>
      </c>
      <c r="BH77" s="51">
        <v>0</v>
      </c>
      <c r="BI77" s="52">
        <v>0</v>
      </c>
      <c r="BJ77" s="51">
        <v>0</v>
      </c>
      <c r="BK77" s="52">
        <v>0</v>
      </c>
      <c r="BL77" s="51">
        <v>31</v>
      </c>
      <c r="BM77" s="52">
        <v>96.875</v>
      </c>
      <c r="BN77" s="51">
        <v>32</v>
      </c>
    </row>
    <row r="78" spans="1:66" ht="30">
      <c r="A78" s="84" t="s">
        <v>226</v>
      </c>
      <c r="B78" s="84" t="s">
        <v>226</v>
      </c>
      <c r="C78" s="53" t="s">
        <v>1367</v>
      </c>
      <c r="D78" s="54">
        <v>3</v>
      </c>
      <c r="E78" s="65" t="s">
        <v>136</v>
      </c>
      <c r="F78" s="55">
        <v>6</v>
      </c>
      <c r="G78" s="53"/>
      <c r="H78" s="57"/>
      <c r="I78" s="56"/>
      <c r="J78" s="56"/>
      <c r="K78" s="36" t="s">
        <v>65</v>
      </c>
      <c r="L78" s="83">
        <v>78</v>
      </c>
      <c r="M78" s="83"/>
      <c r="N78" s="63"/>
      <c r="O78" s="86" t="s">
        <v>176</v>
      </c>
      <c r="P78" s="88">
        <v>43782.836122685185</v>
      </c>
      <c r="Q78" s="86" t="s">
        <v>303</v>
      </c>
      <c r="R78" s="86"/>
      <c r="S78" s="86"/>
      <c r="T78" s="86" t="s">
        <v>329</v>
      </c>
      <c r="U78" s="86"/>
      <c r="V78" s="89" t="s">
        <v>356</v>
      </c>
      <c r="W78" s="88">
        <v>43782.836122685185</v>
      </c>
      <c r="X78" s="92">
        <v>43782</v>
      </c>
      <c r="Y78" s="94" t="s">
        <v>427</v>
      </c>
      <c r="Z78" s="89" t="s">
        <v>513</v>
      </c>
      <c r="AA78" s="86"/>
      <c r="AB78" s="86"/>
      <c r="AC78" s="94" t="s">
        <v>599</v>
      </c>
      <c r="AD78" s="86"/>
      <c r="AE78" s="86" t="b">
        <v>0</v>
      </c>
      <c r="AF78" s="86">
        <v>0</v>
      </c>
      <c r="AG78" s="94" t="s">
        <v>615</v>
      </c>
      <c r="AH78" s="86" t="b">
        <v>0</v>
      </c>
      <c r="AI78" s="86" t="s">
        <v>617</v>
      </c>
      <c r="AJ78" s="86"/>
      <c r="AK78" s="94" t="s">
        <v>615</v>
      </c>
      <c r="AL78" s="86" t="b">
        <v>0</v>
      </c>
      <c r="AM78" s="86">
        <v>0</v>
      </c>
      <c r="AN78" s="94" t="s">
        <v>615</v>
      </c>
      <c r="AO78" s="86" t="s">
        <v>620</v>
      </c>
      <c r="AP78" s="86" t="b">
        <v>0</v>
      </c>
      <c r="AQ78" s="94" t="s">
        <v>599</v>
      </c>
      <c r="AR78" s="86" t="s">
        <v>176</v>
      </c>
      <c r="AS78" s="86">
        <v>0</v>
      </c>
      <c r="AT78" s="86">
        <v>0</v>
      </c>
      <c r="AU78" s="86"/>
      <c r="AV78" s="86"/>
      <c r="AW78" s="86"/>
      <c r="AX78" s="86"/>
      <c r="AY78" s="86"/>
      <c r="AZ78" s="86"/>
      <c r="BA78" s="86"/>
      <c r="BB78" s="86"/>
      <c r="BC78">
        <v>37</v>
      </c>
      <c r="BD78" s="85" t="str">
        <f>REPLACE(INDEX(GroupVertices[Group],MATCH(Edges[[#This Row],[Vertex 1]],GroupVertices[Vertex],0)),1,1,"")</f>
        <v>1</v>
      </c>
      <c r="BE78" s="85" t="str">
        <f>REPLACE(INDEX(GroupVertices[Group],MATCH(Edges[[#This Row],[Vertex 2]],GroupVertices[Vertex],0)),1,1,"")</f>
        <v>1</v>
      </c>
      <c r="BF78" s="51">
        <v>3</v>
      </c>
      <c r="BG78" s="52">
        <v>9.375</v>
      </c>
      <c r="BH78" s="51">
        <v>1</v>
      </c>
      <c r="BI78" s="52">
        <v>3.125</v>
      </c>
      <c r="BJ78" s="51">
        <v>0</v>
      </c>
      <c r="BK78" s="52">
        <v>0</v>
      </c>
      <c r="BL78" s="51">
        <v>28</v>
      </c>
      <c r="BM78" s="52">
        <v>87.5</v>
      </c>
      <c r="BN78" s="51">
        <v>32</v>
      </c>
    </row>
    <row r="79" spans="1:66" ht="30">
      <c r="A79" s="84" t="s">
        <v>226</v>
      </c>
      <c r="B79" s="84" t="s">
        <v>226</v>
      </c>
      <c r="C79" s="53" t="s">
        <v>1367</v>
      </c>
      <c r="D79" s="54">
        <v>3</v>
      </c>
      <c r="E79" s="65" t="s">
        <v>136</v>
      </c>
      <c r="F79" s="55">
        <v>6</v>
      </c>
      <c r="G79" s="53"/>
      <c r="H79" s="57"/>
      <c r="I79" s="56"/>
      <c r="J79" s="56"/>
      <c r="K79" s="36" t="s">
        <v>65</v>
      </c>
      <c r="L79" s="83">
        <v>79</v>
      </c>
      <c r="M79" s="83"/>
      <c r="N79" s="63"/>
      <c r="O79" s="86" t="s">
        <v>176</v>
      </c>
      <c r="P79" s="88">
        <v>43782.84533564815</v>
      </c>
      <c r="Q79" s="86" t="s">
        <v>304</v>
      </c>
      <c r="R79" s="86"/>
      <c r="S79" s="86"/>
      <c r="T79" s="86" t="s">
        <v>329</v>
      </c>
      <c r="U79" s="86"/>
      <c r="V79" s="89" t="s">
        <v>356</v>
      </c>
      <c r="W79" s="88">
        <v>43782.84533564815</v>
      </c>
      <c r="X79" s="92">
        <v>43782</v>
      </c>
      <c r="Y79" s="94" t="s">
        <v>428</v>
      </c>
      <c r="Z79" s="89" t="s">
        <v>514</v>
      </c>
      <c r="AA79" s="86"/>
      <c r="AB79" s="86"/>
      <c r="AC79" s="94" t="s">
        <v>600</v>
      </c>
      <c r="AD79" s="86"/>
      <c r="AE79" s="86" t="b">
        <v>0</v>
      </c>
      <c r="AF79" s="86">
        <v>0</v>
      </c>
      <c r="AG79" s="94" t="s">
        <v>615</v>
      </c>
      <c r="AH79" s="86" t="b">
        <v>0</v>
      </c>
      <c r="AI79" s="86" t="s">
        <v>617</v>
      </c>
      <c r="AJ79" s="86"/>
      <c r="AK79" s="94" t="s">
        <v>615</v>
      </c>
      <c r="AL79" s="86" t="b">
        <v>0</v>
      </c>
      <c r="AM79" s="86">
        <v>0</v>
      </c>
      <c r="AN79" s="94" t="s">
        <v>615</v>
      </c>
      <c r="AO79" s="86" t="s">
        <v>620</v>
      </c>
      <c r="AP79" s="86" t="b">
        <v>0</v>
      </c>
      <c r="AQ79" s="94" t="s">
        <v>600</v>
      </c>
      <c r="AR79" s="86" t="s">
        <v>176</v>
      </c>
      <c r="AS79" s="86">
        <v>0</v>
      </c>
      <c r="AT79" s="86">
        <v>0</v>
      </c>
      <c r="AU79" s="86"/>
      <c r="AV79" s="86"/>
      <c r="AW79" s="86"/>
      <c r="AX79" s="86"/>
      <c r="AY79" s="86"/>
      <c r="AZ79" s="86"/>
      <c r="BA79" s="86"/>
      <c r="BB79" s="86"/>
      <c r="BC79">
        <v>37</v>
      </c>
      <c r="BD79" s="85" t="str">
        <f>REPLACE(INDEX(GroupVertices[Group],MATCH(Edges[[#This Row],[Vertex 1]],GroupVertices[Vertex],0)),1,1,"")</f>
        <v>1</v>
      </c>
      <c r="BE79" s="85" t="str">
        <f>REPLACE(INDEX(GroupVertices[Group],MATCH(Edges[[#This Row],[Vertex 2]],GroupVertices[Vertex],0)),1,1,"")</f>
        <v>1</v>
      </c>
      <c r="BF79" s="51">
        <v>0</v>
      </c>
      <c r="BG79" s="52">
        <v>0</v>
      </c>
      <c r="BH79" s="51">
        <v>0</v>
      </c>
      <c r="BI79" s="52">
        <v>0</v>
      </c>
      <c r="BJ79" s="51">
        <v>0</v>
      </c>
      <c r="BK79" s="52">
        <v>0</v>
      </c>
      <c r="BL79" s="51">
        <v>28</v>
      </c>
      <c r="BM79" s="52">
        <v>100</v>
      </c>
      <c r="BN79" s="51">
        <v>28</v>
      </c>
    </row>
    <row r="80" spans="1:66" ht="30">
      <c r="A80" s="84" t="s">
        <v>226</v>
      </c>
      <c r="B80" s="84" t="s">
        <v>226</v>
      </c>
      <c r="C80" s="53" t="s">
        <v>1367</v>
      </c>
      <c r="D80" s="54">
        <v>3</v>
      </c>
      <c r="E80" s="65" t="s">
        <v>136</v>
      </c>
      <c r="F80" s="55">
        <v>6</v>
      </c>
      <c r="G80" s="53"/>
      <c r="H80" s="57"/>
      <c r="I80" s="56"/>
      <c r="J80" s="56"/>
      <c r="K80" s="36" t="s">
        <v>65</v>
      </c>
      <c r="L80" s="83">
        <v>80</v>
      </c>
      <c r="M80" s="83"/>
      <c r="N80" s="63"/>
      <c r="O80" s="86" t="s">
        <v>176</v>
      </c>
      <c r="P80" s="88">
        <v>43782.853368055556</v>
      </c>
      <c r="Q80" s="86" t="s">
        <v>305</v>
      </c>
      <c r="R80" s="86"/>
      <c r="S80" s="86"/>
      <c r="T80" s="86" t="s">
        <v>329</v>
      </c>
      <c r="U80" s="86"/>
      <c r="V80" s="89" t="s">
        <v>356</v>
      </c>
      <c r="W80" s="88">
        <v>43782.853368055556</v>
      </c>
      <c r="X80" s="92">
        <v>43782</v>
      </c>
      <c r="Y80" s="94" t="s">
        <v>429</v>
      </c>
      <c r="Z80" s="89" t="s">
        <v>515</v>
      </c>
      <c r="AA80" s="86"/>
      <c r="AB80" s="86"/>
      <c r="AC80" s="94" t="s">
        <v>601</v>
      </c>
      <c r="AD80" s="86"/>
      <c r="AE80" s="86" t="b">
        <v>0</v>
      </c>
      <c r="AF80" s="86">
        <v>0</v>
      </c>
      <c r="AG80" s="94" t="s">
        <v>615</v>
      </c>
      <c r="AH80" s="86" t="b">
        <v>0</v>
      </c>
      <c r="AI80" s="86" t="s">
        <v>617</v>
      </c>
      <c r="AJ80" s="86"/>
      <c r="AK80" s="94" t="s">
        <v>615</v>
      </c>
      <c r="AL80" s="86" t="b">
        <v>0</v>
      </c>
      <c r="AM80" s="86">
        <v>0</v>
      </c>
      <c r="AN80" s="94" t="s">
        <v>615</v>
      </c>
      <c r="AO80" s="86" t="s">
        <v>620</v>
      </c>
      <c r="AP80" s="86" t="b">
        <v>0</v>
      </c>
      <c r="AQ80" s="94" t="s">
        <v>601</v>
      </c>
      <c r="AR80" s="86" t="s">
        <v>176</v>
      </c>
      <c r="AS80" s="86">
        <v>0</v>
      </c>
      <c r="AT80" s="86">
        <v>0</v>
      </c>
      <c r="AU80" s="86"/>
      <c r="AV80" s="86"/>
      <c r="AW80" s="86"/>
      <c r="AX80" s="86"/>
      <c r="AY80" s="86"/>
      <c r="AZ80" s="86"/>
      <c r="BA80" s="86"/>
      <c r="BB80" s="86"/>
      <c r="BC80">
        <v>37</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19</v>
      </c>
      <c r="BM80" s="52">
        <v>100</v>
      </c>
      <c r="BN80" s="51">
        <v>19</v>
      </c>
    </row>
    <row r="81" spans="1:66" ht="30">
      <c r="A81" s="84" t="s">
        <v>226</v>
      </c>
      <c r="B81" s="84" t="s">
        <v>226</v>
      </c>
      <c r="C81" s="53" t="s">
        <v>1367</v>
      </c>
      <c r="D81" s="54">
        <v>3</v>
      </c>
      <c r="E81" s="65" t="s">
        <v>136</v>
      </c>
      <c r="F81" s="55">
        <v>6</v>
      </c>
      <c r="G81" s="53"/>
      <c r="H81" s="57"/>
      <c r="I81" s="56"/>
      <c r="J81" s="56"/>
      <c r="K81" s="36" t="s">
        <v>65</v>
      </c>
      <c r="L81" s="83">
        <v>81</v>
      </c>
      <c r="M81" s="83"/>
      <c r="N81" s="63"/>
      <c r="O81" s="86" t="s">
        <v>176</v>
      </c>
      <c r="P81" s="88">
        <v>43782.85711805556</v>
      </c>
      <c r="Q81" s="86" t="s">
        <v>306</v>
      </c>
      <c r="R81" s="86"/>
      <c r="S81" s="86"/>
      <c r="T81" s="86" t="s">
        <v>329</v>
      </c>
      <c r="U81" s="86"/>
      <c r="V81" s="89" t="s">
        <v>356</v>
      </c>
      <c r="W81" s="88">
        <v>43782.85711805556</v>
      </c>
      <c r="X81" s="92">
        <v>43782</v>
      </c>
      <c r="Y81" s="94" t="s">
        <v>430</v>
      </c>
      <c r="Z81" s="89" t="s">
        <v>516</v>
      </c>
      <c r="AA81" s="86"/>
      <c r="AB81" s="86"/>
      <c r="AC81" s="94" t="s">
        <v>602</v>
      </c>
      <c r="AD81" s="86"/>
      <c r="AE81" s="86" t="b">
        <v>0</v>
      </c>
      <c r="AF81" s="86">
        <v>0</v>
      </c>
      <c r="AG81" s="94" t="s">
        <v>615</v>
      </c>
      <c r="AH81" s="86" t="b">
        <v>0</v>
      </c>
      <c r="AI81" s="86" t="s">
        <v>617</v>
      </c>
      <c r="AJ81" s="86"/>
      <c r="AK81" s="94" t="s">
        <v>615</v>
      </c>
      <c r="AL81" s="86" t="b">
        <v>0</v>
      </c>
      <c r="AM81" s="86">
        <v>0</v>
      </c>
      <c r="AN81" s="94" t="s">
        <v>615</v>
      </c>
      <c r="AO81" s="86" t="s">
        <v>620</v>
      </c>
      <c r="AP81" s="86" t="b">
        <v>0</v>
      </c>
      <c r="AQ81" s="94" t="s">
        <v>602</v>
      </c>
      <c r="AR81" s="86" t="s">
        <v>176</v>
      </c>
      <c r="AS81" s="86">
        <v>0</v>
      </c>
      <c r="AT81" s="86">
        <v>0</v>
      </c>
      <c r="AU81" s="86"/>
      <c r="AV81" s="86"/>
      <c r="AW81" s="86"/>
      <c r="AX81" s="86"/>
      <c r="AY81" s="86"/>
      <c r="AZ81" s="86"/>
      <c r="BA81" s="86"/>
      <c r="BB81" s="86"/>
      <c r="BC81">
        <v>37</v>
      </c>
      <c r="BD81" s="85" t="str">
        <f>REPLACE(INDEX(GroupVertices[Group],MATCH(Edges[[#This Row],[Vertex 1]],GroupVertices[Vertex],0)),1,1,"")</f>
        <v>1</v>
      </c>
      <c r="BE81" s="85" t="str">
        <f>REPLACE(INDEX(GroupVertices[Group],MATCH(Edges[[#This Row],[Vertex 2]],GroupVertices[Vertex],0)),1,1,"")</f>
        <v>1</v>
      </c>
      <c r="BF81" s="51">
        <v>0</v>
      </c>
      <c r="BG81" s="52">
        <v>0</v>
      </c>
      <c r="BH81" s="51">
        <v>0</v>
      </c>
      <c r="BI81" s="52">
        <v>0</v>
      </c>
      <c r="BJ81" s="51">
        <v>0</v>
      </c>
      <c r="BK81" s="52">
        <v>0</v>
      </c>
      <c r="BL81" s="51">
        <v>24</v>
      </c>
      <c r="BM81" s="52">
        <v>100</v>
      </c>
      <c r="BN81" s="51">
        <v>24</v>
      </c>
    </row>
    <row r="82" spans="1:66" ht="30">
      <c r="A82" s="84" t="s">
        <v>226</v>
      </c>
      <c r="B82" s="84" t="s">
        <v>226</v>
      </c>
      <c r="C82" s="53" t="s">
        <v>1367</v>
      </c>
      <c r="D82" s="54">
        <v>3</v>
      </c>
      <c r="E82" s="65" t="s">
        <v>136</v>
      </c>
      <c r="F82" s="55">
        <v>6</v>
      </c>
      <c r="G82" s="53"/>
      <c r="H82" s="57"/>
      <c r="I82" s="56"/>
      <c r="J82" s="56"/>
      <c r="K82" s="36" t="s">
        <v>65</v>
      </c>
      <c r="L82" s="83">
        <v>82</v>
      </c>
      <c r="M82" s="83"/>
      <c r="N82" s="63"/>
      <c r="O82" s="86" t="s">
        <v>176</v>
      </c>
      <c r="P82" s="88">
        <v>43782.86016203704</v>
      </c>
      <c r="Q82" s="86" t="s">
        <v>307</v>
      </c>
      <c r="R82" s="86"/>
      <c r="S82" s="86"/>
      <c r="T82" s="86" t="s">
        <v>329</v>
      </c>
      <c r="U82" s="86"/>
      <c r="V82" s="89" t="s">
        <v>356</v>
      </c>
      <c r="W82" s="88">
        <v>43782.86016203704</v>
      </c>
      <c r="X82" s="92">
        <v>43782</v>
      </c>
      <c r="Y82" s="94" t="s">
        <v>431</v>
      </c>
      <c r="Z82" s="89" t="s">
        <v>517</v>
      </c>
      <c r="AA82" s="86"/>
      <c r="AB82" s="86"/>
      <c r="AC82" s="94" t="s">
        <v>603</v>
      </c>
      <c r="AD82" s="86"/>
      <c r="AE82" s="86" t="b">
        <v>0</v>
      </c>
      <c r="AF82" s="86">
        <v>1</v>
      </c>
      <c r="AG82" s="94" t="s">
        <v>615</v>
      </c>
      <c r="AH82" s="86" t="b">
        <v>0</v>
      </c>
      <c r="AI82" s="86" t="s">
        <v>617</v>
      </c>
      <c r="AJ82" s="86"/>
      <c r="AK82" s="94" t="s">
        <v>615</v>
      </c>
      <c r="AL82" s="86" t="b">
        <v>0</v>
      </c>
      <c r="AM82" s="86">
        <v>0</v>
      </c>
      <c r="AN82" s="94" t="s">
        <v>615</v>
      </c>
      <c r="AO82" s="86" t="s">
        <v>620</v>
      </c>
      <c r="AP82" s="86" t="b">
        <v>0</v>
      </c>
      <c r="AQ82" s="94" t="s">
        <v>603</v>
      </c>
      <c r="AR82" s="86" t="s">
        <v>176</v>
      </c>
      <c r="AS82" s="86">
        <v>0</v>
      </c>
      <c r="AT82" s="86">
        <v>0</v>
      </c>
      <c r="AU82" s="86"/>
      <c r="AV82" s="86"/>
      <c r="AW82" s="86"/>
      <c r="AX82" s="86"/>
      <c r="AY82" s="86"/>
      <c r="AZ82" s="86"/>
      <c r="BA82" s="86"/>
      <c r="BB82" s="86"/>
      <c r="BC82">
        <v>37</v>
      </c>
      <c r="BD82" s="85" t="str">
        <f>REPLACE(INDEX(GroupVertices[Group],MATCH(Edges[[#This Row],[Vertex 1]],GroupVertices[Vertex],0)),1,1,"")</f>
        <v>1</v>
      </c>
      <c r="BE82" s="85" t="str">
        <f>REPLACE(INDEX(GroupVertices[Group],MATCH(Edges[[#This Row],[Vertex 2]],GroupVertices[Vertex],0)),1,1,"")</f>
        <v>1</v>
      </c>
      <c r="BF82" s="51">
        <v>2</v>
      </c>
      <c r="BG82" s="52">
        <v>4.545454545454546</v>
      </c>
      <c r="BH82" s="51">
        <v>1</v>
      </c>
      <c r="BI82" s="52">
        <v>2.272727272727273</v>
      </c>
      <c r="BJ82" s="51">
        <v>0</v>
      </c>
      <c r="BK82" s="52">
        <v>0</v>
      </c>
      <c r="BL82" s="51">
        <v>41</v>
      </c>
      <c r="BM82" s="52">
        <v>93.18181818181819</v>
      </c>
      <c r="BN82" s="51">
        <v>44</v>
      </c>
    </row>
    <row r="83" spans="1:66" ht="30">
      <c r="A83" s="84" t="s">
        <v>226</v>
      </c>
      <c r="B83" s="84" t="s">
        <v>226</v>
      </c>
      <c r="C83" s="53" t="s">
        <v>1367</v>
      </c>
      <c r="D83" s="54">
        <v>3</v>
      </c>
      <c r="E83" s="65" t="s">
        <v>136</v>
      </c>
      <c r="F83" s="55">
        <v>6</v>
      </c>
      <c r="G83" s="53"/>
      <c r="H83" s="57"/>
      <c r="I83" s="56"/>
      <c r="J83" s="56"/>
      <c r="K83" s="36" t="s">
        <v>65</v>
      </c>
      <c r="L83" s="83">
        <v>83</v>
      </c>
      <c r="M83" s="83"/>
      <c r="N83" s="63"/>
      <c r="O83" s="86" t="s">
        <v>176</v>
      </c>
      <c r="P83" s="88">
        <v>43782.88054398148</v>
      </c>
      <c r="Q83" s="86" t="s">
        <v>308</v>
      </c>
      <c r="R83" s="86"/>
      <c r="S83" s="86"/>
      <c r="T83" s="86" t="s">
        <v>329</v>
      </c>
      <c r="U83" s="86"/>
      <c r="V83" s="89" t="s">
        <v>356</v>
      </c>
      <c r="W83" s="88">
        <v>43782.88054398148</v>
      </c>
      <c r="X83" s="92">
        <v>43782</v>
      </c>
      <c r="Y83" s="94" t="s">
        <v>432</v>
      </c>
      <c r="Z83" s="89" t="s">
        <v>518</v>
      </c>
      <c r="AA83" s="86"/>
      <c r="AB83" s="86"/>
      <c r="AC83" s="94" t="s">
        <v>604</v>
      </c>
      <c r="AD83" s="86"/>
      <c r="AE83" s="86" t="b">
        <v>0</v>
      </c>
      <c r="AF83" s="86">
        <v>1</v>
      </c>
      <c r="AG83" s="94" t="s">
        <v>615</v>
      </c>
      <c r="AH83" s="86" t="b">
        <v>0</v>
      </c>
      <c r="AI83" s="86" t="s">
        <v>617</v>
      </c>
      <c r="AJ83" s="86"/>
      <c r="AK83" s="94" t="s">
        <v>615</v>
      </c>
      <c r="AL83" s="86" t="b">
        <v>0</v>
      </c>
      <c r="AM83" s="86">
        <v>0</v>
      </c>
      <c r="AN83" s="94" t="s">
        <v>615</v>
      </c>
      <c r="AO83" s="86" t="s">
        <v>620</v>
      </c>
      <c r="AP83" s="86" t="b">
        <v>0</v>
      </c>
      <c r="AQ83" s="94" t="s">
        <v>604</v>
      </c>
      <c r="AR83" s="86" t="s">
        <v>176</v>
      </c>
      <c r="AS83" s="86">
        <v>0</v>
      </c>
      <c r="AT83" s="86">
        <v>0</v>
      </c>
      <c r="AU83" s="86"/>
      <c r="AV83" s="86"/>
      <c r="AW83" s="86"/>
      <c r="AX83" s="86"/>
      <c r="AY83" s="86"/>
      <c r="AZ83" s="86"/>
      <c r="BA83" s="86"/>
      <c r="BB83" s="86"/>
      <c r="BC83">
        <v>37</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21</v>
      </c>
      <c r="BM83" s="52">
        <v>100</v>
      </c>
      <c r="BN83" s="51">
        <v>21</v>
      </c>
    </row>
    <row r="84" spans="1:66" ht="30">
      <c r="A84" s="84" t="s">
        <v>226</v>
      </c>
      <c r="B84" s="84" t="s">
        <v>226</v>
      </c>
      <c r="C84" s="53" t="s">
        <v>1367</v>
      </c>
      <c r="D84" s="54">
        <v>3</v>
      </c>
      <c r="E84" s="65" t="s">
        <v>136</v>
      </c>
      <c r="F84" s="55">
        <v>6</v>
      </c>
      <c r="G84" s="53"/>
      <c r="H84" s="57"/>
      <c r="I84" s="56"/>
      <c r="J84" s="56"/>
      <c r="K84" s="36" t="s">
        <v>65</v>
      </c>
      <c r="L84" s="83">
        <v>84</v>
      </c>
      <c r="M84" s="83"/>
      <c r="N84" s="63"/>
      <c r="O84" s="86" t="s">
        <v>176</v>
      </c>
      <c r="P84" s="88">
        <v>43782.88190972222</v>
      </c>
      <c r="Q84" s="86" t="s">
        <v>309</v>
      </c>
      <c r="R84" s="86"/>
      <c r="S84" s="86"/>
      <c r="T84" s="86" t="s">
        <v>329</v>
      </c>
      <c r="U84" s="89" t="s">
        <v>346</v>
      </c>
      <c r="V84" s="89" t="s">
        <v>346</v>
      </c>
      <c r="W84" s="88">
        <v>43782.88190972222</v>
      </c>
      <c r="X84" s="92">
        <v>43782</v>
      </c>
      <c r="Y84" s="94" t="s">
        <v>433</v>
      </c>
      <c r="Z84" s="89" t="s">
        <v>519</v>
      </c>
      <c r="AA84" s="86"/>
      <c r="AB84" s="86"/>
      <c r="AC84" s="94" t="s">
        <v>605</v>
      </c>
      <c r="AD84" s="86"/>
      <c r="AE84" s="86" t="b">
        <v>0</v>
      </c>
      <c r="AF84" s="86">
        <v>0</v>
      </c>
      <c r="AG84" s="94" t="s">
        <v>615</v>
      </c>
      <c r="AH84" s="86" t="b">
        <v>0</v>
      </c>
      <c r="AI84" s="86" t="s">
        <v>617</v>
      </c>
      <c r="AJ84" s="86"/>
      <c r="AK84" s="94" t="s">
        <v>615</v>
      </c>
      <c r="AL84" s="86" t="b">
        <v>0</v>
      </c>
      <c r="AM84" s="86">
        <v>0</v>
      </c>
      <c r="AN84" s="94" t="s">
        <v>615</v>
      </c>
      <c r="AO84" s="86" t="s">
        <v>620</v>
      </c>
      <c r="AP84" s="86" t="b">
        <v>0</v>
      </c>
      <c r="AQ84" s="94" t="s">
        <v>605</v>
      </c>
      <c r="AR84" s="86" t="s">
        <v>176</v>
      </c>
      <c r="AS84" s="86">
        <v>0</v>
      </c>
      <c r="AT84" s="86">
        <v>0</v>
      </c>
      <c r="AU84" s="86"/>
      <c r="AV84" s="86"/>
      <c r="AW84" s="86"/>
      <c r="AX84" s="86"/>
      <c r="AY84" s="86"/>
      <c r="AZ84" s="86"/>
      <c r="BA84" s="86"/>
      <c r="BB84" s="86"/>
      <c r="BC84">
        <v>37</v>
      </c>
      <c r="BD84" s="85" t="str">
        <f>REPLACE(INDEX(GroupVertices[Group],MATCH(Edges[[#This Row],[Vertex 1]],GroupVertices[Vertex],0)),1,1,"")</f>
        <v>1</v>
      </c>
      <c r="BE84" s="85" t="str">
        <f>REPLACE(INDEX(GroupVertices[Group],MATCH(Edges[[#This Row],[Vertex 2]],GroupVertices[Vertex],0)),1,1,"")</f>
        <v>1</v>
      </c>
      <c r="BF84" s="51">
        <v>0</v>
      </c>
      <c r="BG84" s="52">
        <v>0</v>
      </c>
      <c r="BH84" s="51">
        <v>0</v>
      </c>
      <c r="BI84" s="52">
        <v>0</v>
      </c>
      <c r="BJ84" s="51">
        <v>0</v>
      </c>
      <c r="BK84" s="52">
        <v>0</v>
      </c>
      <c r="BL84" s="51">
        <v>19</v>
      </c>
      <c r="BM84" s="52">
        <v>100</v>
      </c>
      <c r="BN84" s="51">
        <v>19</v>
      </c>
    </row>
    <row r="85" spans="1:66" ht="30">
      <c r="A85" s="84" t="s">
        <v>226</v>
      </c>
      <c r="B85" s="84" t="s">
        <v>226</v>
      </c>
      <c r="C85" s="53" t="s">
        <v>1367</v>
      </c>
      <c r="D85" s="54">
        <v>3</v>
      </c>
      <c r="E85" s="65" t="s">
        <v>136</v>
      </c>
      <c r="F85" s="55">
        <v>6</v>
      </c>
      <c r="G85" s="53"/>
      <c r="H85" s="57"/>
      <c r="I85" s="56"/>
      <c r="J85" s="56"/>
      <c r="K85" s="36" t="s">
        <v>65</v>
      </c>
      <c r="L85" s="83">
        <v>85</v>
      </c>
      <c r="M85" s="83"/>
      <c r="N85" s="63"/>
      <c r="O85" s="86" t="s">
        <v>176</v>
      </c>
      <c r="P85" s="88">
        <v>43782.88663194444</v>
      </c>
      <c r="Q85" s="86" t="s">
        <v>310</v>
      </c>
      <c r="R85" s="86"/>
      <c r="S85" s="86"/>
      <c r="T85" s="86" t="s">
        <v>329</v>
      </c>
      <c r="U85" s="86"/>
      <c r="V85" s="89" t="s">
        <v>356</v>
      </c>
      <c r="W85" s="88">
        <v>43782.88663194444</v>
      </c>
      <c r="X85" s="92">
        <v>43782</v>
      </c>
      <c r="Y85" s="94" t="s">
        <v>434</v>
      </c>
      <c r="Z85" s="89" t="s">
        <v>520</v>
      </c>
      <c r="AA85" s="86"/>
      <c r="AB85" s="86"/>
      <c r="AC85" s="94" t="s">
        <v>606</v>
      </c>
      <c r="AD85" s="86"/>
      <c r="AE85" s="86" t="b">
        <v>0</v>
      </c>
      <c r="AF85" s="86">
        <v>0</v>
      </c>
      <c r="AG85" s="94" t="s">
        <v>615</v>
      </c>
      <c r="AH85" s="86" t="b">
        <v>0</v>
      </c>
      <c r="AI85" s="86" t="s">
        <v>617</v>
      </c>
      <c r="AJ85" s="86"/>
      <c r="AK85" s="94" t="s">
        <v>615</v>
      </c>
      <c r="AL85" s="86" t="b">
        <v>0</v>
      </c>
      <c r="AM85" s="86">
        <v>0</v>
      </c>
      <c r="AN85" s="94" t="s">
        <v>615</v>
      </c>
      <c r="AO85" s="86" t="s">
        <v>620</v>
      </c>
      <c r="AP85" s="86" t="b">
        <v>0</v>
      </c>
      <c r="AQ85" s="94" t="s">
        <v>606</v>
      </c>
      <c r="AR85" s="86" t="s">
        <v>176</v>
      </c>
      <c r="AS85" s="86">
        <v>0</v>
      </c>
      <c r="AT85" s="86">
        <v>0</v>
      </c>
      <c r="AU85" s="86"/>
      <c r="AV85" s="86"/>
      <c r="AW85" s="86"/>
      <c r="AX85" s="86"/>
      <c r="AY85" s="86"/>
      <c r="AZ85" s="86"/>
      <c r="BA85" s="86"/>
      <c r="BB85" s="86"/>
      <c r="BC85">
        <v>37</v>
      </c>
      <c r="BD85" s="85" t="str">
        <f>REPLACE(INDEX(GroupVertices[Group],MATCH(Edges[[#This Row],[Vertex 1]],GroupVertices[Vertex],0)),1,1,"")</f>
        <v>1</v>
      </c>
      <c r="BE85" s="85" t="str">
        <f>REPLACE(INDEX(GroupVertices[Group],MATCH(Edges[[#This Row],[Vertex 2]],GroupVertices[Vertex],0)),1,1,"")</f>
        <v>1</v>
      </c>
      <c r="BF85" s="51">
        <v>1</v>
      </c>
      <c r="BG85" s="52">
        <v>2.2222222222222223</v>
      </c>
      <c r="BH85" s="51">
        <v>1</v>
      </c>
      <c r="BI85" s="52">
        <v>2.2222222222222223</v>
      </c>
      <c r="BJ85" s="51">
        <v>0</v>
      </c>
      <c r="BK85" s="52">
        <v>0</v>
      </c>
      <c r="BL85" s="51">
        <v>43</v>
      </c>
      <c r="BM85" s="52">
        <v>95.55555555555556</v>
      </c>
      <c r="BN85" s="51">
        <v>45</v>
      </c>
    </row>
    <row r="86" spans="1:66" ht="30">
      <c r="A86" s="84" t="s">
        <v>226</v>
      </c>
      <c r="B86" s="84" t="s">
        <v>226</v>
      </c>
      <c r="C86" s="53" t="s">
        <v>1367</v>
      </c>
      <c r="D86" s="54">
        <v>3</v>
      </c>
      <c r="E86" s="65" t="s">
        <v>136</v>
      </c>
      <c r="F86" s="55">
        <v>6</v>
      </c>
      <c r="G86" s="53"/>
      <c r="H86" s="57"/>
      <c r="I86" s="56"/>
      <c r="J86" s="56"/>
      <c r="K86" s="36" t="s">
        <v>65</v>
      </c>
      <c r="L86" s="83">
        <v>86</v>
      </c>
      <c r="M86" s="83"/>
      <c r="N86" s="63"/>
      <c r="O86" s="86" t="s">
        <v>176</v>
      </c>
      <c r="P86" s="88">
        <v>43782.88759259259</v>
      </c>
      <c r="Q86" s="86" t="s">
        <v>311</v>
      </c>
      <c r="R86" s="86"/>
      <c r="S86" s="86"/>
      <c r="T86" s="86" t="s">
        <v>329</v>
      </c>
      <c r="U86" s="86"/>
      <c r="V86" s="89" t="s">
        <v>356</v>
      </c>
      <c r="W86" s="88">
        <v>43782.88759259259</v>
      </c>
      <c r="X86" s="92">
        <v>43782</v>
      </c>
      <c r="Y86" s="94" t="s">
        <v>435</v>
      </c>
      <c r="Z86" s="89" t="s">
        <v>521</v>
      </c>
      <c r="AA86" s="86"/>
      <c r="AB86" s="86"/>
      <c r="AC86" s="94" t="s">
        <v>607</v>
      </c>
      <c r="AD86" s="86"/>
      <c r="AE86" s="86" t="b">
        <v>0</v>
      </c>
      <c r="AF86" s="86">
        <v>0</v>
      </c>
      <c r="AG86" s="94" t="s">
        <v>615</v>
      </c>
      <c r="AH86" s="86" t="b">
        <v>0</v>
      </c>
      <c r="AI86" s="86" t="s">
        <v>617</v>
      </c>
      <c r="AJ86" s="86"/>
      <c r="AK86" s="94" t="s">
        <v>615</v>
      </c>
      <c r="AL86" s="86" t="b">
        <v>0</v>
      </c>
      <c r="AM86" s="86">
        <v>0</v>
      </c>
      <c r="AN86" s="94" t="s">
        <v>615</v>
      </c>
      <c r="AO86" s="86" t="s">
        <v>620</v>
      </c>
      <c r="AP86" s="86" t="b">
        <v>0</v>
      </c>
      <c r="AQ86" s="94" t="s">
        <v>607</v>
      </c>
      <c r="AR86" s="86" t="s">
        <v>176</v>
      </c>
      <c r="AS86" s="86">
        <v>0</v>
      </c>
      <c r="AT86" s="86">
        <v>0</v>
      </c>
      <c r="AU86" s="86"/>
      <c r="AV86" s="86"/>
      <c r="AW86" s="86"/>
      <c r="AX86" s="86"/>
      <c r="AY86" s="86"/>
      <c r="AZ86" s="86"/>
      <c r="BA86" s="86"/>
      <c r="BB86" s="86"/>
      <c r="BC86">
        <v>37</v>
      </c>
      <c r="BD86" s="85" t="str">
        <f>REPLACE(INDEX(GroupVertices[Group],MATCH(Edges[[#This Row],[Vertex 1]],GroupVertices[Vertex],0)),1,1,"")</f>
        <v>1</v>
      </c>
      <c r="BE86" s="85" t="str">
        <f>REPLACE(INDEX(GroupVertices[Group],MATCH(Edges[[#This Row],[Vertex 2]],GroupVertices[Vertex],0)),1,1,"")</f>
        <v>1</v>
      </c>
      <c r="BF86" s="51">
        <v>0</v>
      </c>
      <c r="BG86" s="52">
        <v>0</v>
      </c>
      <c r="BH86" s="51">
        <v>0</v>
      </c>
      <c r="BI86" s="52">
        <v>0</v>
      </c>
      <c r="BJ86" s="51">
        <v>0</v>
      </c>
      <c r="BK86" s="52">
        <v>0</v>
      </c>
      <c r="BL86" s="51">
        <v>15</v>
      </c>
      <c r="BM86" s="52">
        <v>100</v>
      </c>
      <c r="BN86" s="51">
        <v>15</v>
      </c>
    </row>
    <row r="87" spans="1:66" ht="30">
      <c r="A87" s="84" t="s">
        <v>226</v>
      </c>
      <c r="B87" s="84" t="s">
        <v>226</v>
      </c>
      <c r="C87" s="53" t="s">
        <v>1367</v>
      </c>
      <c r="D87" s="54">
        <v>3</v>
      </c>
      <c r="E87" s="65" t="s">
        <v>136</v>
      </c>
      <c r="F87" s="55">
        <v>6</v>
      </c>
      <c r="G87" s="53"/>
      <c r="H87" s="57"/>
      <c r="I87" s="56"/>
      <c r="J87" s="56"/>
      <c r="K87" s="36" t="s">
        <v>65</v>
      </c>
      <c r="L87" s="83">
        <v>87</v>
      </c>
      <c r="M87" s="83"/>
      <c r="N87" s="63"/>
      <c r="O87" s="86" t="s">
        <v>176</v>
      </c>
      <c r="P87" s="88">
        <v>43782.88945601852</v>
      </c>
      <c r="Q87" s="86" t="s">
        <v>312</v>
      </c>
      <c r="R87" s="86"/>
      <c r="S87" s="86"/>
      <c r="T87" s="86" t="s">
        <v>329</v>
      </c>
      <c r="U87" s="86"/>
      <c r="V87" s="89" t="s">
        <v>356</v>
      </c>
      <c r="W87" s="88">
        <v>43782.88945601852</v>
      </c>
      <c r="X87" s="92">
        <v>43782</v>
      </c>
      <c r="Y87" s="94" t="s">
        <v>436</v>
      </c>
      <c r="Z87" s="89" t="s">
        <v>522</v>
      </c>
      <c r="AA87" s="86"/>
      <c r="AB87" s="86"/>
      <c r="AC87" s="94" t="s">
        <v>608</v>
      </c>
      <c r="AD87" s="86"/>
      <c r="AE87" s="86" t="b">
        <v>0</v>
      </c>
      <c r="AF87" s="86">
        <v>0</v>
      </c>
      <c r="AG87" s="94" t="s">
        <v>615</v>
      </c>
      <c r="AH87" s="86" t="b">
        <v>0</v>
      </c>
      <c r="AI87" s="86" t="s">
        <v>617</v>
      </c>
      <c r="AJ87" s="86"/>
      <c r="AK87" s="94" t="s">
        <v>615</v>
      </c>
      <c r="AL87" s="86" t="b">
        <v>0</v>
      </c>
      <c r="AM87" s="86">
        <v>0</v>
      </c>
      <c r="AN87" s="94" t="s">
        <v>615</v>
      </c>
      <c r="AO87" s="86" t="s">
        <v>620</v>
      </c>
      <c r="AP87" s="86" t="b">
        <v>0</v>
      </c>
      <c r="AQ87" s="94" t="s">
        <v>608</v>
      </c>
      <c r="AR87" s="86" t="s">
        <v>176</v>
      </c>
      <c r="AS87" s="86">
        <v>0</v>
      </c>
      <c r="AT87" s="86">
        <v>0</v>
      </c>
      <c r="AU87" s="86"/>
      <c r="AV87" s="86"/>
      <c r="AW87" s="86"/>
      <c r="AX87" s="86"/>
      <c r="AY87" s="86"/>
      <c r="AZ87" s="86"/>
      <c r="BA87" s="86"/>
      <c r="BB87" s="86"/>
      <c r="BC87">
        <v>37</v>
      </c>
      <c r="BD87" s="85" t="str">
        <f>REPLACE(INDEX(GroupVertices[Group],MATCH(Edges[[#This Row],[Vertex 1]],GroupVertices[Vertex],0)),1,1,"")</f>
        <v>1</v>
      </c>
      <c r="BE87" s="85" t="str">
        <f>REPLACE(INDEX(GroupVertices[Group],MATCH(Edges[[#This Row],[Vertex 2]],GroupVertices[Vertex],0)),1,1,"")</f>
        <v>1</v>
      </c>
      <c r="BF87" s="51">
        <v>1</v>
      </c>
      <c r="BG87" s="52">
        <v>3.4482758620689653</v>
      </c>
      <c r="BH87" s="51">
        <v>0</v>
      </c>
      <c r="BI87" s="52">
        <v>0</v>
      </c>
      <c r="BJ87" s="51">
        <v>0</v>
      </c>
      <c r="BK87" s="52">
        <v>0</v>
      </c>
      <c r="BL87" s="51">
        <v>28</v>
      </c>
      <c r="BM87" s="52">
        <v>96.55172413793103</v>
      </c>
      <c r="BN87" s="51">
        <v>29</v>
      </c>
    </row>
    <row r="88" spans="1:66" ht="30">
      <c r="A88" s="84" t="s">
        <v>226</v>
      </c>
      <c r="B88" s="84" t="s">
        <v>226</v>
      </c>
      <c r="C88" s="53" t="s">
        <v>1367</v>
      </c>
      <c r="D88" s="54">
        <v>3</v>
      </c>
      <c r="E88" s="65" t="s">
        <v>136</v>
      </c>
      <c r="F88" s="55">
        <v>6</v>
      </c>
      <c r="G88" s="53"/>
      <c r="H88" s="57"/>
      <c r="I88" s="56"/>
      <c r="J88" s="56"/>
      <c r="K88" s="36" t="s">
        <v>65</v>
      </c>
      <c r="L88" s="83">
        <v>88</v>
      </c>
      <c r="M88" s="83"/>
      <c r="N88" s="63"/>
      <c r="O88" s="86" t="s">
        <v>176</v>
      </c>
      <c r="P88" s="88">
        <v>43782.893645833334</v>
      </c>
      <c r="Q88" s="86" t="s">
        <v>313</v>
      </c>
      <c r="R88" s="86"/>
      <c r="S88" s="86"/>
      <c r="T88" s="86" t="s">
        <v>329</v>
      </c>
      <c r="U88" s="86"/>
      <c r="V88" s="89" t="s">
        <v>356</v>
      </c>
      <c r="W88" s="88">
        <v>43782.893645833334</v>
      </c>
      <c r="X88" s="92">
        <v>43782</v>
      </c>
      <c r="Y88" s="94" t="s">
        <v>437</v>
      </c>
      <c r="Z88" s="89" t="s">
        <v>523</v>
      </c>
      <c r="AA88" s="86"/>
      <c r="AB88" s="86"/>
      <c r="AC88" s="94" t="s">
        <v>609</v>
      </c>
      <c r="AD88" s="86"/>
      <c r="AE88" s="86" t="b">
        <v>0</v>
      </c>
      <c r="AF88" s="86">
        <v>0</v>
      </c>
      <c r="AG88" s="94" t="s">
        <v>615</v>
      </c>
      <c r="AH88" s="86" t="b">
        <v>0</v>
      </c>
      <c r="AI88" s="86" t="s">
        <v>617</v>
      </c>
      <c r="AJ88" s="86"/>
      <c r="AK88" s="94" t="s">
        <v>615</v>
      </c>
      <c r="AL88" s="86" t="b">
        <v>0</v>
      </c>
      <c r="AM88" s="86">
        <v>0</v>
      </c>
      <c r="AN88" s="94" t="s">
        <v>615</v>
      </c>
      <c r="AO88" s="86" t="s">
        <v>620</v>
      </c>
      <c r="AP88" s="86" t="b">
        <v>0</v>
      </c>
      <c r="AQ88" s="94" t="s">
        <v>609</v>
      </c>
      <c r="AR88" s="86" t="s">
        <v>176</v>
      </c>
      <c r="AS88" s="86">
        <v>0</v>
      </c>
      <c r="AT88" s="86">
        <v>0</v>
      </c>
      <c r="AU88" s="86"/>
      <c r="AV88" s="86"/>
      <c r="AW88" s="86"/>
      <c r="AX88" s="86"/>
      <c r="AY88" s="86"/>
      <c r="AZ88" s="86"/>
      <c r="BA88" s="86"/>
      <c r="BB88" s="86"/>
      <c r="BC88">
        <v>37</v>
      </c>
      <c r="BD88" s="85" t="str">
        <f>REPLACE(INDEX(GroupVertices[Group],MATCH(Edges[[#This Row],[Vertex 1]],GroupVertices[Vertex],0)),1,1,"")</f>
        <v>1</v>
      </c>
      <c r="BE88" s="85" t="str">
        <f>REPLACE(INDEX(GroupVertices[Group],MATCH(Edges[[#This Row],[Vertex 2]],GroupVertices[Vertex],0)),1,1,"")</f>
        <v>1</v>
      </c>
      <c r="BF88" s="51">
        <v>0</v>
      </c>
      <c r="BG88" s="52">
        <v>0</v>
      </c>
      <c r="BH88" s="51">
        <v>0</v>
      </c>
      <c r="BI88" s="52">
        <v>0</v>
      </c>
      <c r="BJ88" s="51">
        <v>0</v>
      </c>
      <c r="BK88" s="52">
        <v>0</v>
      </c>
      <c r="BL88" s="51">
        <v>23</v>
      </c>
      <c r="BM88" s="52">
        <v>100</v>
      </c>
      <c r="BN88" s="51">
        <v>23</v>
      </c>
    </row>
    <row r="89" spans="1:66" ht="30">
      <c r="A89" s="84" t="s">
        <v>226</v>
      </c>
      <c r="B89" s="84" t="s">
        <v>226</v>
      </c>
      <c r="C89" s="53" t="s">
        <v>1367</v>
      </c>
      <c r="D89" s="54">
        <v>3</v>
      </c>
      <c r="E89" s="65" t="s">
        <v>136</v>
      </c>
      <c r="F89" s="55">
        <v>6</v>
      </c>
      <c r="G89" s="53"/>
      <c r="H89" s="57"/>
      <c r="I89" s="56"/>
      <c r="J89" s="56"/>
      <c r="K89" s="36" t="s">
        <v>65</v>
      </c>
      <c r="L89" s="83">
        <v>89</v>
      </c>
      <c r="M89" s="83"/>
      <c r="N89" s="63"/>
      <c r="O89" s="86" t="s">
        <v>176</v>
      </c>
      <c r="P89" s="88">
        <v>43782.898043981484</v>
      </c>
      <c r="Q89" s="86" t="s">
        <v>314</v>
      </c>
      <c r="R89" s="86"/>
      <c r="S89" s="86"/>
      <c r="T89" s="86" t="s">
        <v>329</v>
      </c>
      <c r="U89" s="86"/>
      <c r="V89" s="89" t="s">
        <v>356</v>
      </c>
      <c r="W89" s="88">
        <v>43782.898043981484</v>
      </c>
      <c r="X89" s="92">
        <v>43782</v>
      </c>
      <c r="Y89" s="94" t="s">
        <v>438</v>
      </c>
      <c r="Z89" s="89" t="s">
        <v>524</v>
      </c>
      <c r="AA89" s="86"/>
      <c r="AB89" s="86"/>
      <c r="AC89" s="94" t="s">
        <v>610</v>
      </c>
      <c r="AD89" s="86"/>
      <c r="AE89" s="86" t="b">
        <v>0</v>
      </c>
      <c r="AF89" s="86">
        <v>0</v>
      </c>
      <c r="AG89" s="94" t="s">
        <v>615</v>
      </c>
      <c r="AH89" s="86" t="b">
        <v>0</v>
      </c>
      <c r="AI89" s="86" t="s">
        <v>617</v>
      </c>
      <c r="AJ89" s="86"/>
      <c r="AK89" s="94" t="s">
        <v>615</v>
      </c>
      <c r="AL89" s="86" t="b">
        <v>0</v>
      </c>
      <c r="AM89" s="86">
        <v>0</v>
      </c>
      <c r="AN89" s="94" t="s">
        <v>615</v>
      </c>
      <c r="AO89" s="86" t="s">
        <v>620</v>
      </c>
      <c r="AP89" s="86" t="b">
        <v>0</v>
      </c>
      <c r="AQ89" s="94" t="s">
        <v>610</v>
      </c>
      <c r="AR89" s="86" t="s">
        <v>176</v>
      </c>
      <c r="AS89" s="86">
        <v>0</v>
      </c>
      <c r="AT89" s="86">
        <v>0</v>
      </c>
      <c r="AU89" s="86"/>
      <c r="AV89" s="86"/>
      <c r="AW89" s="86"/>
      <c r="AX89" s="86"/>
      <c r="AY89" s="86"/>
      <c r="AZ89" s="86"/>
      <c r="BA89" s="86"/>
      <c r="BB89" s="86"/>
      <c r="BC89">
        <v>37</v>
      </c>
      <c r="BD89" s="85" t="str">
        <f>REPLACE(INDEX(GroupVertices[Group],MATCH(Edges[[#This Row],[Vertex 1]],GroupVertices[Vertex],0)),1,1,"")</f>
        <v>1</v>
      </c>
      <c r="BE89" s="85" t="str">
        <f>REPLACE(INDEX(GroupVertices[Group],MATCH(Edges[[#This Row],[Vertex 2]],GroupVertices[Vertex],0)),1,1,"")</f>
        <v>1</v>
      </c>
      <c r="BF89" s="51">
        <v>0</v>
      </c>
      <c r="BG89" s="52">
        <v>0</v>
      </c>
      <c r="BH89" s="51">
        <v>0</v>
      </c>
      <c r="BI89" s="52">
        <v>0</v>
      </c>
      <c r="BJ89" s="51">
        <v>0</v>
      </c>
      <c r="BK89" s="52">
        <v>0</v>
      </c>
      <c r="BL89" s="51">
        <v>24</v>
      </c>
      <c r="BM89" s="52">
        <v>100</v>
      </c>
      <c r="BN89" s="51">
        <v>24</v>
      </c>
    </row>
    <row r="90" spans="1:66" ht="30">
      <c r="A90" s="84" t="s">
        <v>226</v>
      </c>
      <c r="B90" s="84" t="s">
        <v>226</v>
      </c>
      <c r="C90" s="53" t="s">
        <v>1367</v>
      </c>
      <c r="D90" s="54">
        <v>3</v>
      </c>
      <c r="E90" s="65" t="s">
        <v>136</v>
      </c>
      <c r="F90" s="55">
        <v>6</v>
      </c>
      <c r="G90" s="53"/>
      <c r="H90" s="57"/>
      <c r="I90" s="56"/>
      <c r="J90" s="56"/>
      <c r="K90" s="36" t="s">
        <v>65</v>
      </c>
      <c r="L90" s="83">
        <v>90</v>
      </c>
      <c r="M90" s="83"/>
      <c r="N90" s="63"/>
      <c r="O90" s="86" t="s">
        <v>176</v>
      </c>
      <c r="P90" s="88">
        <v>43782.89928240741</v>
      </c>
      <c r="Q90" s="86" t="s">
        <v>315</v>
      </c>
      <c r="R90" s="86"/>
      <c r="S90" s="86"/>
      <c r="T90" s="86" t="s">
        <v>329</v>
      </c>
      <c r="U90" s="86"/>
      <c r="V90" s="89" t="s">
        <v>356</v>
      </c>
      <c r="W90" s="88">
        <v>43782.89928240741</v>
      </c>
      <c r="X90" s="92">
        <v>43782</v>
      </c>
      <c r="Y90" s="94" t="s">
        <v>439</v>
      </c>
      <c r="Z90" s="89" t="s">
        <v>525</v>
      </c>
      <c r="AA90" s="86"/>
      <c r="AB90" s="86"/>
      <c r="AC90" s="94" t="s">
        <v>611</v>
      </c>
      <c r="AD90" s="86"/>
      <c r="AE90" s="86" t="b">
        <v>0</v>
      </c>
      <c r="AF90" s="86">
        <v>0</v>
      </c>
      <c r="AG90" s="94" t="s">
        <v>615</v>
      </c>
      <c r="AH90" s="86" t="b">
        <v>0</v>
      </c>
      <c r="AI90" s="86" t="s">
        <v>617</v>
      </c>
      <c r="AJ90" s="86"/>
      <c r="AK90" s="94" t="s">
        <v>615</v>
      </c>
      <c r="AL90" s="86" t="b">
        <v>0</v>
      </c>
      <c r="AM90" s="86">
        <v>0</v>
      </c>
      <c r="AN90" s="94" t="s">
        <v>615</v>
      </c>
      <c r="AO90" s="86" t="s">
        <v>620</v>
      </c>
      <c r="AP90" s="86" t="b">
        <v>0</v>
      </c>
      <c r="AQ90" s="94" t="s">
        <v>611</v>
      </c>
      <c r="AR90" s="86" t="s">
        <v>176</v>
      </c>
      <c r="AS90" s="86">
        <v>0</v>
      </c>
      <c r="AT90" s="86">
        <v>0</v>
      </c>
      <c r="AU90" s="86"/>
      <c r="AV90" s="86"/>
      <c r="AW90" s="86"/>
      <c r="AX90" s="86"/>
      <c r="AY90" s="86"/>
      <c r="AZ90" s="86"/>
      <c r="BA90" s="86"/>
      <c r="BB90" s="86"/>
      <c r="BC90">
        <v>37</v>
      </c>
      <c r="BD90" s="85" t="str">
        <f>REPLACE(INDEX(GroupVertices[Group],MATCH(Edges[[#This Row],[Vertex 1]],GroupVertices[Vertex],0)),1,1,"")</f>
        <v>1</v>
      </c>
      <c r="BE90" s="85" t="str">
        <f>REPLACE(INDEX(GroupVertices[Group],MATCH(Edges[[#This Row],[Vertex 2]],GroupVertices[Vertex],0)),1,1,"")</f>
        <v>1</v>
      </c>
      <c r="BF90" s="51">
        <v>1</v>
      </c>
      <c r="BG90" s="52">
        <v>6.25</v>
      </c>
      <c r="BH90" s="51">
        <v>0</v>
      </c>
      <c r="BI90" s="52">
        <v>0</v>
      </c>
      <c r="BJ90" s="51">
        <v>0</v>
      </c>
      <c r="BK90" s="52">
        <v>0</v>
      </c>
      <c r="BL90" s="51">
        <v>15</v>
      </c>
      <c r="BM90" s="52">
        <v>93.75</v>
      </c>
      <c r="BN90" s="51">
        <v>16</v>
      </c>
    </row>
    <row r="91" spans="1:66" ht="30">
      <c r="A91" s="84" t="s">
        <v>226</v>
      </c>
      <c r="B91" s="84" t="s">
        <v>226</v>
      </c>
      <c r="C91" s="53" t="s">
        <v>1367</v>
      </c>
      <c r="D91" s="54">
        <v>3</v>
      </c>
      <c r="E91" s="65" t="s">
        <v>136</v>
      </c>
      <c r="F91" s="55">
        <v>6</v>
      </c>
      <c r="G91" s="53"/>
      <c r="H91" s="57"/>
      <c r="I91" s="56"/>
      <c r="J91" s="56"/>
      <c r="K91" s="36" t="s">
        <v>65</v>
      </c>
      <c r="L91" s="83">
        <v>91</v>
      </c>
      <c r="M91" s="83"/>
      <c r="N91" s="63"/>
      <c r="O91" s="86" t="s">
        <v>176</v>
      </c>
      <c r="P91" s="88">
        <v>43782.90168981482</v>
      </c>
      <c r="Q91" s="86" t="s">
        <v>316</v>
      </c>
      <c r="R91" s="86"/>
      <c r="S91" s="86"/>
      <c r="T91" s="86" t="s">
        <v>329</v>
      </c>
      <c r="U91" s="86"/>
      <c r="V91" s="89" t="s">
        <v>356</v>
      </c>
      <c r="W91" s="88">
        <v>43782.90168981482</v>
      </c>
      <c r="X91" s="92">
        <v>43782</v>
      </c>
      <c r="Y91" s="94" t="s">
        <v>440</v>
      </c>
      <c r="Z91" s="89" t="s">
        <v>526</v>
      </c>
      <c r="AA91" s="86"/>
      <c r="AB91" s="86"/>
      <c r="AC91" s="94" t="s">
        <v>612</v>
      </c>
      <c r="AD91" s="86"/>
      <c r="AE91" s="86" t="b">
        <v>0</v>
      </c>
      <c r="AF91" s="86">
        <v>0</v>
      </c>
      <c r="AG91" s="94" t="s">
        <v>615</v>
      </c>
      <c r="AH91" s="86" t="b">
        <v>0</v>
      </c>
      <c r="AI91" s="86" t="s">
        <v>617</v>
      </c>
      <c r="AJ91" s="86"/>
      <c r="AK91" s="94" t="s">
        <v>615</v>
      </c>
      <c r="AL91" s="86" t="b">
        <v>0</v>
      </c>
      <c r="AM91" s="86">
        <v>0</v>
      </c>
      <c r="AN91" s="94" t="s">
        <v>615</v>
      </c>
      <c r="AO91" s="86" t="s">
        <v>620</v>
      </c>
      <c r="AP91" s="86" t="b">
        <v>0</v>
      </c>
      <c r="AQ91" s="94" t="s">
        <v>612</v>
      </c>
      <c r="AR91" s="86" t="s">
        <v>176</v>
      </c>
      <c r="AS91" s="86">
        <v>0</v>
      </c>
      <c r="AT91" s="86">
        <v>0</v>
      </c>
      <c r="AU91" s="86"/>
      <c r="AV91" s="86"/>
      <c r="AW91" s="86"/>
      <c r="AX91" s="86"/>
      <c r="AY91" s="86"/>
      <c r="AZ91" s="86"/>
      <c r="BA91" s="86"/>
      <c r="BB91" s="86"/>
      <c r="BC91">
        <v>37</v>
      </c>
      <c r="BD91" s="85" t="str">
        <f>REPLACE(INDEX(GroupVertices[Group],MATCH(Edges[[#This Row],[Vertex 1]],GroupVertices[Vertex],0)),1,1,"")</f>
        <v>1</v>
      </c>
      <c r="BE91" s="85" t="str">
        <f>REPLACE(INDEX(GroupVertices[Group],MATCH(Edges[[#This Row],[Vertex 2]],GroupVertices[Vertex],0)),1,1,"")</f>
        <v>1</v>
      </c>
      <c r="BF91" s="51">
        <v>0</v>
      </c>
      <c r="BG91" s="52">
        <v>0</v>
      </c>
      <c r="BH91" s="51">
        <v>0</v>
      </c>
      <c r="BI91" s="52">
        <v>0</v>
      </c>
      <c r="BJ91" s="51">
        <v>0</v>
      </c>
      <c r="BK91" s="52">
        <v>0</v>
      </c>
      <c r="BL91" s="51">
        <v>27</v>
      </c>
      <c r="BM91" s="52">
        <v>100</v>
      </c>
      <c r="BN91" s="51">
        <v>27</v>
      </c>
    </row>
    <row r="92" spans="1:66" ht="30">
      <c r="A92" s="84" t="s">
        <v>226</v>
      </c>
      <c r="B92" s="84" t="s">
        <v>226</v>
      </c>
      <c r="C92" s="53" t="s">
        <v>1367</v>
      </c>
      <c r="D92" s="54">
        <v>3</v>
      </c>
      <c r="E92" s="65" t="s">
        <v>136</v>
      </c>
      <c r="F92" s="55">
        <v>6</v>
      </c>
      <c r="G92" s="53"/>
      <c r="H92" s="57"/>
      <c r="I92" s="56"/>
      <c r="J92" s="56"/>
      <c r="K92" s="36" t="s">
        <v>65</v>
      </c>
      <c r="L92" s="83">
        <v>92</v>
      </c>
      <c r="M92" s="83"/>
      <c r="N92" s="63"/>
      <c r="O92" s="86" t="s">
        <v>176</v>
      </c>
      <c r="P92" s="88">
        <v>43782.902708333335</v>
      </c>
      <c r="Q92" s="86" t="s">
        <v>317</v>
      </c>
      <c r="R92" s="86"/>
      <c r="S92" s="86"/>
      <c r="T92" s="86" t="s">
        <v>329</v>
      </c>
      <c r="U92" s="86"/>
      <c r="V92" s="89" t="s">
        <v>356</v>
      </c>
      <c r="W92" s="88">
        <v>43782.902708333335</v>
      </c>
      <c r="X92" s="92">
        <v>43782</v>
      </c>
      <c r="Y92" s="94" t="s">
        <v>441</v>
      </c>
      <c r="Z92" s="89" t="s">
        <v>527</v>
      </c>
      <c r="AA92" s="86"/>
      <c r="AB92" s="86"/>
      <c r="AC92" s="94" t="s">
        <v>613</v>
      </c>
      <c r="AD92" s="86"/>
      <c r="AE92" s="86" t="b">
        <v>0</v>
      </c>
      <c r="AF92" s="86">
        <v>0</v>
      </c>
      <c r="AG92" s="94" t="s">
        <v>615</v>
      </c>
      <c r="AH92" s="86" t="b">
        <v>0</v>
      </c>
      <c r="AI92" s="86" t="s">
        <v>617</v>
      </c>
      <c r="AJ92" s="86"/>
      <c r="AK92" s="94" t="s">
        <v>615</v>
      </c>
      <c r="AL92" s="86" t="b">
        <v>0</v>
      </c>
      <c r="AM92" s="86">
        <v>0</v>
      </c>
      <c r="AN92" s="94" t="s">
        <v>615</v>
      </c>
      <c r="AO92" s="86" t="s">
        <v>620</v>
      </c>
      <c r="AP92" s="86" t="b">
        <v>0</v>
      </c>
      <c r="AQ92" s="94" t="s">
        <v>613</v>
      </c>
      <c r="AR92" s="86" t="s">
        <v>176</v>
      </c>
      <c r="AS92" s="86">
        <v>0</v>
      </c>
      <c r="AT92" s="86">
        <v>0</v>
      </c>
      <c r="AU92" s="86"/>
      <c r="AV92" s="86"/>
      <c r="AW92" s="86"/>
      <c r="AX92" s="86"/>
      <c r="AY92" s="86"/>
      <c r="AZ92" s="86"/>
      <c r="BA92" s="86"/>
      <c r="BB92" s="86"/>
      <c r="BC92">
        <v>37</v>
      </c>
      <c r="BD92" s="85" t="str">
        <f>REPLACE(INDEX(GroupVertices[Group],MATCH(Edges[[#This Row],[Vertex 1]],GroupVertices[Vertex],0)),1,1,"")</f>
        <v>1</v>
      </c>
      <c r="BE92" s="85" t="str">
        <f>REPLACE(INDEX(GroupVertices[Group],MATCH(Edges[[#This Row],[Vertex 2]],GroupVertices[Vertex],0)),1,1,"")</f>
        <v>1</v>
      </c>
      <c r="BF92" s="51">
        <v>0</v>
      </c>
      <c r="BG92" s="52">
        <v>0</v>
      </c>
      <c r="BH92" s="51">
        <v>0</v>
      </c>
      <c r="BI92" s="52">
        <v>0</v>
      </c>
      <c r="BJ92" s="51">
        <v>0</v>
      </c>
      <c r="BK92" s="52">
        <v>0</v>
      </c>
      <c r="BL92" s="51">
        <v>24</v>
      </c>
      <c r="BM92" s="52">
        <v>100</v>
      </c>
      <c r="BN92" s="51">
        <v>24</v>
      </c>
    </row>
    <row r="93" spans="1:66" ht="30">
      <c r="A93" s="84" t="s">
        <v>226</v>
      </c>
      <c r="B93" s="84" t="s">
        <v>226</v>
      </c>
      <c r="C93" s="53" t="s">
        <v>1367</v>
      </c>
      <c r="D93" s="54">
        <v>3</v>
      </c>
      <c r="E93" s="65" t="s">
        <v>136</v>
      </c>
      <c r="F93" s="55">
        <v>6</v>
      </c>
      <c r="G93" s="53"/>
      <c r="H93" s="57"/>
      <c r="I93" s="56"/>
      <c r="J93" s="56"/>
      <c r="K93" s="36" t="s">
        <v>65</v>
      </c>
      <c r="L93" s="83">
        <v>93</v>
      </c>
      <c r="M93" s="83"/>
      <c r="N93" s="63"/>
      <c r="O93" s="86" t="s">
        <v>176</v>
      </c>
      <c r="P93" s="88">
        <v>43783.581666666665</v>
      </c>
      <c r="Q93" s="86" t="s">
        <v>318</v>
      </c>
      <c r="R93" s="86"/>
      <c r="S93" s="86"/>
      <c r="T93" s="86" t="s">
        <v>337</v>
      </c>
      <c r="U93" s="86"/>
      <c r="V93" s="89" t="s">
        <v>356</v>
      </c>
      <c r="W93" s="88">
        <v>43783.581666666665</v>
      </c>
      <c r="X93" s="92">
        <v>43783</v>
      </c>
      <c r="Y93" s="94" t="s">
        <v>442</v>
      </c>
      <c r="Z93" s="89" t="s">
        <v>528</v>
      </c>
      <c r="AA93" s="86"/>
      <c r="AB93" s="86"/>
      <c r="AC93" s="94" t="s">
        <v>614</v>
      </c>
      <c r="AD93" s="86"/>
      <c r="AE93" s="86" t="b">
        <v>0</v>
      </c>
      <c r="AF93" s="86">
        <v>1</v>
      </c>
      <c r="AG93" s="94" t="s">
        <v>615</v>
      </c>
      <c r="AH93" s="86" t="b">
        <v>0</v>
      </c>
      <c r="AI93" s="86" t="s">
        <v>617</v>
      </c>
      <c r="AJ93" s="86"/>
      <c r="AK93" s="94" t="s">
        <v>615</v>
      </c>
      <c r="AL93" s="86" t="b">
        <v>0</v>
      </c>
      <c r="AM93" s="86">
        <v>0</v>
      </c>
      <c r="AN93" s="94" t="s">
        <v>615</v>
      </c>
      <c r="AO93" s="86" t="s">
        <v>620</v>
      </c>
      <c r="AP93" s="86" t="b">
        <v>0</v>
      </c>
      <c r="AQ93" s="94" t="s">
        <v>614</v>
      </c>
      <c r="AR93" s="86" t="s">
        <v>176</v>
      </c>
      <c r="AS93" s="86">
        <v>0</v>
      </c>
      <c r="AT93" s="86">
        <v>0</v>
      </c>
      <c r="AU93" s="86"/>
      <c r="AV93" s="86"/>
      <c r="AW93" s="86"/>
      <c r="AX93" s="86"/>
      <c r="AY93" s="86"/>
      <c r="AZ93" s="86"/>
      <c r="BA93" s="86"/>
      <c r="BB93" s="86"/>
      <c r="BC93">
        <v>37</v>
      </c>
      <c r="BD93" s="85" t="str">
        <f>REPLACE(INDEX(GroupVertices[Group],MATCH(Edges[[#This Row],[Vertex 1]],GroupVertices[Vertex],0)),1,1,"")</f>
        <v>1</v>
      </c>
      <c r="BE93" s="85" t="str">
        <f>REPLACE(INDEX(GroupVertices[Group],MATCH(Edges[[#This Row],[Vertex 2]],GroupVertices[Vertex],0)),1,1,"")</f>
        <v>1</v>
      </c>
      <c r="BF93" s="51">
        <v>0</v>
      </c>
      <c r="BG93" s="52">
        <v>0</v>
      </c>
      <c r="BH93" s="51">
        <v>0</v>
      </c>
      <c r="BI93" s="52">
        <v>0</v>
      </c>
      <c r="BJ93" s="51">
        <v>0</v>
      </c>
      <c r="BK93" s="52">
        <v>0</v>
      </c>
      <c r="BL93" s="51">
        <v>18</v>
      </c>
      <c r="BM93" s="52">
        <v>100</v>
      </c>
      <c r="BN93"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ErrorMessage="1" sqref="N2:N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Color" prompt="To select an optional edge color, right-click and select Select Color on the right-click menu." sqref="C3:C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Opacity" prompt="Enter an optional edge opacity between 0 (transparent) and 100 (opaque)." errorTitle="Invalid Edge Opacity" error="The optional edge opacity must be a whole number between 0 and 10." sqref="F3:F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showErrorMessage="1" promptTitle="Vertex 1 Name" prompt="Enter the name of the edge's first vertex." sqref="A3:A93"/>
    <dataValidation allowBlank="1" showInputMessage="1" showErrorMessage="1" promptTitle="Vertex 2 Name" prompt="Enter the name of the edge's second vertex." sqref="B3:B93"/>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
  </dataValidations>
  <hyperlinks>
    <hyperlink ref="R15" r:id="rId1" display="https://semmforum.ca/speaker/kara-wood/"/>
    <hyperlink ref="R18" r:id="rId2" display="https://twitter.com/profng/status/1190081254848376832"/>
    <hyperlink ref="R19" r:id="rId3" display="https://twitter.com/profng/status/1190081254848376832"/>
    <hyperlink ref="R25" r:id="rId4" display="https://twitter.com/Kate_McGartland/status/1194696327160049665"/>
    <hyperlink ref="R26" r:id="rId5" display="https://mysparkpath.com/blogs/news/how-the-challenge-mindset-impacts-student-recruitment"/>
    <hyperlink ref="R28" r:id="rId6" display="https://semmforum.ca/"/>
    <hyperlink ref="U3" r:id="rId7" display="https://pbs.twimg.com/media/EJHoYImW4AYjYY0.png"/>
    <hyperlink ref="U4" r:id="rId8" display="https://pbs.twimg.com/media/EJHoYImW4AYjYY0.png"/>
    <hyperlink ref="U5" r:id="rId9" display="https://pbs.twimg.com/media/EJQgK-sWwAESYIc.jpg"/>
    <hyperlink ref="U6" r:id="rId10" display="https://pbs.twimg.com/media/EJQpp_WW4AEQkQf.jpg"/>
    <hyperlink ref="U22" r:id="rId11" display="https://pbs.twimg.com/media/EJQowWuXUAAY3sx.jpg"/>
    <hyperlink ref="U29" r:id="rId12" display="https://pbs.twimg.com/media/EJVlU8bX0AEm68d.jpg"/>
    <hyperlink ref="U30" r:id="rId13" display="https://pbs.twimg.com/media/EIuDCH7W4AEyqs1.png"/>
    <hyperlink ref="U70" r:id="rId14" display="https://pbs.twimg.com/media/EJRpeMvXsAU4ygu.jpg"/>
    <hyperlink ref="U75" r:id="rId15" display="https://pbs.twimg.com/media/EJRyf41W4AEOh7I.jpg"/>
    <hyperlink ref="U84" r:id="rId16" display="https://pbs.twimg.com/media/EJSDO9XWwAIKLA_.jpg"/>
    <hyperlink ref="V3" r:id="rId17" display="https://pbs.twimg.com/media/EJHoYImW4AYjYY0.png"/>
    <hyperlink ref="V4" r:id="rId18" display="https://pbs.twimg.com/media/EJHoYImW4AYjYY0.png"/>
    <hyperlink ref="V5" r:id="rId19" display="https://pbs.twimg.com/media/EJQgK-sWwAESYIc.jpg"/>
    <hyperlink ref="V6" r:id="rId20" display="https://pbs.twimg.com/media/EJQpp_WW4AEQkQf.jpg"/>
    <hyperlink ref="V7" r:id="rId21" display="http://pbs.twimg.com/profile_images/1176179747413532672/6OXbNT16_normal.jpg"/>
    <hyperlink ref="V8" r:id="rId22" display="http://pbs.twimg.com/profile_images/1181574288991756288/74sYSRfd_normal.jpg"/>
    <hyperlink ref="V9" r:id="rId23" display="http://pbs.twimg.com/profile_images/1181574288991756288/74sYSRfd_normal.jpg"/>
    <hyperlink ref="V10" r:id="rId24" display="http://pbs.twimg.com/profile_images/1155187968568647683/-mf8a17E_normal.jpg"/>
    <hyperlink ref="V11" r:id="rId25" display="http://pbs.twimg.com/profile_images/1155187968568647683/-mf8a17E_normal.jpg"/>
    <hyperlink ref="V12" r:id="rId26" display="http://pbs.twimg.com/profile_images/957960511382962176/hixFTQER_normal.jpg"/>
    <hyperlink ref="V13" r:id="rId27" display="http://pbs.twimg.com/profile_images/957960511382962176/hixFTQER_normal.jpg"/>
    <hyperlink ref="V14" r:id="rId28" display="http://pbs.twimg.com/profile_images/1171786368328110080/LlLbBRcn_normal.jpg"/>
    <hyperlink ref="V15" r:id="rId29" display="http://pbs.twimg.com/profile_images/594163868991037440/LBgSYSkD_normal.png"/>
    <hyperlink ref="V16" r:id="rId30" display="http://pbs.twimg.com/profile_images/594163868991037440/LBgSYSkD_normal.png"/>
    <hyperlink ref="V17" r:id="rId31" display="http://pbs.twimg.com/profile_images/594163868991037440/LBgSYSkD_normal.png"/>
    <hyperlink ref="V18" r:id="rId32" display="http://pbs.twimg.com/profile_images/1082874182491197440/8LWEqcuh_normal.jpg"/>
    <hyperlink ref="V19" r:id="rId33" display="http://pbs.twimg.com/profile_images/1082874182491197440/8LWEqcuh_normal.jpg"/>
    <hyperlink ref="V20" r:id="rId34" display="http://pbs.twimg.com/profile_images/1112099529279578112/e0ZhjV0l_normal.png"/>
    <hyperlink ref="V21" r:id="rId35" display="http://pbs.twimg.com/profile_images/1112099529279578112/e0ZhjV0l_normal.png"/>
    <hyperlink ref="V22" r:id="rId36" display="https://pbs.twimg.com/media/EJQowWuXUAAY3sx.jpg"/>
    <hyperlink ref="V23" r:id="rId37" display="http://pbs.twimg.com/profile_images/1112099529279578112/e0ZhjV0l_normal.png"/>
    <hyperlink ref="V24" r:id="rId38" display="http://pbs.twimg.com/profile_images/1112099529279578112/e0ZhjV0l_normal.png"/>
    <hyperlink ref="V25" r:id="rId39" display="http://pbs.twimg.com/profile_images/1112099529279578112/e0ZhjV0l_normal.png"/>
    <hyperlink ref="V26" r:id="rId40" display="http://pbs.twimg.com/profile_images/1112099529279578112/e0ZhjV0l_normal.png"/>
    <hyperlink ref="V27" r:id="rId41" display="http://pbs.twimg.com/profile_images/1173328966951661569/_v1F5MMV_normal.jpg"/>
    <hyperlink ref="V28" r:id="rId42" display="http://pbs.twimg.com/profile_images/1173328966951661569/_v1F5MMV_normal.jpg"/>
    <hyperlink ref="V29" r:id="rId43" display="https://pbs.twimg.com/media/EJVlU8bX0AEm68d.jpg"/>
    <hyperlink ref="V30" r:id="rId44" display="https://pbs.twimg.com/media/EIuDCH7W4AEyqs1.png"/>
    <hyperlink ref="V31" r:id="rId45" display="http://pbs.twimg.com/profile_images/1192151072820871170/g-IbGpjA_normal.jpg"/>
    <hyperlink ref="V32" r:id="rId46" display="http://pbs.twimg.com/profile_images/1192151072820871170/g-IbGpjA_normal.jpg"/>
    <hyperlink ref="V33" r:id="rId47" display="http://pbs.twimg.com/profile_images/1192151072820871170/g-IbGpjA_normal.jpg"/>
    <hyperlink ref="V34" r:id="rId48" display="http://pbs.twimg.com/profile_images/1192151072820871170/g-IbGpjA_normal.jpg"/>
    <hyperlink ref="V35" r:id="rId49" display="http://pbs.twimg.com/profile_images/1192151072820871170/g-IbGpjA_normal.jpg"/>
    <hyperlink ref="V36" r:id="rId50" display="http://pbs.twimg.com/profile_images/1192151072820871170/g-IbGpjA_normal.jpg"/>
    <hyperlink ref="V37" r:id="rId51" display="http://pbs.twimg.com/profile_images/1192151072820871170/g-IbGpjA_normal.jpg"/>
    <hyperlink ref="V38" r:id="rId52" display="http://pbs.twimg.com/profile_images/1192151072820871170/g-IbGpjA_normal.jpg"/>
    <hyperlink ref="V39" r:id="rId53" display="http://pbs.twimg.com/profile_images/1192151072820871170/g-IbGpjA_normal.jpg"/>
    <hyperlink ref="V40" r:id="rId54" display="http://pbs.twimg.com/profile_images/1192151072820871170/g-IbGpjA_normal.jpg"/>
    <hyperlink ref="V41" r:id="rId55" display="http://pbs.twimg.com/profile_images/1192151072820871170/g-IbGpjA_normal.jpg"/>
    <hyperlink ref="V42" r:id="rId56" display="http://pbs.twimg.com/profile_images/1192151072820871170/g-IbGpjA_normal.jpg"/>
    <hyperlink ref="V43" r:id="rId57" display="http://pbs.twimg.com/profile_images/1192151072820871170/g-IbGpjA_normal.jpg"/>
    <hyperlink ref="V44" r:id="rId58" display="http://pbs.twimg.com/profile_images/1192151072820871170/g-IbGpjA_normal.jpg"/>
    <hyperlink ref="V45" r:id="rId59" display="http://pbs.twimg.com/profile_images/1192151072820871170/g-IbGpjA_normal.jpg"/>
    <hyperlink ref="V46" r:id="rId60" display="http://pbs.twimg.com/profile_images/1192151072820871170/g-IbGpjA_normal.jpg"/>
    <hyperlink ref="V47" r:id="rId61" display="http://pbs.twimg.com/profile_images/1192151072820871170/g-IbGpjA_normal.jpg"/>
    <hyperlink ref="V48" r:id="rId62" display="http://pbs.twimg.com/profile_images/1192151072820871170/g-IbGpjA_normal.jpg"/>
    <hyperlink ref="V49" r:id="rId63" display="http://pbs.twimg.com/profile_images/1192151072820871170/g-IbGpjA_normal.jpg"/>
    <hyperlink ref="V50" r:id="rId64" display="http://pbs.twimg.com/profile_images/1192151072820871170/g-IbGpjA_normal.jpg"/>
    <hyperlink ref="V51" r:id="rId65" display="http://pbs.twimg.com/profile_images/1192151072820871170/g-IbGpjA_normal.jpg"/>
    <hyperlink ref="V52" r:id="rId66" display="http://pbs.twimg.com/profile_images/1192151072820871170/g-IbGpjA_normal.jpg"/>
    <hyperlink ref="V53" r:id="rId67" display="http://pbs.twimg.com/profile_images/1192151072820871170/g-IbGpjA_normal.jpg"/>
    <hyperlink ref="V54" r:id="rId68" display="http://pbs.twimg.com/profile_images/1192151072820871170/g-IbGpjA_normal.jpg"/>
    <hyperlink ref="V55" r:id="rId69" display="http://pbs.twimg.com/profile_images/1192151072820871170/g-IbGpjA_normal.jpg"/>
    <hyperlink ref="V56" r:id="rId70" display="http://pbs.twimg.com/profile_images/1192151072820871170/g-IbGpjA_normal.jpg"/>
    <hyperlink ref="V57" r:id="rId71" display="http://pbs.twimg.com/profile_images/1192151072820871170/g-IbGpjA_normal.jpg"/>
    <hyperlink ref="V58" r:id="rId72" display="http://pbs.twimg.com/profile_images/1192151072820871170/g-IbGpjA_normal.jpg"/>
    <hyperlink ref="V59" r:id="rId73" display="http://pbs.twimg.com/profile_images/1192151072820871170/g-IbGpjA_normal.jpg"/>
    <hyperlink ref="V60" r:id="rId74" display="http://pbs.twimg.com/profile_images/1192151072820871170/g-IbGpjA_normal.jpg"/>
    <hyperlink ref="V61" r:id="rId75" display="http://pbs.twimg.com/profile_images/1192151072820871170/g-IbGpjA_normal.jpg"/>
    <hyperlink ref="V62" r:id="rId76" display="http://pbs.twimg.com/profile_images/1192151072820871170/g-IbGpjA_normal.jpg"/>
    <hyperlink ref="V63" r:id="rId77" display="http://pbs.twimg.com/profile_images/1192151072820871170/g-IbGpjA_normal.jpg"/>
    <hyperlink ref="V64" r:id="rId78" display="http://pbs.twimg.com/profile_images/1192151072820871170/g-IbGpjA_normal.jpg"/>
    <hyperlink ref="V65" r:id="rId79" display="http://pbs.twimg.com/profile_images/1192151072820871170/g-IbGpjA_normal.jpg"/>
    <hyperlink ref="V66" r:id="rId80" display="http://pbs.twimg.com/profile_images/1192151072820871170/g-IbGpjA_normal.jpg"/>
    <hyperlink ref="V67" r:id="rId81" display="http://pbs.twimg.com/profile_images/1192151072820871170/g-IbGpjA_normal.jpg"/>
    <hyperlink ref="V68" r:id="rId82" display="http://pbs.twimg.com/profile_images/1192151072820871170/g-IbGpjA_normal.jpg"/>
    <hyperlink ref="V69" r:id="rId83" display="http://pbs.twimg.com/profile_images/1192151072820871170/g-IbGpjA_normal.jpg"/>
    <hyperlink ref="V70" r:id="rId84" display="https://pbs.twimg.com/media/EJRpeMvXsAU4ygu.jpg"/>
    <hyperlink ref="V71" r:id="rId85" display="http://pbs.twimg.com/profile_images/1192151072820871170/g-IbGpjA_normal.jpg"/>
    <hyperlink ref="V72" r:id="rId86" display="http://pbs.twimg.com/profile_images/1192151072820871170/g-IbGpjA_normal.jpg"/>
    <hyperlink ref="V73" r:id="rId87" display="http://pbs.twimg.com/profile_images/1192151072820871170/g-IbGpjA_normal.jpg"/>
    <hyperlink ref="V74" r:id="rId88" display="http://pbs.twimg.com/profile_images/1192151072820871170/g-IbGpjA_normal.jpg"/>
    <hyperlink ref="V75" r:id="rId89" display="https://pbs.twimg.com/media/EJRyf41W4AEOh7I.jpg"/>
    <hyperlink ref="V76" r:id="rId90" display="http://pbs.twimg.com/profile_images/1192151072820871170/g-IbGpjA_normal.jpg"/>
    <hyperlink ref="V77" r:id="rId91" display="http://pbs.twimg.com/profile_images/1192151072820871170/g-IbGpjA_normal.jpg"/>
    <hyperlink ref="V78" r:id="rId92" display="http://pbs.twimg.com/profile_images/1192151072820871170/g-IbGpjA_normal.jpg"/>
    <hyperlink ref="V79" r:id="rId93" display="http://pbs.twimg.com/profile_images/1192151072820871170/g-IbGpjA_normal.jpg"/>
    <hyperlink ref="V80" r:id="rId94" display="http://pbs.twimg.com/profile_images/1192151072820871170/g-IbGpjA_normal.jpg"/>
    <hyperlink ref="V81" r:id="rId95" display="http://pbs.twimg.com/profile_images/1192151072820871170/g-IbGpjA_normal.jpg"/>
    <hyperlink ref="V82" r:id="rId96" display="http://pbs.twimg.com/profile_images/1192151072820871170/g-IbGpjA_normal.jpg"/>
    <hyperlink ref="V83" r:id="rId97" display="http://pbs.twimg.com/profile_images/1192151072820871170/g-IbGpjA_normal.jpg"/>
    <hyperlink ref="V84" r:id="rId98" display="https://pbs.twimg.com/media/EJSDO9XWwAIKLA_.jpg"/>
    <hyperlink ref="V85" r:id="rId99" display="http://pbs.twimg.com/profile_images/1192151072820871170/g-IbGpjA_normal.jpg"/>
    <hyperlink ref="V86" r:id="rId100" display="http://pbs.twimg.com/profile_images/1192151072820871170/g-IbGpjA_normal.jpg"/>
    <hyperlink ref="V87" r:id="rId101" display="http://pbs.twimg.com/profile_images/1192151072820871170/g-IbGpjA_normal.jpg"/>
    <hyperlink ref="V88" r:id="rId102" display="http://pbs.twimg.com/profile_images/1192151072820871170/g-IbGpjA_normal.jpg"/>
    <hyperlink ref="V89" r:id="rId103" display="http://pbs.twimg.com/profile_images/1192151072820871170/g-IbGpjA_normal.jpg"/>
    <hyperlink ref="V90" r:id="rId104" display="http://pbs.twimg.com/profile_images/1192151072820871170/g-IbGpjA_normal.jpg"/>
    <hyperlink ref="V91" r:id="rId105" display="http://pbs.twimg.com/profile_images/1192151072820871170/g-IbGpjA_normal.jpg"/>
    <hyperlink ref="V92" r:id="rId106" display="http://pbs.twimg.com/profile_images/1192151072820871170/g-IbGpjA_normal.jpg"/>
    <hyperlink ref="V93" r:id="rId107" display="http://pbs.twimg.com/profile_images/1192151072820871170/g-IbGpjA_normal.jpg"/>
    <hyperlink ref="Z3" r:id="rId108" display="https://twitter.com/jlindzon/status/1193990882309087232"/>
    <hyperlink ref="Z4" r:id="rId109" display="https://twitter.com/jlindzon/status/1193990882309087232"/>
    <hyperlink ref="Z5" r:id="rId110" display="https://twitter.com/applyboard/status/1194615183974576128"/>
    <hyperlink ref="Z6" r:id="rId111" display="https://twitter.com/farrahjinha/status/1194625608866652161"/>
    <hyperlink ref="Z7" r:id="rId112" display="https://twitter.com/abletoottawa/status/1194626222799519748"/>
    <hyperlink ref="Z8" r:id="rId113" display="https://twitter.com/stiffphillips/status/1194626580863057920"/>
    <hyperlink ref="Z9" r:id="rId114" display="https://twitter.com/stiffphillips/status/1194626580863057920"/>
    <hyperlink ref="Z10" r:id="rId115" display="https://twitter.com/ememcambridge/status/1194628095531077633"/>
    <hyperlink ref="Z11" r:id="rId116" display="https://twitter.com/ememcambridge/status/1194636846203981827"/>
    <hyperlink ref="Z12" r:id="rId117" display="https://twitter.com/acontinuouslist/status/1194644682648756225"/>
    <hyperlink ref="Z13" r:id="rId118" display="https://twitter.com/acontinuouslist/status/1194644711669153793"/>
    <hyperlink ref="Z14" r:id="rId119" display="https://twitter.com/edu_neering/status/1194696354037145600"/>
    <hyperlink ref="Z15" r:id="rId120" display="https://twitter.com/succinctsocial/status/1192095093857095683"/>
    <hyperlink ref="Z16" r:id="rId121" display="https://twitter.com/succinctsocial/status/1194624875526328320"/>
    <hyperlink ref="Z17" r:id="rId122" display="https://twitter.com/succinctsocial/status/1194707237593329664"/>
    <hyperlink ref="Z18" r:id="rId123" display="https://twitter.com/proflyons/status/1190631190937636864"/>
    <hyperlink ref="Z19" r:id="rId124" display="https://twitter.com/proflyons/status/1190631190937636864"/>
    <hyperlink ref="Z20" r:id="rId125" display="https://twitter.com/mysparkpath/status/1194615986143535104"/>
    <hyperlink ref="Z21" r:id="rId126" display="https://twitter.com/mysparkpath/status/1194615986143535104"/>
    <hyperlink ref="Z22" r:id="rId127" display="https://twitter.com/mysparkpath/status/1194624616498634752"/>
    <hyperlink ref="Z23" r:id="rId128" display="https://twitter.com/mysparkpath/status/1194615986143535104"/>
    <hyperlink ref="Z24" r:id="rId129" display="https://twitter.com/mysparkpath/status/1194703489198415872"/>
    <hyperlink ref="Z25" r:id="rId130" display="https://twitter.com/mysparkpath/status/1194703706882789376"/>
    <hyperlink ref="Z26" r:id="rId131" display="https://twitter.com/mysparkpath/status/1194708243836284934"/>
    <hyperlink ref="Z27" r:id="rId132" display="https://twitter.com/bburge_canada/status/1192650163879198720"/>
    <hyperlink ref="Z28" r:id="rId133" display="https://twitter.com/bburge_canada/status/1194605536454553600"/>
    <hyperlink ref="Z29" r:id="rId134" display="https://twitter.com/bburge_canada/status/1194972690739793922"/>
    <hyperlink ref="Z30" r:id="rId135" display="https://twitter.com/kate_mcgartland/status/1192190602659500032"/>
    <hyperlink ref="Z31" r:id="rId136" display="https://twitter.com/kate_mcgartland/status/1194636528300875783"/>
    <hyperlink ref="Z32" r:id="rId137" display="https://twitter.com/kate_mcgartland/status/1194636981319417861"/>
    <hyperlink ref="Z33" r:id="rId138" display="https://twitter.com/kate_mcgartland/status/1194637634804555776"/>
    <hyperlink ref="Z34" r:id="rId139" display="https://twitter.com/kate_mcgartland/status/1194637831504707584"/>
    <hyperlink ref="Z35" r:id="rId140" display="https://twitter.com/kate_mcgartland/status/1194638405776400384"/>
    <hyperlink ref="Z36" r:id="rId141" display="https://twitter.com/kate_mcgartland/status/1194638627512504321"/>
    <hyperlink ref="Z37" r:id="rId142" display="https://twitter.com/kate_mcgartland/status/1194639200802476032"/>
    <hyperlink ref="Z38" r:id="rId143" display="https://twitter.com/kate_mcgartland/status/1194640394270781440"/>
    <hyperlink ref="Z39" r:id="rId144" display="https://twitter.com/kate_mcgartland/status/1194641104534155264"/>
    <hyperlink ref="Z40" r:id="rId145" display="https://twitter.com/kate_mcgartland/status/1194644365207060485"/>
    <hyperlink ref="Z41" r:id="rId146" display="https://twitter.com/kate_mcgartland/status/1194645693274701825"/>
    <hyperlink ref="Z42" r:id="rId147" display="https://twitter.com/kate_mcgartland/status/1194646139280211968"/>
    <hyperlink ref="Z43" r:id="rId148" display="https://twitter.com/kate_mcgartland/status/1194646754802749446"/>
    <hyperlink ref="Z44" r:id="rId149" display="https://twitter.com/kate_mcgartland/status/1194647133678395393"/>
    <hyperlink ref="Z45" r:id="rId150" display="https://twitter.com/kate_mcgartland/status/1194647843023314944"/>
    <hyperlink ref="Z46" r:id="rId151" display="https://twitter.com/kate_mcgartland/status/1194648038746345472"/>
    <hyperlink ref="Z47" r:id="rId152" display="https://twitter.com/kate_mcgartland/status/1194648626959716358"/>
    <hyperlink ref="Z48" r:id="rId153" display="https://twitter.com/kate_mcgartland/status/1194649133560279040"/>
    <hyperlink ref="Z49" r:id="rId154" display="https://twitter.com/kate_mcgartland/status/1194649908780908544"/>
    <hyperlink ref="Z50" r:id="rId155" display="https://twitter.com/kate_mcgartland/status/1194650244337852417"/>
    <hyperlink ref="Z51" r:id="rId156" display="https://twitter.com/kate_mcgartland/status/1194651104723787781"/>
    <hyperlink ref="Z52" r:id="rId157" display="https://twitter.com/kate_mcgartland/status/1194711805542707201"/>
    <hyperlink ref="Z53" r:id="rId158" display="https://twitter.com/kate_mcgartland/status/1194978648106979328"/>
    <hyperlink ref="Z54" r:id="rId159" display="https://twitter.com/kate_mcgartland/status/1194980104037900289"/>
    <hyperlink ref="Z55" r:id="rId160" display="https://twitter.com/kate_mcgartland/status/1194981074641793025"/>
    <hyperlink ref="Z56" r:id="rId161" display="https://twitter.com/kate_mcgartland/status/1194983373648912395"/>
    <hyperlink ref="Z57" r:id="rId162" display="https://twitter.com/kate_mcgartland/status/1194636064318603265"/>
    <hyperlink ref="Z58" r:id="rId163" display="https://twitter.com/kate_mcgartland/status/1194663937347862529"/>
    <hyperlink ref="Z59" r:id="rId164" display="https://twitter.com/kate_mcgartland/status/1194686021406994432"/>
    <hyperlink ref="Z60" r:id="rId165" display="https://twitter.com/kate_mcgartland/status/1194686852772614155"/>
    <hyperlink ref="Z61" r:id="rId166" display="https://twitter.com/kate_mcgartland/status/1194688945449246721"/>
    <hyperlink ref="Z62" r:id="rId167" display="https://twitter.com/kate_mcgartland/status/1194689469569523713"/>
    <hyperlink ref="Z63" r:id="rId168" display="https://twitter.com/kate_mcgartland/status/1194690879275053058"/>
    <hyperlink ref="Z64" r:id="rId169" display="https://twitter.com/kate_mcgartland/status/1194691373838094336"/>
    <hyperlink ref="Z65" r:id="rId170" display="https://twitter.com/kate_mcgartland/status/1194691691724386305"/>
    <hyperlink ref="Z66" r:id="rId171" display="https://twitter.com/kate_mcgartland/status/1194692943996739584"/>
    <hyperlink ref="Z67" r:id="rId172" display="https://twitter.com/kate_mcgartland/status/1194694082574143493"/>
    <hyperlink ref="Z68" r:id="rId173" display="https://twitter.com/kate_mcgartland/status/1194694553007280128"/>
    <hyperlink ref="Z69" r:id="rId174" display="https://twitter.com/kate_mcgartland/status/1194695047888986113"/>
    <hyperlink ref="Z70" r:id="rId175" display="https://twitter.com/kate_mcgartland/status/1194695774543720449"/>
    <hyperlink ref="Z71" r:id="rId176" display="https://twitter.com/kate_mcgartland/status/1194696327160049665"/>
    <hyperlink ref="Z72" r:id="rId177" display="https://twitter.com/kate_mcgartland/status/1194704042791964676"/>
    <hyperlink ref="Z73" r:id="rId178" display="https://twitter.com/kate_mcgartland/status/1194704878943293440"/>
    <hyperlink ref="Z74" r:id="rId179" display="https://twitter.com/kate_mcgartland/status/1194705246976696321"/>
    <hyperlink ref="Z75" r:id="rId180" display="https://twitter.com/kate_mcgartland/status/1194705699663687682"/>
    <hyperlink ref="Z76" r:id="rId181" display="https://twitter.com/kate_mcgartland/status/1194706131169488902"/>
    <hyperlink ref="Z77" r:id="rId182" display="https://twitter.com/kate_mcgartland/status/1194706910936731654"/>
    <hyperlink ref="Z78" r:id="rId183" display="https://twitter.com/kate_mcgartland/status/1194707508130205697"/>
    <hyperlink ref="Z79" r:id="rId184" display="https://twitter.com/kate_mcgartland/status/1194710849476276224"/>
    <hyperlink ref="Z80" r:id="rId185" display="https://twitter.com/kate_mcgartland/status/1194713758939189248"/>
    <hyperlink ref="Z81" r:id="rId186" display="https://twitter.com/kate_mcgartland/status/1194715117541380096"/>
    <hyperlink ref="Z82" r:id="rId187" display="https://twitter.com/kate_mcgartland/status/1194716220517494784"/>
    <hyperlink ref="Z83" r:id="rId188" display="https://twitter.com/kate_mcgartland/status/1194723608326742016"/>
    <hyperlink ref="Z84" r:id="rId189" display="https://twitter.com/kate_mcgartland/status/1194724100029239296"/>
    <hyperlink ref="Z85" r:id="rId190" display="https://twitter.com/kate_mcgartland/status/1194725812433494017"/>
    <hyperlink ref="Z86" r:id="rId191" display="https://twitter.com/kate_mcgartland/status/1194726161286402051"/>
    <hyperlink ref="Z87" r:id="rId192" display="https://twitter.com/kate_mcgartland/status/1194726838574231558"/>
    <hyperlink ref="Z88" r:id="rId193" display="https://twitter.com/kate_mcgartland/status/1194728355997913088"/>
    <hyperlink ref="Z89" r:id="rId194" display="https://twitter.com/kate_mcgartland/status/1194729947715317761"/>
    <hyperlink ref="Z90" r:id="rId195" display="https://twitter.com/kate_mcgartland/status/1194730398774939648"/>
    <hyperlink ref="Z91" r:id="rId196" display="https://twitter.com/kate_mcgartland/status/1194731270221238273"/>
    <hyperlink ref="Z92" r:id="rId197" display="https://twitter.com/kate_mcgartland/status/1194731638615367680"/>
    <hyperlink ref="Z93" r:id="rId198" display="https://twitter.com/kate_mcgartland/status/1194977686554329090"/>
    <hyperlink ref="BB6" r:id="rId199" display="https://api.twitter.com/1.1/geo/id/0fc2948170542000.json"/>
    <hyperlink ref="BB27" r:id="rId200" display="https://api.twitter.com/1.1/geo/id/484de3636fa22d62.json"/>
    <hyperlink ref="BB28" r:id="rId201" display="https://api.twitter.com/1.1/geo/id/3797791ff9c0e4c6.json"/>
    <hyperlink ref="BB29" r:id="rId202" display="https://api.twitter.com/1.1/geo/id/3797791ff9c0e4c6.json"/>
  </hyperlinks>
  <printOptions/>
  <pageMargins left="0.7" right="0.7" top="0.75" bottom="0.75" header="0.3" footer="0.3"/>
  <pageSetup horizontalDpi="600" verticalDpi="600" orientation="portrait" r:id="rId206"/>
  <legacyDrawing r:id="rId204"/>
  <tableParts>
    <tablePart r:id="rId2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1309</v>
      </c>
      <c r="B1" s="13" t="s">
        <v>1310</v>
      </c>
      <c r="C1" s="13" t="s">
        <v>1303</v>
      </c>
      <c r="D1" s="13" t="s">
        <v>1304</v>
      </c>
      <c r="E1" s="13" t="s">
        <v>1311</v>
      </c>
      <c r="F1" s="13" t="s">
        <v>144</v>
      </c>
      <c r="G1" s="13" t="s">
        <v>1312</v>
      </c>
      <c r="H1" s="13" t="s">
        <v>1313</v>
      </c>
      <c r="I1" s="13" t="s">
        <v>1314</v>
      </c>
      <c r="J1" s="13" t="s">
        <v>1315</v>
      </c>
      <c r="K1" s="13" t="s">
        <v>1316</v>
      </c>
      <c r="L1" s="13" t="s">
        <v>1317</v>
      </c>
    </row>
    <row r="2" spans="1:12" ht="15">
      <c r="A2" s="93" t="s">
        <v>233</v>
      </c>
      <c r="B2" s="93" t="s">
        <v>927</v>
      </c>
      <c r="C2" s="93">
        <v>21</v>
      </c>
      <c r="D2" s="133">
        <v>0.009653049764791753</v>
      </c>
      <c r="E2" s="133">
        <v>1.181704189939434</v>
      </c>
      <c r="F2" s="93" t="s">
        <v>1305</v>
      </c>
      <c r="G2" s="93" t="b">
        <v>0</v>
      </c>
      <c r="H2" s="93" t="b">
        <v>0</v>
      </c>
      <c r="I2" s="93" t="b">
        <v>0</v>
      </c>
      <c r="J2" s="93" t="b">
        <v>0</v>
      </c>
      <c r="K2" s="93" t="b">
        <v>0</v>
      </c>
      <c r="L2" s="93" t="b">
        <v>0</v>
      </c>
    </row>
    <row r="3" spans="1:12" ht="15">
      <c r="A3" s="93" t="s">
        <v>935</v>
      </c>
      <c r="B3" s="93" t="s">
        <v>936</v>
      </c>
      <c r="C3" s="93">
        <v>8</v>
      </c>
      <c r="D3" s="133">
        <v>0.006194645430940685</v>
      </c>
      <c r="E3" s="133">
        <v>2.192428055331207</v>
      </c>
      <c r="F3" s="93" t="s">
        <v>1305</v>
      </c>
      <c r="G3" s="93" t="b">
        <v>0</v>
      </c>
      <c r="H3" s="93" t="b">
        <v>0</v>
      </c>
      <c r="I3" s="93" t="b">
        <v>0</v>
      </c>
      <c r="J3" s="93" t="b">
        <v>0</v>
      </c>
      <c r="K3" s="93" t="b">
        <v>0</v>
      </c>
      <c r="L3" s="93" t="b">
        <v>0</v>
      </c>
    </row>
    <row r="4" spans="1:12" ht="15">
      <c r="A4" s="93" t="s">
        <v>927</v>
      </c>
      <c r="B4" s="93" t="s">
        <v>1128</v>
      </c>
      <c r="C4" s="93">
        <v>5</v>
      </c>
      <c r="D4" s="133">
        <v>0.0046378695454487575</v>
      </c>
      <c r="E4" s="133">
        <v>1.785887874897252</v>
      </c>
      <c r="F4" s="93" t="s">
        <v>1305</v>
      </c>
      <c r="G4" s="93" t="b">
        <v>0</v>
      </c>
      <c r="H4" s="93" t="b">
        <v>0</v>
      </c>
      <c r="I4" s="93" t="b">
        <v>0</v>
      </c>
      <c r="J4" s="93" t="b">
        <v>0</v>
      </c>
      <c r="K4" s="93" t="b">
        <v>0</v>
      </c>
      <c r="L4" s="93" t="b">
        <v>0</v>
      </c>
    </row>
    <row r="5" spans="1:12" ht="15">
      <c r="A5" s="93" t="s">
        <v>235</v>
      </c>
      <c r="B5" s="93" t="s">
        <v>927</v>
      </c>
      <c r="C5" s="93">
        <v>3</v>
      </c>
      <c r="D5" s="133">
        <v>0.003282381073252039</v>
      </c>
      <c r="E5" s="133">
        <v>1.0567654533311341</v>
      </c>
      <c r="F5" s="93" t="s">
        <v>1305</v>
      </c>
      <c r="G5" s="93" t="b">
        <v>0</v>
      </c>
      <c r="H5" s="93" t="b">
        <v>0</v>
      </c>
      <c r="I5" s="93" t="b">
        <v>0</v>
      </c>
      <c r="J5" s="93" t="b">
        <v>0</v>
      </c>
      <c r="K5" s="93" t="b">
        <v>0</v>
      </c>
      <c r="L5" s="93" t="b">
        <v>0</v>
      </c>
    </row>
    <row r="6" spans="1:12" ht="15">
      <c r="A6" s="93" t="s">
        <v>1152</v>
      </c>
      <c r="B6" s="93" t="s">
        <v>934</v>
      </c>
      <c r="C6" s="93">
        <v>3</v>
      </c>
      <c r="D6" s="133">
        <v>0.0036789830080621315</v>
      </c>
      <c r="E6" s="133">
        <v>2.250420002308894</v>
      </c>
      <c r="F6" s="93" t="s">
        <v>1305</v>
      </c>
      <c r="G6" s="93" t="b">
        <v>0</v>
      </c>
      <c r="H6" s="93" t="b">
        <v>0</v>
      </c>
      <c r="I6" s="93" t="b">
        <v>0</v>
      </c>
      <c r="J6" s="93" t="b">
        <v>0</v>
      </c>
      <c r="K6" s="93" t="b">
        <v>0</v>
      </c>
      <c r="L6" s="93" t="b">
        <v>0</v>
      </c>
    </row>
    <row r="7" spans="1:12" ht="15">
      <c r="A7" s="93" t="s">
        <v>1124</v>
      </c>
      <c r="B7" s="93" t="s">
        <v>1154</v>
      </c>
      <c r="C7" s="93">
        <v>3</v>
      </c>
      <c r="D7" s="133">
        <v>0.003282381073252039</v>
      </c>
      <c r="E7" s="133">
        <v>2.317366791939507</v>
      </c>
      <c r="F7" s="93" t="s">
        <v>1305</v>
      </c>
      <c r="G7" s="93" t="b">
        <v>0</v>
      </c>
      <c r="H7" s="93" t="b">
        <v>0</v>
      </c>
      <c r="I7" s="93" t="b">
        <v>0</v>
      </c>
      <c r="J7" s="93" t="b">
        <v>0</v>
      </c>
      <c r="K7" s="93" t="b">
        <v>0</v>
      </c>
      <c r="L7" s="93" t="b">
        <v>0</v>
      </c>
    </row>
    <row r="8" spans="1:12" ht="15">
      <c r="A8" s="93" t="s">
        <v>941</v>
      </c>
      <c r="B8" s="93" t="s">
        <v>1121</v>
      </c>
      <c r="C8" s="93">
        <v>3</v>
      </c>
      <c r="D8" s="133">
        <v>0.0036789830080621315</v>
      </c>
      <c r="E8" s="133">
        <v>1.6861485718703313</v>
      </c>
      <c r="F8" s="93" t="s">
        <v>1305</v>
      </c>
      <c r="G8" s="93" t="b">
        <v>0</v>
      </c>
      <c r="H8" s="93" t="b">
        <v>0</v>
      </c>
      <c r="I8" s="93" t="b">
        <v>0</v>
      </c>
      <c r="J8" s="93" t="b">
        <v>0</v>
      </c>
      <c r="K8" s="93" t="b">
        <v>0</v>
      </c>
      <c r="L8" s="93" t="b">
        <v>0</v>
      </c>
    </row>
    <row r="9" spans="1:12" ht="15">
      <c r="A9" s="93" t="s">
        <v>1140</v>
      </c>
      <c r="B9" s="93" t="s">
        <v>1162</v>
      </c>
      <c r="C9" s="93">
        <v>3</v>
      </c>
      <c r="D9" s="133">
        <v>0.003282381073252039</v>
      </c>
      <c r="E9" s="133">
        <v>2.4934580509951885</v>
      </c>
      <c r="F9" s="93" t="s">
        <v>1305</v>
      </c>
      <c r="G9" s="93" t="b">
        <v>0</v>
      </c>
      <c r="H9" s="93" t="b">
        <v>0</v>
      </c>
      <c r="I9" s="93" t="b">
        <v>0</v>
      </c>
      <c r="J9" s="93" t="b">
        <v>0</v>
      </c>
      <c r="K9" s="93" t="b">
        <v>0</v>
      </c>
      <c r="L9" s="93" t="b">
        <v>0</v>
      </c>
    </row>
    <row r="10" spans="1:12" ht="15">
      <c r="A10" s="93" t="s">
        <v>970</v>
      </c>
      <c r="B10" s="93" t="s">
        <v>1116</v>
      </c>
      <c r="C10" s="93">
        <v>3</v>
      </c>
      <c r="D10" s="133">
        <v>0.003282381073252039</v>
      </c>
      <c r="E10" s="133">
        <v>1.7153068006115448</v>
      </c>
      <c r="F10" s="93" t="s">
        <v>1305</v>
      </c>
      <c r="G10" s="93" t="b">
        <v>0</v>
      </c>
      <c r="H10" s="93" t="b">
        <v>0</v>
      </c>
      <c r="I10" s="93" t="b">
        <v>0</v>
      </c>
      <c r="J10" s="93" t="b">
        <v>0</v>
      </c>
      <c r="K10" s="93" t="b">
        <v>0</v>
      </c>
      <c r="L10" s="93" t="b">
        <v>0</v>
      </c>
    </row>
    <row r="11" spans="1:12" ht="15">
      <c r="A11" s="93" t="s">
        <v>1169</v>
      </c>
      <c r="B11" s="93" t="s">
        <v>1170</v>
      </c>
      <c r="C11" s="93">
        <v>3</v>
      </c>
      <c r="D11" s="133">
        <v>0.003282381073252039</v>
      </c>
      <c r="E11" s="133">
        <v>2.6183967876034884</v>
      </c>
      <c r="F11" s="93" t="s">
        <v>1305</v>
      </c>
      <c r="G11" s="93" t="b">
        <v>0</v>
      </c>
      <c r="H11" s="93" t="b">
        <v>0</v>
      </c>
      <c r="I11" s="93" t="b">
        <v>0</v>
      </c>
      <c r="J11" s="93" t="b">
        <v>0</v>
      </c>
      <c r="K11" s="93" t="b">
        <v>0</v>
      </c>
      <c r="L11" s="93" t="b">
        <v>0</v>
      </c>
    </row>
    <row r="12" spans="1:12" ht="15">
      <c r="A12" s="93" t="s">
        <v>941</v>
      </c>
      <c r="B12" s="93" t="s">
        <v>942</v>
      </c>
      <c r="C12" s="93">
        <v>3</v>
      </c>
      <c r="D12" s="133">
        <v>0.003282381073252039</v>
      </c>
      <c r="E12" s="133">
        <v>1.7530953615009446</v>
      </c>
      <c r="F12" s="93" t="s">
        <v>1305</v>
      </c>
      <c r="G12" s="93" t="b">
        <v>0</v>
      </c>
      <c r="H12" s="93" t="b">
        <v>0</v>
      </c>
      <c r="I12" s="93" t="b">
        <v>0</v>
      </c>
      <c r="J12" s="93" t="b">
        <v>0</v>
      </c>
      <c r="K12" s="93" t="b">
        <v>0</v>
      </c>
      <c r="L12" s="93" t="b">
        <v>0</v>
      </c>
    </row>
    <row r="13" spans="1:12" ht="15">
      <c r="A13" s="93" t="s">
        <v>1174</v>
      </c>
      <c r="B13" s="93" t="s">
        <v>1175</v>
      </c>
      <c r="C13" s="93">
        <v>3</v>
      </c>
      <c r="D13" s="133">
        <v>0.003282381073252039</v>
      </c>
      <c r="E13" s="133">
        <v>2.6183967876034884</v>
      </c>
      <c r="F13" s="93" t="s">
        <v>1305</v>
      </c>
      <c r="G13" s="93" t="b">
        <v>0</v>
      </c>
      <c r="H13" s="93" t="b">
        <v>0</v>
      </c>
      <c r="I13" s="93" t="b">
        <v>0</v>
      </c>
      <c r="J13" s="93" t="b">
        <v>0</v>
      </c>
      <c r="K13" s="93" t="b">
        <v>0</v>
      </c>
      <c r="L13" s="93" t="b">
        <v>0</v>
      </c>
    </row>
    <row r="14" spans="1:12" ht="15">
      <c r="A14" s="93" t="s">
        <v>1132</v>
      </c>
      <c r="B14" s="93" t="s">
        <v>930</v>
      </c>
      <c r="C14" s="93">
        <v>3</v>
      </c>
      <c r="D14" s="133">
        <v>0.003282381073252039</v>
      </c>
      <c r="E14" s="133">
        <v>1.6975780336511133</v>
      </c>
      <c r="F14" s="93" t="s">
        <v>1305</v>
      </c>
      <c r="G14" s="93" t="b">
        <v>0</v>
      </c>
      <c r="H14" s="93" t="b">
        <v>0</v>
      </c>
      <c r="I14" s="93" t="b">
        <v>0</v>
      </c>
      <c r="J14" s="93" t="b">
        <v>0</v>
      </c>
      <c r="K14" s="93" t="b">
        <v>0</v>
      </c>
      <c r="L14" s="93" t="b">
        <v>0</v>
      </c>
    </row>
    <row r="15" spans="1:12" ht="15">
      <c r="A15" s="93" t="s">
        <v>968</v>
      </c>
      <c r="B15" s="93" t="s">
        <v>964</v>
      </c>
      <c r="C15" s="93">
        <v>3</v>
      </c>
      <c r="D15" s="133">
        <v>0.003282381073252039</v>
      </c>
      <c r="E15" s="133">
        <v>2.250420002308894</v>
      </c>
      <c r="F15" s="93" t="s">
        <v>1305</v>
      </c>
      <c r="G15" s="93" t="b">
        <v>0</v>
      </c>
      <c r="H15" s="93" t="b">
        <v>0</v>
      </c>
      <c r="I15" s="93" t="b">
        <v>0</v>
      </c>
      <c r="J15" s="93" t="b">
        <v>0</v>
      </c>
      <c r="K15" s="93" t="b">
        <v>0</v>
      </c>
      <c r="L15" s="93" t="b">
        <v>0</v>
      </c>
    </row>
    <row r="16" spans="1:12" ht="15">
      <c r="A16" s="93" t="s">
        <v>964</v>
      </c>
      <c r="B16" s="93" t="s">
        <v>940</v>
      </c>
      <c r="C16" s="93">
        <v>3</v>
      </c>
      <c r="D16" s="133">
        <v>0.003282381073252039</v>
      </c>
      <c r="E16" s="133">
        <v>2.0285712526925375</v>
      </c>
      <c r="F16" s="93" t="s">
        <v>1305</v>
      </c>
      <c r="G16" s="93" t="b">
        <v>0</v>
      </c>
      <c r="H16" s="93" t="b">
        <v>0</v>
      </c>
      <c r="I16" s="93" t="b">
        <v>0</v>
      </c>
      <c r="J16" s="93" t="b">
        <v>0</v>
      </c>
      <c r="K16" s="93" t="b">
        <v>0</v>
      </c>
      <c r="L16" s="93" t="b">
        <v>0</v>
      </c>
    </row>
    <row r="17" spans="1:12" ht="15">
      <c r="A17" s="93" t="s">
        <v>940</v>
      </c>
      <c r="B17" s="93" t="s">
        <v>963</v>
      </c>
      <c r="C17" s="93">
        <v>3</v>
      </c>
      <c r="D17" s="133">
        <v>0.003282381073252039</v>
      </c>
      <c r="E17" s="133">
        <v>2.0285712526925375</v>
      </c>
      <c r="F17" s="93" t="s">
        <v>1305</v>
      </c>
      <c r="G17" s="93" t="b">
        <v>0</v>
      </c>
      <c r="H17" s="93" t="b">
        <v>0</v>
      </c>
      <c r="I17" s="93" t="b">
        <v>0</v>
      </c>
      <c r="J17" s="93" t="b">
        <v>0</v>
      </c>
      <c r="K17" s="93" t="b">
        <v>0</v>
      </c>
      <c r="L17" s="93" t="b">
        <v>0</v>
      </c>
    </row>
    <row r="18" spans="1:12" ht="15">
      <c r="A18" s="93" t="s">
        <v>963</v>
      </c>
      <c r="B18" s="93" t="s">
        <v>969</v>
      </c>
      <c r="C18" s="93">
        <v>3</v>
      </c>
      <c r="D18" s="133">
        <v>0.003282381073252039</v>
      </c>
      <c r="E18" s="133">
        <v>2.3965480379871322</v>
      </c>
      <c r="F18" s="93" t="s">
        <v>1305</v>
      </c>
      <c r="G18" s="93" t="b">
        <v>0</v>
      </c>
      <c r="H18" s="93" t="b">
        <v>0</v>
      </c>
      <c r="I18" s="93" t="b">
        <v>0</v>
      </c>
      <c r="J18" s="93" t="b">
        <v>0</v>
      </c>
      <c r="K18" s="93" t="b">
        <v>0</v>
      </c>
      <c r="L18" s="93" t="b">
        <v>0</v>
      </c>
    </row>
    <row r="19" spans="1:12" ht="15">
      <c r="A19" s="93" t="s">
        <v>969</v>
      </c>
      <c r="B19" s="93" t="s">
        <v>970</v>
      </c>
      <c r="C19" s="93">
        <v>3</v>
      </c>
      <c r="D19" s="133">
        <v>0.003282381073252039</v>
      </c>
      <c r="E19" s="133">
        <v>2.192428055331207</v>
      </c>
      <c r="F19" s="93" t="s">
        <v>1305</v>
      </c>
      <c r="G19" s="93" t="b">
        <v>0</v>
      </c>
      <c r="H19" s="93" t="b">
        <v>0</v>
      </c>
      <c r="I19" s="93" t="b">
        <v>0</v>
      </c>
      <c r="J19" s="93" t="b">
        <v>0</v>
      </c>
      <c r="K19" s="93" t="b">
        <v>0</v>
      </c>
      <c r="L19" s="93" t="b">
        <v>0</v>
      </c>
    </row>
    <row r="20" spans="1:12" ht="15">
      <c r="A20" s="93" t="s">
        <v>970</v>
      </c>
      <c r="B20" s="93" t="s">
        <v>900</v>
      </c>
      <c r="C20" s="93">
        <v>3</v>
      </c>
      <c r="D20" s="133">
        <v>0.003282381073252039</v>
      </c>
      <c r="E20" s="133">
        <v>1.824451270036613</v>
      </c>
      <c r="F20" s="93" t="s">
        <v>1305</v>
      </c>
      <c r="G20" s="93" t="b">
        <v>0</v>
      </c>
      <c r="H20" s="93" t="b">
        <v>0</v>
      </c>
      <c r="I20" s="93" t="b">
        <v>0</v>
      </c>
      <c r="J20" s="93" t="b">
        <v>0</v>
      </c>
      <c r="K20" s="93" t="b">
        <v>0</v>
      </c>
      <c r="L20" s="93" t="b">
        <v>0</v>
      </c>
    </row>
    <row r="21" spans="1:12" ht="15">
      <c r="A21" s="93" t="s">
        <v>900</v>
      </c>
      <c r="B21" s="93" t="s">
        <v>1145</v>
      </c>
      <c r="C21" s="93">
        <v>3</v>
      </c>
      <c r="D21" s="133">
        <v>0.003282381073252039</v>
      </c>
      <c r="E21" s="133">
        <v>2.125481265700594</v>
      </c>
      <c r="F21" s="93" t="s">
        <v>1305</v>
      </c>
      <c r="G21" s="93" t="b">
        <v>0</v>
      </c>
      <c r="H21" s="93" t="b">
        <v>0</v>
      </c>
      <c r="I21" s="93" t="b">
        <v>0</v>
      </c>
      <c r="J21" s="93" t="b">
        <v>0</v>
      </c>
      <c r="K21" s="93" t="b">
        <v>0</v>
      </c>
      <c r="L21" s="93" t="b">
        <v>0</v>
      </c>
    </row>
    <row r="22" spans="1:12" ht="15">
      <c r="A22" s="93" t="s">
        <v>1145</v>
      </c>
      <c r="B22" s="93" t="s">
        <v>942</v>
      </c>
      <c r="C22" s="93">
        <v>3</v>
      </c>
      <c r="D22" s="133">
        <v>0.003282381073252039</v>
      </c>
      <c r="E22" s="133">
        <v>2.192428055331207</v>
      </c>
      <c r="F22" s="93" t="s">
        <v>1305</v>
      </c>
      <c r="G22" s="93" t="b">
        <v>0</v>
      </c>
      <c r="H22" s="93" t="b">
        <v>0</v>
      </c>
      <c r="I22" s="93" t="b">
        <v>0</v>
      </c>
      <c r="J22" s="93" t="b">
        <v>0</v>
      </c>
      <c r="K22" s="93" t="b">
        <v>0</v>
      </c>
      <c r="L22" s="93" t="b">
        <v>0</v>
      </c>
    </row>
    <row r="23" spans="1:12" ht="15">
      <c r="A23" s="93" t="s">
        <v>1128</v>
      </c>
      <c r="B23" s="93" t="s">
        <v>1146</v>
      </c>
      <c r="C23" s="93">
        <v>3</v>
      </c>
      <c r="D23" s="133">
        <v>0.003282381073252039</v>
      </c>
      <c r="E23" s="133">
        <v>2.4934580509951885</v>
      </c>
      <c r="F23" s="93" t="s">
        <v>1305</v>
      </c>
      <c r="G23" s="93" t="b">
        <v>0</v>
      </c>
      <c r="H23" s="93" t="b">
        <v>0</v>
      </c>
      <c r="I23" s="93" t="b">
        <v>0</v>
      </c>
      <c r="J23" s="93" t="b">
        <v>0</v>
      </c>
      <c r="K23" s="93" t="b">
        <v>0</v>
      </c>
      <c r="L23" s="93" t="b">
        <v>0</v>
      </c>
    </row>
    <row r="24" spans="1:12" ht="15">
      <c r="A24" s="93" t="s">
        <v>1146</v>
      </c>
      <c r="B24" s="93" t="s">
        <v>1186</v>
      </c>
      <c r="C24" s="93">
        <v>3</v>
      </c>
      <c r="D24" s="133">
        <v>0.003282381073252039</v>
      </c>
      <c r="E24" s="133">
        <v>2.4934580509951885</v>
      </c>
      <c r="F24" s="93" t="s">
        <v>1305</v>
      </c>
      <c r="G24" s="93" t="b">
        <v>0</v>
      </c>
      <c r="H24" s="93" t="b">
        <v>0</v>
      </c>
      <c r="I24" s="93" t="b">
        <v>0</v>
      </c>
      <c r="J24" s="93" t="b">
        <v>0</v>
      </c>
      <c r="K24" s="93" t="b">
        <v>0</v>
      </c>
      <c r="L24" s="93" t="b">
        <v>0</v>
      </c>
    </row>
    <row r="25" spans="1:12" ht="15">
      <c r="A25" s="93" t="s">
        <v>1186</v>
      </c>
      <c r="B25" s="93" t="s">
        <v>1187</v>
      </c>
      <c r="C25" s="93">
        <v>3</v>
      </c>
      <c r="D25" s="133">
        <v>0.003282381073252039</v>
      </c>
      <c r="E25" s="133">
        <v>2.6183967876034884</v>
      </c>
      <c r="F25" s="93" t="s">
        <v>1305</v>
      </c>
      <c r="G25" s="93" t="b">
        <v>0</v>
      </c>
      <c r="H25" s="93" t="b">
        <v>0</v>
      </c>
      <c r="I25" s="93" t="b">
        <v>0</v>
      </c>
      <c r="J25" s="93" t="b">
        <v>0</v>
      </c>
      <c r="K25" s="93" t="b">
        <v>0</v>
      </c>
      <c r="L25" s="93" t="b">
        <v>0</v>
      </c>
    </row>
    <row r="26" spans="1:12" ht="15">
      <c r="A26" s="93" t="s">
        <v>1190</v>
      </c>
      <c r="B26" s="93" t="s">
        <v>1191</v>
      </c>
      <c r="C26" s="93">
        <v>2</v>
      </c>
      <c r="D26" s="133">
        <v>0.002904652329194546</v>
      </c>
      <c r="E26" s="133">
        <v>2.7944880466591697</v>
      </c>
      <c r="F26" s="93" t="s">
        <v>1305</v>
      </c>
      <c r="G26" s="93" t="b">
        <v>0</v>
      </c>
      <c r="H26" s="93" t="b">
        <v>0</v>
      </c>
      <c r="I26" s="93" t="b">
        <v>0</v>
      </c>
      <c r="J26" s="93" t="b">
        <v>0</v>
      </c>
      <c r="K26" s="93" t="b">
        <v>0</v>
      </c>
      <c r="L26" s="93" t="b">
        <v>0</v>
      </c>
    </row>
    <row r="27" spans="1:12" ht="15">
      <c r="A27" s="93" t="s">
        <v>928</v>
      </c>
      <c r="B27" s="93" t="s">
        <v>1152</v>
      </c>
      <c r="C27" s="93">
        <v>2</v>
      </c>
      <c r="D27" s="133">
        <v>0.002904652329194546</v>
      </c>
      <c r="E27" s="133">
        <v>1.6183967876034884</v>
      </c>
      <c r="F27" s="93" t="s">
        <v>1305</v>
      </c>
      <c r="G27" s="93" t="b">
        <v>0</v>
      </c>
      <c r="H27" s="93" t="b">
        <v>0</v>
      </c>
      <c r="I27" s="93" t="b">
        <v>0</v>
      </c>
      <c r="J27" s="93" t="b">
        <v>0</v>
      </c>
      <c r="K27" s="93" t="b">
        <v>0</v>
      </c>
      <c r="L27" s="93" t="b">
        <v>0</v>
      </c>
    </row>
    <row r="28" spans="1:12" ht="15">
      <c r="A28" s="93" t="s">
        <v>934</v>
      </c>
      <c r="B28" s="93" t="s">
        <v>1153</v>
      </c>
      <c r="C28" s="93">
        <v>2</v>
      </c>
      <c r="D28" s="133">
        <v>0.002452655338708088</v>
      </c>
      <c r="E28" s="133">
        <v>2.016336796275526</v>
      </c>
      <c r="F28" s="93" t="s">
        <v>1305</v>
      </c>
      <c r="G28" s="93" t="b">
        <v>0</v>
      </c>
      <c r="H28" s="93" t="b">
        <v>0</v>
      </c>
      <c r="I28" s="93" t="b">
        <v>0</v>
      </c>
      <c r="J28" s="93" t="b">
        <v>0</v>
      </c>
      <c r="K28" s="93" t="b">
        <v>0</v>
      </c>
      <c r="L28" s="93" t="b">
        <v>0</v>
      </c>
    </row>
    <row r="29" spans="1:12" ht="15">
      <c r="A29" s="93" t="s">
        <v>1125</v>
      </c>
      <c r="B29" s="93" t="s">
        <v>1120</v>
      </c>
      <c r="C29" s="93">
        <v>2</v>
      </c>
      <c r="D29" s="133">
        <v>0.002452655338708088</v>
      </c>
      <c r="E29" s="133">
        <v>1.8402455372198447</v>
      </c>
      <c r="F29" s="93" t="s">
        <v>1305</v>
      </c>
      <c r="G29" s="93" t="b">
        <v>0</v>
      </c>
      <c r="H29" s="93" t="b">
        <v>0</v>
      </c>
      <c r="I29" s="93" t="b">
        <v>0</v>
      </c>
      <c r="J29" s="93" t="b">
        <v>0</v>
      </c>
      <c r="K29" s="93" t="b">
        <v>0</v>
      </c>
      <c r="L29" s="93" t="b">
        <v>0</v>
      </c>
    </row>
    <row r="30" spans="1:12" ht="15">
      <c r="A30" s="93" t="s">
        <v>1157</v>
      </c>
      <c r="B30" s="93" t="s">
        <v>932</v>
      </c>
      <c r="C30" s="93">
        <v>2</v>
      </c>
      <c r="D30" s="133">
        <v>0.002904652329194546</v>
      </c>
      <c r="E30" s="133">
        <v>1.8054834309606327</v>
      </c>
      <c r="F30" s="93" t="s">
        <v>1305</v>
      </c>
      <c r="G30" s="93" t="b">
        <v>0</v>
      </c>
      <c r="H30" s="93" t="b">
        <v>0</v>
      </c>
      <c r="I30" s="93" t="b">
        <v>0</v>
      </c>
      <c r="J30" s="93" t="b">
        <v>0</v>
      </c>
      <c r="K30" s="93" t="b">
        <v>0</v>
      </c>
      <c r="L30" s="93" t="b">
        <v>0</v>
      </c>
    </row>
    <row r="31" spans="1:12" ht="15">
      <c r="A31" s="93" t="s">
        <v>1114</v>
      </c>
      <c r="B31" s="93" t="s">
        <v>1136</v>
      </c>
      <c r="C31" s="93">
        <v>2</v>
      </c>
      <c r="D31" s="133">
        <v>0.002452655338708088</v>
      </c>
      <c r="E31" s="133">
        <v>1.9651842738281446</v>
      </c>
      <c r="F31" s="93" t="s">
        <v>1305</v>
      </c>
      <c r="G31" s="93" t="b">
        <v>0</v>
      </c>
      <c r="H31" s="93" t="b">
        <v>0</v>
      </c>
      <c r="I31" s="93" t="b">
        <v>0</v>
      </c>
      <c r="J31" s="93" t="b">
        <v>0</v>
      </c>
      <c r="K31" s="93" t="b">
        <v>0</v>
      </c>
      <c r="L31" s="93" t="b">
        <v>0</v>
      </c>
    </row>
    <row r="32" spans="1:12" ht="15">
      <c r="A32" s="93" t="s">
        <v>928</v>
      </c>
      <c r="B32" s="93" t="s">
        <v>233</v>
      </c>
      <c r="C32" s="93">
        <v>2</v>
      </c>
      <c r="D32" s="133">
        <v>0.002452655338708088</v>
      </c>
      <c r="E32" s="133">
        <v>0.7732987475892317</v>
      </c>
      <c r="F32" s="93" t="s">
        <v>1305</v>
      </c>
      <c r="G32" s="93" t="b">
        <v>0</v>
      </c>
      <c r="H32" s="93" t="b">
        <v>0</v>
      </c>
      <c r="I32" s="93" t="b">
        <v>0</v>
      </c>
      <c r="J32" s="93" t="b">
        <v>0</v>
      </c>
      <c r="K32" s="93" t="b">
        <v>0</v>
      </c>
      <c r="L32" s="93" t="b">
        <v>0</v>
      </c>
    </row>
    <row r="33" spans="1:12" ht="15">
      <c r="A33" s="93" t="s">
        <v>1116</v>
      </c>
      <c r="B33" s="93" t="s">
        <v>233</v>
      </c>
      <c r="C33" s="93">
        <v>2</v>
      </c>
      <c r="D33" s="133">
        <v>0.002452655338708088</v>
      </c>
      <c r="E33" s="133">
        <v>1.120086233813888</v>
      </c>
      <c r="F33" s="93" t="s">
        <v>1305</v>
      </c>
      <c r="G33" s="93" t="b">
        <v>0</v>
      </c>
      <c r="H33" s="93" t="b">
        <v>0</v>
      </c>
      <c r="I33" s="93" t="b">
        <v>0</v>
      </c>
      <c r="J33" s="93" t="b">
        <v>0</v>
      </c>
      <c r="K33" s="93" t="b">
        <v>0</v>
      </c>
      <c r="L33" s="93" t="b">
        <v>0</v>
      </c>
    </row>
    <row r="34" spans="1:12" ht="15">
      <c r="A34" s="93" t="s">
        <v>1209</v>
      </c>
      <c r="B34" s="93" t="s">
        <v>1160</v>
      </c>
      <c r="C34" s="93">
        <v>2</v>
      </c>
      <c r="D34" s="133">
        <v>0.002452655338708088</v>
      </c>
      <c r="E34" s="133">
        <v>2.6183967876034884</v>
      </c>
      <c r="F34" s="93" t="s">
        <v>1305</v>
      </c>
      <c r="G34" s="93" t="b">
        <v>0</v>
      </c>
      <c r="H34" s="93" t="b">
        <v>0</v>
      </c>
      <c r="I34" s="93" t="b">
        <v>0</v>
      </c>
      <c r="J34" s="93" t="b">
        <v>0</v>
      </c>
      <c r="K34" s="93" t="b">
        <v>0</v>
      </c>
      <c r="L34" s="93" t="b">
        <v>0</v>
      </c>
    </row>
    <row r="35" spans="1:12" ht="15">
      <c r="A35" s="93" t="s">
        <v>900</v>
      </c>
      <c r="B35" s="93" t="s">
        <v>1171</v>
      </c>
      <c r="C35" s="93">
        <v>2</v>
      </c>
      <c r="D35" s="133">
        <v>0.002452655338708088</v>
      </c>
      <c r="E35" s="133">
        <v>2.0743287432532127</v>
      </c>
      <c r="F35" s="93" t="s">
        <v>1305</v>
      </c>
      <c r="G35" s="93" t="b">
        <v>0</v>
      </c>
      <c r="H35" s="93" t="b">
        <v>0</v>
      </c>
      <c r="I35" s="93" t="b">
        <v>0</v>
      </c>
      <c r="J35" s="93" t="b">
        <v>0</v>
      </c>
      <c r="K35" s="93" t="b">
        <v>0</v>
      </c>
      <c r="L35" s="93" t="b">
        <v>0</v>
      </c>
    </row>
    <row r="36" spans="1:12" ht="15">
      <c r="A36" s="93" t="s">
        <v>928</v>
      </c>
      <c r="B36" s="93" t="s">
        <v>1114</v>
      </c>
      <c r="C36" s="93">
        <v>2</v>
      </c>
      <c r="D36" s="133">
        <v>0.002452655338708088</v>
      </c>
      <c r="E36" s="133">
        <v>1.141275532883826</v>
      </c>
      <c r="F36" s="93" t="s">
        <v>1305</v>
      </c>
      <c r="G36" s="93" t="b">
        <v>0</v>
      </c>
      <c r="H36" s="93" t="b">
        <v>0</v>
      </c>
      <c r="I36" s="93" t="b">
        <v>0</v>
      </c>
      <c r="J36" s="93" t="b">
        <v>0</v>
      </c>
      <c r="K36" s="93" t="b">
        <v>0</v>
      </c>
      <c r="L36" s="93" t="b">
        <v>0</v>
      </c>
    </row>
    <row r="37" spans="1:12" ht="15">
      <c r="A37" s="93" t="s">
        <v>942</v>
      </c>
      <c r="B37" s="93" t="s">
        <v>943</v>
      </c>
      <c r="C37" s="93">
        <v>2</v>
      </c>
      <c r="D37" s="133">
        <v>0.002452655338708088</v>
      </c>
      <c r="E37" s="133">
        <v>2.317366791939507</v>
      </c>
      <c r="F37" s="93" t="s">
        <v>1305</v>
      </c>
      <c r="G37" s="93" t="b">
        <v>0</v>
      </c>
      <c r="H37" s="93" t="b">
        <v>0</v>
      </c>
      <c r="I37" s="93" t="b">
        <v>0</v>
      </c>
      <c r="J37" s="93" t="b">
        <v>0</v>
      </c>
      <c r="K37" s="93" t="b">
        <v>0</v>
      </c>
      <c r="L37" s="93" t="b">
        <v>0</v>
      </c>
    </row>
    <row r="38" spans="1:12" ht="15">
      <c r="A38" s="93" t="s">
        <v>943</v>
      </c>
      <c r="B38" s="93" t="s">
        <v>944</v>
      </c>
      <c r="C38" s="93">
        <v>2</v>
      </c>
      <c r="D38" s="133">
        <v>0.002452655338708088</v>
      </c>
      <c r="E38" s="133">
        <v>2.7944880466591697</v>
      </c>
      <c r="F38" s="93" t="s">
        <v>1305</v>
      </c>
      <c r="G38" s="93" t="b">
        <v>0</v>
      </c>
      <c r="H38" s="93" t="b">
        <v>0</v>
      </c>
      <c r="I38" s="93" t="b">
        <v>0</v>
      </c>
      <c r="J38" s="93" t="b">
        <v>0</v>
      </c>
      <c r="K38" s="93" t="b">
        <v>0</v>
      </c>
      <c r="L38" s="93" t="b">
        <v>0</v>
      </c>
    </row>
    <row r="39" spans="1:12" ht="15">
      <c r="A39" s="93" t="s">
        <v>944</v>
      </c>
      <c r="B39" s="93" t="s">
        <v>1218</v>
      </c>
      <c r="C39" s="93">
        <v>2</v>
      </c>
      <c r="D39" s="133">
        <v>0.002452655338708088</v>
      </c>
      <c r="E39" s="133">
        <v>2.7944880466591697</v>
      </c>
      <c r="F39" s="93" t="s">
        <v>1305</v>
      </c>
      <c r="G39" s="93" t="b">
        <v>0</v>
      </c>
      <c r="H39" s="93" t="b">
        <v>0</v>
      </c>
      <c r="I39" s="93" t="b">
        <v>0</v>
      </c>
      <c r="J39" s="93" t="b">
        <v>0</v>
      </c>
      <c r="K39" s="93" t="b">
        <v>0</v>
      </c>
      <c r="L39" s="93" t="b">
        <v>0</v>
      </c>
    </row>
    <row r="40" spans="1:12" ht="15">
      <c r="A40" s="93" t="s">
        <v>1218</v>
      </c>
      <c r="B40" s="93" t="s">
        <v>938</v>
      </c>
      <c r="C40" s="93">
        <v>2</v>
      </c>
      <c r="D40" s="133">
        <v>0.002452655338708088</v>
      </c>
      <c r="E40" s="133">
        <v>2.4934580509951885</v>
      </c>
      <c r="F40" s="93" t="s">
        <v>1305</v>
      </c>
      <c r="G40" s="93" t="b">
        <v>0</v>
      </c>
      <c r="H40" s="93" t="b">
        <v>0</v>
      </c>
      <c r="I40" s="93" t="b">
        <v>0</v>
      </c>
      <c r="J40" s="93" t="b">
        <v>0</v>
      </c>
      <c r="K40" s="93" t="b">
        <v>0</v>
      </c>
      <c r="L40" s="93" t="b">
        <v>0</v>
      </c>
    </row>
    <row r="41" spans="1:12" ht="15">
      <c r="A41" s="93" t="s">
        <v>938</v>
      </c>
      <c r="B41" s="93" t="s">
        <v>1219</v>
      </c>
      <c r="C41" s="93">
        <v>2</v>
      </c>
      <c r="D41" s="133">
        <v>0.002452655338708088</v>
      </c>
      <c r="E41" s="133">
        <v>2.4934580509951885</v>
      </c>
      <c r="F41" s="93" t="s">
        <v>1305</v>
      </c>
      <c r="G41" s="93" t="b">
        <v>0</v>
      </c>
      <c r="H41" s="93" t="b">
        <v>0</v>
      </c>
      <c r="I41" s="93" t="b">
        <v>0</v>
      </c>
      <c r="J41" s="93" t="b">
        <v>0</v>
      </c>
      <c r="K41" s="93" t="b">
        <v>0</v>
      </c>
      <c r="L41" s="93" t="b">
        <v>0</v>
      </c>
    </row>
    <row r="42" spans="1:12" ht="15">
      <c r="A42" s="93" t="s">
        <v>1219</v>
      </c>
      <c r="B42" s="93" t="s">
        <v>1119</v>
      </c>
      <c r="C42" s="93">
        <v>2</v>
      </c>
      <c r="D42" s="133">
        <v>0.002452655338708088</v>
      </c>
      <c r="E42" s="133">
        <v>2.250420002308894</v>
      </c>
      <c r="F42" s="93" t="s">
        <v>1305</v>
      </c>
      <c r="G42" s="93" t="b">
        <v>0</v>
      </c>
      <c r="H42" s="93" t="b">
        <v>0</v>
      </c>
      <c r="I42" s="93" t="b">
        <v>0</v>
      </c>
      <c r="J42" s="93" t="b">
        <v>0</v>
      </c>
      <c r="K42" s="93" t="b">
        <v>0</v>
      </c>
      <c r="L42" s="93" t="b">
        <v>0</v>
      </c>
    </row>
    <row r="43" spans="1:12" ht="15">
      <c r="A43" s="93" t="s">
        <v>1119</v>
      </c>
      <c r="B43" s="93" t="s">
        <v>1173</v>
      </c>
      <c r="C43" s="93">
        <v>2</v>
      </c>
      <c r="D43" s="133">
        <v>0.002452655338708088</v>
      </c>
      <c r="E43" s="133">
        <v>2.016336796275526</v>
      </c>
      <c r="F43" s="93" t="s">
        <v>1305</v>
      </c>
      <c r="G43" s="93" t="b">
        <v>0</v>
      </c>
      <c r="H43" s="93" t="b">
        <v>0</v>
      </c>
      <c r="I43" s="93" t="b">
        <v>0</v>
      </c>
      <c r="J43" s="93" t="b">
        <v>1</v>
      </c>
      <c r="K43" s="93" t="b">
        <v>0</v>
      </c>
      <c r="L43" s="93" t="b">
        <v>0</v>
      </c>
    </row>
    <row r="44" spans="1:12" ht="15">
      <c r="A44" s="93" t="s">
        <v>1173</v>
      </c>
      <c r="B44" s="93" t="s">
        <v>927</v>
      </c>
      <c r="C44" s="93">
        <v>2</v>
      </c>
      <c r="D44" s="133">
        <v>0.002452655338708088</v>
      </c>
      <c r="E44" s="133">
        <v>1.005612930883753</v>
      </c>
      <c r="F44" s="93" t="s">
        <v>1305</v>
      </c>
      <c r="G44" s="93" t="b">
        <v>1</v>
      </c>
      <c r="H44" s="93" t="b">
        <v>0</v>
      </c>
      <c r="I44" s="93" t="b">
        <v>0</v>
      </c>
      <c r="J44" s="93" t="b">
        <v>0</v>
      </c>
      <c r="K44" s="93" t="b">
        <v>0</v>
      </c>
      <c r="L44" s="93" t="b">
        <v>0</v>
      </c>
    </row>
    <row r="45" spans="1:12" ht="15">
      <c r="A45" s="93" t="s">
        <v>1176</v>
      </c>
      <c r="B45" s="93" t="s">
        <v>1220</v>
      </c>
      <c r="C45" s="93">
        <v>2</v>
      </c>
      <c r="D45" s="133">
        <v>0.002452655338708088</v>
      </c>
      <c r="E45" s="133">
        <v>2.6183967876034884</v>
      </c>
      <c r="F45" s="93" t="s">
        <v>1305</v>
      </c>
      <c r="G45" s="93" t="b">
        <v>0</v>
      </c>
      <c r="H45" s="93" t="b">
        <v>0</v>
      </c>
      <c r="I45" s="93" t="b">
        <v>0</v>
      </c>
      <c r="J45" s="93" t="b">
        <v>0</v>
      </c>
      <c r="K45" s="93" t="b">
        <v>0</v>
      </c>
      <c r="L45" s="93" t="b">
        <v>0</v>
      </c>
    </row>
    <row r="46" spans="1:12" ht="15">
      <c r="A46" s="93" t="s">
        <v>928</v>
      </c>
      <c r="B46" s="93" t="s">
        <v>1221</v>
      </c>
      <c r="C46" s="93">
        <v>2</v>
      </c>
      <c r="D46" s="133">
        <v>0.002452655338708088</v>
      </c>
      <c r="E46" s="133">
        <v>1.7944880466591697</v>
      </c>
      <c r="F46" s="93" t="s">
        <v>1305</v>
      </c>
      <c r="G46" s="93" t="b">
        <v>0</v>
      </c>
      <c r="H46" s="93" t="b">
        <v>0</v>
      </c>
      <c r="I46" s="93" t="b">
        <v>0</v>
      </c>
      <c r="J46" s="93" t="b">
        <v>0</v>
      </c>
      <c r="K46" s="93" t="b">
        <v>0</v>
      </c>
      <c r="L46" s="93" t="b">
        <v>0</v>
      </c>
    </row>
    <row r="47" spans="1:12" ht="15">
      <c r="A47" s="93" t="s">
        <v>1221</v>
      </c>
      <c r="B47" s="93" t="s">
        <v>1125</v>
      </c>
      <c r="C47" s="93">
        <v>2</v>
      </c>
      <c r="D47" s="133">
        <v>0.002452655338708088</v>
      </c>
      <c r="E47" s="133">
        <v>2.317366791939507</v>
      </c>
      <c r="F47" s="93" t="s">
        <v>1305</v>
      </c>
      <c r="G47" s="93" t="b">
        <v>0</v>
      </c>
      <c r="H47" s="93" t="b">
        <v>0</v>
      </c>
      <c r="I47" s="93" t="b">
        <v>0</v>
      </c>
      <c r="J47" s="93" t="b">
        <v>0</v>
      </c>
      <c r="K47" s="93" t="b">
        <v>0</v>
      </c>
      <c r="L47" s="93" t="b">
        <v>0</v>
      </c>
    </row>
    <row r="48" spans="1:12" ht="15">
      <c r="A48" s="93" t="s">
        <v>1125</v>
      </c>
      <c r="B48" s="93" t="s">
        <v>1118</v>
      </c>
      <c r="C48" s="93">
        <v>2</v>
      </c>
      <c r="D48" s="133">
        <v>0.002452655338708088</v>
      </c>
      <c r="E48" s="133">
        <v>1.7153068006115448</v>
      </c>
      <c r="F48" s="93" t="s">
        <v>1305</v>
      </c>
      <c r="G48" s="93" t="b">
        <v>0</v>
      </c>
      <c r="H48" s="93" t="b">
        <v>0</v>
      </c>
      <c r="I48" s="93" t="b">
        <v>0</v>
      </c>
      <c r="J48" s="93" t="b">
        <v>0</v>
      </c>
      <c r="K48" s="93" t="b">
        <v>0</v>
      </c>
      <c r="L48" s="93" t="b">
        <v>0</v>
      </c>
    </row>
    <row r="49" spans="1:12" ht="15">
      <c r="A49" s="93" t="s">
        <v>1118</v>
      </c>
      <c r="B49" s="93" t="s">
        <v>939</v>
      </c>
      <c r="C49" s="93">
        <v>2</v>
      </c>
      <c r="D49" s="133">
        <v>0.002452655338708088</v>
      </c>
      <c r="E49" s="133">
        <v>1.7153068006115448</v>
      </c>
      <c r="F49" s="93" t="s">
        <v>1305</v>
      </c>
      <c r="G49" s="93" t="b">
        <v>0</v>
      </c>
      <c r="H49" s="93" t="b">
        <v>0</v>
      </c>
      <c r="I49" s="93" t="b">
        <v>0</v>
      </c>
      <c r="J49" s="93" t="b">
        <v>0</v>
      </c>
      <c r="K49" s="93" t="b">
        <v>0</v>
      </c>
      <c r="L49" s="93" t="b">
        <v>0</v>
      </c>
    </row>
    <row r="50" spans="1:12" ht="15">
      <c r="A50" s="93" t="s">
        <v>939</v>
      </c>
      <c r="B50" s="93" t="s">
        <v>1222</v>
      </c>
      <c r="C50" s="93">
        <v>2</v>
      </c>
      <c r="D50" s="133">
        <v>0.002452655338708088</v>
      </c>
      <c r="E50" s="133">
        <v>2.317366791939507</v>
      </c>
      <c r="F50" s="93" t="s">
        <v>1305</v>
      </c>
      <c r="G50" s="93" t="b">
        <v>0</v>
      </c>
      <c r="H50" s="93" t="b">
        <v>0</v>
      </c>
      <c r="I50" s="93" t="b">
        <v>0</v>
      </c>
      <c r="J50" s="93" t="b">
        <v>1</v>
      </c>
      <c r="K50" s="93" t="b">
        <v>0</v>
      </c>
      <c r="L50" s="93" t="b">
        <v>0</v>
      </c>
    </row>
    <row r="51" spans="1:12" ht="15">
      <c r="A51" s="93" t="s">
        <v>1222</v>
      </c>
      <c r="B51" s="93" t="s">
        <v>1177</v>
      </c>
      <c r="C51" s="93">
        <v>2</v>
      </c>
      <c r="D51" s="133">
        <v>0.002452655338708088</v>
      </c>
      <c r="E51" s="133">
        <v>2.6183967876034884</v>
      </c>
      <c r="F51" s="93" t="s">
        <v>1305</v>
      </c>
      <c r="G51" s="93" t="b">
        <v>1</v>
      </c>
      <c r="H51" s="93" t="b">
        <v>0</v>
      </c>
      <c r="I51" s="93" t="b">
        <v>0</v>
      </c>
      <c r="J51" s="93" t="b">
        <v>0</v>
      </c>
      <c r="K51" s="93" t="b">
        <v>0</v>
      </c>
      <c r="L51" s="93" t="b">
        <v>0</v>
      </c>
    </row>
    <row r="52" spans="1:12" ht="15">
      <c r="A52" s="93" t="s">
        <v>1177</v>
      </c>
      <c r="B52" s="93" t="s">
        <v>1223</v>
      </c>
      <c r="C52" s="93">
        <v>2</v>
      </c>
      <c r="D52" s="133">
        <v>0.002452655338708088</v>
      </c>
      <c r="E52" s="133">
        <v>2.6183967876034884</v>
      </c>
      <c r="F52" s="93" t="s">
        <v>1305</v>
      </c>
      <c r="G52" s="93" t="b">
        <v>0</v>
      </c>
      <c r="H52" s="93" t="b">
        <v>0</v>
      </c>
      <c r="I52" s="93" t="b">
        <v>0</v>
      </c>
      <c r="J52" s="93" t="b">
        <v>0</v>
      </c>
      <c r="K52" s="93" t="b">
        <v>0</v>
      </c>
      <c r="L52" s="93" t="b">
        <v>0</v>
      </c>
    </row>
    <row r="53" spans="1:12" ht="15">
      <c r="A53" s="93" t="s">
        <v>1223</v>
      </c>
      <c r="B53" s="93" t="s">
        <v>1156</v>
      </c>
      <c r="C53" s="93">
        <v>2</v>
      </c>
      <c r="D53" s="133">
        <v>0.002452655338708088</v>
      </c>
      <c r="E53" s="133">
        <v>2.6183967876034884</v>
      </c>
      <c r="F53" s="93" t="s">
        <v>1305</v>
      </c>
      <c r="G53" s="93" t="b">
        <v>0</v>
      </c>
      <c r="H53" s="93" t="b">
        <v>0</v>
      </c>
      <c r="I53" s="93" t="b">
        <v>0</v>
      </c>
      <c r="J53" s="93" t="b">
        <v>0</v>
      </c>
      <c r="K53" s="93" t="b">
        <v>0</v>
      </c>
      <c r="L53" s="93" t="b">
        <v>0</v>
      </c>
    </row>
    <row r="54" spans="1:12" ht="15">
      <c r="A54" s="93" t="s">
        <v>1156</v>
      </c>
      <c r="B54" s="93" t="s">
        <v>1224</v>
      </c>
      <c r="C54" s="93">
        <v>2</v>
      </c>
      <c r="D54" s="133">
        <v>0.002452655338708088</v>
      </c>
      <c r="E54" s="133">
        <v>2.6183967876034884</v>
      </c>
      <c r="F54" s="93" t="s">
        <v>1305</v>
      </c>
      <c r="G54" s="93" t="b">
        <v>0</v>
      </c>
      <c r="H54" s="93" t="b">
        <v>0</v>
      </c>
      <c r="I54" s="93" t="b">
        <v>0</v>
      </c>
      <c r="J54" s="93" t="b">
        <v>0</v>
      </c>
      <c r="K54" s="93" t="b">
        <v>0</v>
      </c>
      <c r="L54" s="93" t="b">
        <v>0</v>
      </c>
    </row>
    <row r="55" spans="1:12" ht="15">
      <c r="A55" s="93" t="s">
        <v>1224</v>
      </c>
      <c r="B55" s="93" t="s">
        <v>1225</v>
      </c>
      <c r="C55" s="93">
        <v>2</v>
      </c>
      <c r="D55" s="133">
        <v>0.002452655338708088</v>
      </c>
      <c r="E55" s="133">
        <v>2.7944880466591697</v>
      </c>
      <c r="F55" s="93" t="s">
        <v>1305</v>
      </c>
      <c r="G55" s="93" t="b">
        <v>0</v>
      </c>
      <c r="H55" s="93" t="b">
        <v>0</v>
      </c>
      <c r="I55" s="93" t="b">
        <v>0</v>
      </c>
      <c r="J55" s="93" t="b">
        <v>0</v>
      </c>
      <c r="K55" s="93" t="b">
        <v>0</v>
      </c>
      <c r="L55" s="93" t="b">
        <v>0</v>
      </c>
    </row>
    <row r="56" spans="1:12" ht="15">
      <c r="A56" s="93" t="s">
        <v>1225</v>
      </c>
      <c r="B56" s="93" t="s">
        <v>1226</v>
      </c>
      <c r="C56" s="93">
        <v>2</v>
      </c>
      <c r="D56" s="133">
        <v>0.002452655338708088</v>
      </c>
      <c r="E56" s="133">
        <v>2.7944880466591697</v>
      </c>
      <c r="F56" s="93" t="s">
        <v>1305</v>
      </c>
      <c r="G56" s="93" t="b">
        <v>0</v>
      </c>
      <c r="H56" s="93" t="b">
        <v>0</v>
      </c>
      <c r="I56" s="93" t="b">
        <v>0</v>
      </c>
      <c r="J56" s="93" t="b">
        <v>0</v>
      </c>
      <c r="K56" s="93" t="b">
        <v>0</v>
      </c>
      <c r="L56" s="93" t="b">
        <v>0</v>
      </c>
    </row>
    <row r="57" spans="1:12" ht="15">
      <c r="A57" s="93" t="s">
        <v>1226</v>
      </c>
      <c r="B57" s="93" t="s">
        <v>1227</v>
      </c>
      <c r="C57" s="93">
        <v>2</v>
      </c>
      <c r="D57" s="133">
        <v>0.002452655338708088</v>
      </c>
      <c r="E57" s="133">
        <v>2.7944880466591697</v>
      </c>
      <c r="F57" s="93" t="s">
        <v>1305</v>
      </c>
      <c r="G57" s="93" t="b">
        <v>0</v>
      </c>
      <c r="H57" s="93" t="b">
        <v>0</v>
      </c>
      <c r="I57" s="93" t="b">
        <v>0</v>
      </c>
      <c r="J57" s="93" t="b">
        <v>0</v>
      </c>
      <c r="K57" s="93" t="b">
        <v>0</v>
      </c>
      <c r="L57" s="93" t="b">
        <v>0</v>
      </c>
    </row>
    <row r="58" spans="1:12" ht="15">
      <c r="A58" s="93" t="s">
        <v>1227</v>
      </c>
      <c r="B58" s="93" t="s">
        <v>1228</v>
      </c>
      <c r="C58" s="93">
        <v>2</v>
      </c>
      <c r="D58" s="133">
        <v>0.002452655338708088</v>
      </c>
      <c r="E58" s="133">
        <v>2.7944880466591697</v>
      </c>
      <c r="F58" s="93" t="s">
        <v>1305</v>
      </c>
      <c r="G58" s="93" t="b">
        <v>0</v>
      </c>
      <c r="H58" s="93" t="b">
        <v>0</v>
      </c>
      <c r="I58" s="93" t="b">
        <v>0</v>
      </c>
      <c r="J58" s="93" t="b">
        <v>0</v>
      </c>
      <c r="K58" s="93" t="b">
        <v>0</v>
      </c>
      <c r="L58" s="93" t="b">
        <v>0</v>
      </c>
    </row>
    <row r="59" spans="1:12" ht="15">
      <c r="A59" s="93" t="s">
        <v>1228</v>
      </c>
      <c r="B59" s="93" t="s">
        <v>1114</v>
      </c>
      <c r="C59" s="93">
        <v>2</v>
      </c>
      <c r="D59" s="133">
        <v>0.002452655338708088</v>
      </c>
      <c r="E59" s="133">
        <v>2.1412755328838258</v>
      </c>
      <c r="F59" s="93" t="s">
        <v>1305</v>
      </c>
      <c r="G59" s="93" t="b">
        <v>0</v>
      </c>
      <c r="H59" s="93" t="b">
        <v>0</v>
      </c>
      <c r="I59" s="93" t="b">
        <v>0</v>
      </c>
      <c r="J59" s="93" t="b">
        <v>0</v>
      </c>
      <c r="K59" s="93" t="b">
        <v>0</v>
      </c>
      <c r="L59" s="93" t="b">
        <v>0</v>
      </c>
    </row>
    <row r="60" spans="1:12" ht="15">
      <c r="A60" s="93" t="s">
        <v>1114</v>
      </c>
      <c r="B60" s="93" t="s">
        <v>1229</v>
      </c>
      <c r="C60" s="93">
        <v>2</v>
      </c>
      <c r="D60" s="133">
        <v>0.002452655338708088</v>
      </c>
      <c r="E60" s="133">
        <v>2.1412755328838258</v>
      </c>
      <c r="F60" s="93" t="s">
        <v>1305</v>
      </c>
      <c r="G60" s="93" t="b">
        <v>0</v>
      </c>
      <c r="H60" s="93" t="b">
        <v>0</v>
      </c>
      <c r="I60" s="93" t="b">
        <v>0</v>
      </c>
      <c r="J60" s="93" t="b">
        <v>0</v>
      </c>
      <c r="K60" s="93" t="b">
        <v>1</v>
      </c>
      <c r="L60" s="93" t="b">
        <v>0</v>
      </c>
    </row>
    <row r="61" spans="1:12" ht="15">
      <c r="A61" s="93" t="s">
        <v>1229</v>
      </c>
      <c r="B61" s="93" t="s">
        <v>1117</v>
      </c>
      <c r="C61" s="93">
        <v>2</v>
      </c>
      <c r="D61" s="133">
        <v>0.002452655338708088</v>
      </c>
      <c r="E61" s="133">
        <v>2.192428055331207</v>
      </c>
      <c r="F61" s="93" t="s">
        <v>1305</v>
      </c>
      <c r="G61" s="93" t="b">
        <v>0</v>
      </c>
      <c r="H61" s="93" t="b">
        <v>1</v>
      </c>
      <c r="I61" s="93" t="b">
        <v>0</v>
      </c>
      <c r="J61" s="93" t="b">
        <v>0</v>
      </c>
      <c r="K61" s="93" t="b">
        <v>0</v>
      </c>
      <c r="L61" s="93" t="b">
        <v>0</v>
      </c>
    </row>
    <row r="62" spans="1:12" ht="15">
      <c r="A62" s="93" t="s">
        <v>1117</v>
      </c>
      <c r="B62" s="93" t="s">
        <v>1151</v>
      </c>
      <c r="C62" s="93">
        <v>2</v>
      </c>
      <c r="D62" s="133">
        <v>0.002452655338708088</v>
      </c>
      <c r="E62" s="133">
        <v>2.016336796275526</v>
      </c>
      <c r="F62" s="93" t="s">
        <v>1305</v>
      </c>
      <c r="G62" s="93" t="b">
        <v>0</v>
      </c>
      <c r="H62" s="93" t="b">
        <v>0</v>
      </c>
      <c r="I62" s="93" t="b">
        <v>0</v>
      </c>
      <c r="J62" s="93" t="b">
        <v>0</v>
      </c>
      <c r="K62" s="93" t="b">
        <v>0</v>
      </c>
      <c r="L62" s="93" t="b">
        <v>0</v>
      </c>
    </row>
    <row r="63" spans="1:12" ht="15">
      <c r="A63" s="93" t="s">
        <v>1151</v>
      </c>
      <c r="B63" s="93" t="s">
        <v>1178</v>
      </c>
      <c r="C63" s="93">
        <v>2</v>
      </c>
      <c r="D63" s="133">
        <v>0.002452655338708088</v>
      </c>
      <c r="E63" s="133">
        <v>2.442305528547807</v>
      </c>
      <c r="F63" s="93" t="s">
        <v>1305</v>
      </c>
      <c r="G63" s="93" t="b">
        <v>0</v>
      </c>
      <c r="H63" s="93" t="b">
        <v>0</v>
      </c>
      <c r="I63" s="93" t="b">
        <v>0</v>
      </c>
      <c r="J63" s="93" t="b">
        <v>0</v>
      </c>
      <c r="K63" s="93" t="b">
        <v>0</v>
      </c>
      <c r="L63" s="93" t="b">
        <v>0</v>
      </c>
    </row>
    <row r="64" spans="1:12" ht="15">
      <c r="A64" s="93" t="s">
        <v>1178</v>
      </c>
      <c r="B64" s="93" t="s">
        <v>1230</v>
      </c>
      <c r="C64" s="93">
        <v>2</v>
      </c>
      <c r="D64" s="133">
        <v>0.002452655338708088</v>
      </c>
      <c r="E64" s="133">
        <v>2.6183967876034884</v>
      </c>
      <c r="F64" s="93" t="s">
        <v>1305</v>
      </c>
      <c r="G64" s="93" t="b">
        <v>0</v>
      </c>
      <c r="H64" s="93" t="b">
        <v>0</v>
      </c>
      <c r="I64" s="93" t="b">
        <v>0</v>
      </c>
      <c r="J64" s="93" t="b">
        <v>0</v>
      </c>
      <c r="K64" s="93" t="b">
        <v>0</v>
      </c>
      <c r="L64" s="93" t="b">
        <v>0</v>
      </c>
    </row>
    <row r="65" spans="1:12" ht="15">
      <c r="A65" s="93" t="s">
        <v>1230</v>
      </c>
      <c r="B65" s="93" t="s">
        <v>1231</v>
      </c>
      <c r="C65" s="93">
        <v>2</v>
      </c>
      <c r="D65" s="133">
        <v>0.002452655338708088</v>
      </c>
      <c r="E65" s="133">
        <v>2.7944880466591697</v>
      </c>
      <c r="F65" s="93" t="s">
        <v>1305</v>
      </c>
      <c r="G65" s="93" t="b">
        <v>0</v>
      </c>
      <c r="H65" s="93" t="b">
        <v>0</v>
      </c>
      <c r="I65" s="93" t="b">
        <v>0</v>
      </c>
      <c r="J65" s="93" t="b">
        <v>0</v>
      </c>
      <c r="K65" s="93" t="b">
        <v>0</v>
      </c>
      <c r="L65" s="93" t="b">
        <v>0</v>
      </c>
    </row>
    <row r="66" spans="1:12" ht="15">
      <c r="A66" s="93" t="s">
        <v>1231</v>
      </c>
      <c r="B66" s="93" t="s">
        <v>1179</v>
      </c>
      <c r="C66" s="93">
        <v>2</v>
      </c>
      <c r="D66" s="133">
        <v>0.002452655338708088</v>
      </c>
      <c r="E66" s="133">
        <v>2.7944880466591697</v>
      </c>
      <c r="F66" s="93" t="s">
        <v>1305</v>
      </c>
      <c r="G66" s="93" t="b">
        <v>0</v>
      </c>
      <c r="H66" s="93" t="b">
        <v>0</v>
      </c>
      <c r="I66" s="93" t="b">
        <v>0</v>
      </c>
      <c r="J66" s="93" t="b">
        <v>0</v>
      </c>
      <c r="K66" s="93" t="b">
        <v>0</v>
      </c>
      <c r="L66" s="93" t="b">
        <v>0</v>
      </c>
    </row>
    <row r="67" spans="1:12" ht="15">
      <c r="A67" s="93" t="s">
        <v>1179</v>
      </c>
      <c r="B67" s="93" t="s">
        <v>1232</v>
      </c>
      <c r="C67" s="93">
        <v>2</v>
      </c>
      <c r="D67" s="133">
        <v>0.002452655338708088</v>
      </c>
      <c r="E67" s="133">
        <v>2.6183967876034884</v>
      </c>
      <c r="F67" s="93" t="s">
        <v>1305</v>
      </c>
      <c r="G67" s="93" t="b">
        <v>0</v>
      </c>
      <c r="H67" s="93" t="b">
        <v>0</v>
      </c>
      <c r="I67" s="93" t="b">
        <v>0</v>
      </c>
      <c r="J67" s="93" t="b">
        <v>0</v>
      </c>
      <c r="K67" s="93" t="b">
        <v>0</v>
      </c>
      <c r="L67" s="93" t="b">
        <v>0</v>
      </c>
    </row>
    <row r="68" spans="1:12" ht="15">
      <c r="A68" s="93" t="s">
        <v>1232</v>
      </c>
      <c r="B68" s="93" t="s">
        <v>1233</v>
      </c>
      <c r="C68" s="93">
        <v>2</v>
      </c>
      <c r="D68" s="133">
        <v>0.002452655338708088</v>
      </c>
      <c r="E68" s="133">
        <v>2.7944880466591697</v>
      </c>
      <c r="F68" s="93" t="s">
        <v>1305</v>
      </c>
      <c r="G68" s="93" t="b">
        <v>0</v>
      </c>
      <c r="H68" s="93" t="b">
        <v>0</v>
      </c>
      <c r="I68" s="93" t="b">
        <v>0</v>
      </c>
      <c r="J68" s="93" t="b">
        <v>1</v>
      </c>
      <c r="K68" s="93" t="b">
        <v>0</v>
      </c>
      <c r="L68" s="93" t="b">
        <v>0</v>
      </c>
    </row>
    <row r="69" spans="1:12" ht="15">
      <c r="A69" s="93" t="s">
        <v>1233</v>
      </c>
      <c r="B69" s="93" t="s">
        <v>1234</v>
      </c>
      <c r="C69" s="93">
        <v>2</v>
      </c>
      <c r="D69" s="133">
        <v>0.002452655338708088</v>
      </c>
      <c r="E69" s="133">
        <v>2.7944880466591697</v>
      </c>
      <c r="F69" s="93" t="s">
        <v>1305</v>
      </c>
      <c r="G69" s="93" t="b">
        <v>1</v>
      </c>
      <c r="H69" s="93" t="b">
        <v>0</v>
      </c>
      <c r="I69" s="93" t="b">
        <v>0</v>
      </c>
      <c r="J69" s="93" t="b">
        <v>0</v>
      </c>
      <c r="K69" s="93" t="b">
        <v>0</v>
      </c>
      <c r="L69" s="93" t="b">
        <v>0</v>
      </c>
    </row>
    <row r="70" spans="1:12" ht="15">
      <c r="A70" s="93" t="s">
        <v>1234</v>
      </c>
      <c r="B70" s="93" t="s">
        <v>927</v>
      </c>
      <c r="C70" s="93">
        <v>2</v>
      </c>
      <c r="D70" s="133">
        <v>0.002452655338708088</v>
      </c>
      <c r="E70" s="133">
        <v>1.181704189939434</v>
      </c>
      <c r="F70" s="93" t="s">
        <v>1305</v>
      </c>
      <c r="G70" s="93" t="b">
        <v>0</v>
      </c>
      <c r="H70" s="93" t="b">
        <v>0</v>
      </c>
      <c r="I70" s="93" t="b">
        <v>0</v>
      </c>
      <c r="J70" s="93" t="b">
        <v>0</v>
      </c>
      <c r="K70" s="93" t="b">
        <v>0</v>
      </c>
      <c r="L70" s="93" t="b">
        <v>0</v>
      </c>
    </row>
    <row r="71" spans="1:12" ht="15">
      <c r="A71" s="93" t="s">
        <v>1235</v>
      </c>
      <c r="B71" s="93" t="s">
        <v>1115</v>
      </c>
      <c r="C71" s="93">
        <v>2</v>
      </c>
      <c r="D71" s="133">
        <v>0.002452655338708088</v>
      </c>
      <c r="E71" s="133">
        <v>2.1412755328838258</v>
      </c>
      <c r="F71" s="93" t="s">
        <v>1305</v>
      </c>
      <c r="G71" s="93" t="b">
        <v>0</v>
      </c>
      <c r="H71" s="93" t="b">
        <v>0</v>
      </c>
      <c r="I71" s="93" t="b">
        <v>0</v>
      </c>
      <c r="J71" s="93" t="b">
        <v>0</v>
      </c>
      <c r="K71" s="93" t="b">
        <v>0</v>
      </c>
      <c r="L71" s="93" t="b">
        <v>0</v>
      </c>
    </row>
    <row r="72" spans="1:12" ht="15">
      <c r="A72" s="93" t="s">
        <v>1115</v>
      </c>
      <c r="B72" s="93" t="s">
        <v>939</v>
      </c>
      <c r="C72" s="93">
        <v>2</v>
      </c>
      <c r="D72" s="133">
        <v>0.002452655338708088</v>
      </c>
      <c r="E72" s="133">
        <v>1.6641542781641634</v>
      </c>
      <c r="F72" s="93" t="s">
        <v>1305</v>
      </c>
      <c r="G72" s="93" t="b">
        <v>0</v>
      </c>
      <c r="H72" s="93" t="b">
        <v>0</v>
      </c>
      <c r="I72" s="93" t="b">
        <v>0</v>
      </c>
      <c r="J72" s="93" t="b">
        <v>0</v>
      </c>
      <c r="K72" s="93" t="b">
        <v>0</v>
      </c>
      <c r="L72" s="93" t="b">
        <v>0</v>
      </c>
    </row>
    <row r="73" spans="1:12" ht="15">
      <c r="A73" s="93" t="s">
        <v>939</v>
      </c>
      <c r="B73" s="93" t="s">
        <v>929</v>
      </c>
      <c r="C73" s="93">
        <v>2</v>
      </c>
      <c r="D73" s="133">
        <v>0.002452655338708088</v>
      </c>
      <c r="E73" s="133">
        <v>1.4142768049475636</v>
      </c>
      <c r="F73" s="93" t="s">
        <v>1305</v>
      </c>
      <c r="G73" s="93" t="b">
        <v>0</v>
      </c>
      <c r="H73" s="93" t="b">
        <v>0</v>
      </c>
      <c r="I73" s="93" t="b">
        <v>0</v>
      </c>
      <c r="J73" s="93" t="b">
        <v>0</v>
      </c>
      <c r="K73" s="93" t="b">
        <v>0</v>
      </c>
      <c r="L73" s="93" t="b">
        <v>0</v>
      </c>
    </row>
    <row r="74" spans="1:12" ht="15">
      <c r="A74" s="93" t="s">
        <v>929</v>
      </c>
      <c r="B74" s="93" t="s">
        <v>232</v>
      </c>
      <c r="C74" s="93">
        <v>2</v>
      </c>
      <c r="D74" s="133">
        <v>0.002452655338708088</v>
      </c>
      <c r="E74" s="133">
        <v>1.891398059667226</v>
      </c>
      <c r="F74" s="93" t="s">
        <v>1305</v>
      </c>
      <c r="G74" s="93" t="b">
        <v>0</v>
      </c>
      <c r="H74" s="93" t="b">
        <v>0</v>
      </c>
      <c r="I74" s="93" t="b">
        <v>0</v>
      </c>
      <c r="J74" s="93" t="b">
        <v>0</v>
      </c>
      <c r="K74" s="93" t="b">
        <v>0</v>
      </c>
      <c r="L74" s="93" t="b">
        <v>0</v>
      </c>
    </row>
    <row r="75" spans="1:12" ht="15">
      <c r="A75" s="93" t="s">
        <v>232</v>
      </c>
      <c r="B75" s="93" t="s">
        <v>1236</v>
      </c>
      <c r="C75" s="93">
        <v>2</v>
      </c>
      <c r="D75" s="133">
        <v>0.002452655338708088</v>
      </c>
      <c r="E75" s="133">
        <v>2.7944880466591697</v>
      </c>
      <c r="F75" s="93" t="s">
        <v>1305</v>
      </c>
      <c r="G75" s="93" t="b">
        <v>0</v>
      </c>
      <c r="H75" s="93" t="b">
        <v>0</v>
      </c>
      <c r="I75" s="93" t="b">
        <v>0</v>
      </c>
      <c r="J75" s="93" t="b">
        <v>0</v>
      </c>
      <c r="K75" s="93" t="b">
        <v>0</v>
      </c>
      <c r="L75" s="93" t="b">
        <v>0</v>
      </c>
    </row>
    <row r="76" spans="1:12" ht="15">
      <c r="A76" s="93" t="s">
        <v>1236</v>
      </c>
      <c r="B76" s="93" t="s">
        <v>927</v>
      </c>
      <c r="C76" s="93">
        <v>2</v>
      </c>
      <c r="D76" s="133">
        <v>0.002452655338708088</v>
      </c>
      <c r="E76" s="133">
        <v>1.181704189939434</v>
      </c>
      <c r="F76" s="93" t="s">
        <v>1305</v>
      </c>
      <c r="G76" s="93" t="b">
        <v>0</v>
      </c>
      <c r="H76" s="93" t="b">
        <v>0</v>
      </c>
      <c r="I76" s="93" t="b">
        <v>0</v>
      </c>
      <c r="J76" s="93" t="b">
        <v>0</v>
      </c>
      <c r="K76" s="93" t="b">
        <v>0</v>
      </c>
      <c r="L76" s="93" t="b">
        <v>0</v>
      </c>
    </row>
    <row r="77" spans="1:12" ht="15">
      <c r="A77" s="93" t="s">
        <v>927</v>
      </c>
      <c r="B77" s="93" t="s">
        <v>231</v>
      </c>
      <c r="C77" s="93">
        <v>2</v>
      </c>
      <c r="D77" s="133">
        <v>0.002452655338708088</v>
      </c>
      <c r="E77" s="133">
        <v>1.6889778618891955</v>
      </c>
      <c r="F77" s="93" t="s">
        <v>1305</v>
      </c>
      <c r="G77" s="93" t="b">
        <v>0</v>
      </c>
      <c r="H77" s="93" t="b">
        <v>0</v>
      </c>
      <c r="I77" s="93" t="b">
        <v>0</v>
      </c>
      <c r="J77" s="93" t="b">
        <v>0</v>
      </c>
      <c r="K77" s="93" t="b">
        <v>0</v>
      </c>
      <c r="L77" s="93" t="b">
        <v>0</v>
      </c>
    </row>
    <row r="78" spans="1:12" ht="15">
      <c r="A78" s="93" t="s">
        <v>231</v>
      </c>
      <c r="B78" s="93" t="s">
        <v>1237</v>
      </c>
      <c r="C78" s="93">
        <v>2</v>
      </c>
      <c r="D78" s="133">
        <v>0.002452655338708088</v>
      </c>
      <c r="E78" s="133">
        <v>2.7944880466591697</v>
      </c>
      <c r="F78" s="93" t="s">
        <v>1305</v>
      </c>
      <c r="G78" s="93" t="b">
        <v>0</v>
      </c>
      <c r="H78" s="93" t="b">
        <v>0</v>
      </c>
      <c r="I78" s="93" t="b">
        <v>0</v>
      </c>
      <c r="J78" s="93" t="b">
        <v>0</v>
      </c>
      <c r="K78" s="93" t="b">
        <v>0</v>
      </c>
      <c r="L78" s="93" t="b">
        <v>0</v>
      </c>
    </row>
    <row r="79" spans="1:12" ht="15">
      <c r="A79" s="93" t="s">
        <v>1237</v>
      </c>
      <c r="B79" s="93" t="s">
        <v>1238</v>
      </c>
      <c r="C79" s="93">
        <v>2</v>
      </c>
      <c r="D79" s="133">
        <v>0.002452655338708088</v>
      </c>
      <c r="E79" s="133">
        <v>2.7944880466591697</v>
      </c>
      <c r="F79" s="93" t="s">
        <v>1305</v>
      </c>
      <c r="G79" s="93" t="b">
        <v>0</v>
      </c>
      <c r="H79" s="93" t="b">
        <v>0</v>
      </c>
      <c r="I79" s="93" t="b">
        <v>0</v>
      </c>
      <c r="J79" s="93" t="b">
        <v>0</v>
      </c>
      <c r="K79" s="93" t="b">
        <v>0</v>
      </c>
      <c r="L79" s="93" t="b">
        <v>0</v>
      </c>
    </row>
    <row r="80" spans="1:12" ht="15">
      <c r="A80" s="93" t="s">
        <v>1238</v>
      </c>
      <c r="B80" s="93" t="s">
        <v>928</v>
      </c>
      <c r="C80" s="93">
        <v>2</v>
      </c>
      <c r="D80" s="133">
        <v>0.002452655338708088</v>
      </c>
      <c r="E80" s="133">
        <v>1.816764441370322</v>
      </c>
      <c r="F80" s="93" t="s">
        <v>1305</v>
      </c>
      <c r="G80" s="93" t="b">
        <v>0</v>
      </c>
      <c r="H80" s="93" t="b">
        <v>0</v>
      </c>
      <c r="I80" s="93" t="b">
        <v>0</v>
      </c>
      <c r="J80" s="93" t="b">
        <v>0</v>
      </c>
      <c r="K80" s="93" t="b">
        <v>0</v>
      </c>
      <c r="L80" s="93" t="b">
        <v>0</v>
      </c>
    </row>
    <row r="81" spans="1:12" ht="15">
      <c r="A81" s="93" t="s">
        <v>1123</v>
      </c>
      <c r="B81" s="93" t="s">
        <v>1180</v>
      </c>
      <c r="C81" s="93">
        <v>2</v>
      </c>
      <c r="D81" s="133">
        <v>0.002452655338708088</v>
      </c>
      <c r="E81" s="133">
        <v>2.0743287432532127</v>
      </c>
      <c r="F81" s="93" t="s">
        <v>1305</v>
      </c>
      <c r="G81" s="93" t="b">
        <v>0</v>
      </c>
      <c r="H81" s="93" t="b">
        <v>0</v>
      </c>
      <c r="I81" s="93" t="b">
        <v>0</v>
      </c>
      <c r="J81" s="93" t="b">
        <v>0</v>
      </c>
      <c r="K81" s="93" t="b">
        <v>0</v>
      </c>
      <c r="L81" s="93" t="b">
        <v>0</v>
      </c>
    </row>
    <row r="82" spans="1:12" ht="15">
      <c r="A82" s="93" t="s">
        <v>1245</v>
      </c>
      <c r="B82" s="93" t="s">
        <v>927</v>
      </c>
      <c r="C82" s="93">
        <v>2</v>
      </c>
      <c r="D82" s="133">
        <v>0.002452655338708088</v>
      </c>
      <c r="E82" s="133">
        <v>1.181704189939434</v>
      </c>
      <c r="F82" s="93" t="s">
        <v>1305</v>
      </c>
      <c r="G82" s="93" t="b">
        <v>0</v>
      </c>
      <c r="H82" s="93" t="b">
        <v>0</v>
      </c>
      <c r="I82" s="93" t="b">
        <v>0</v>
      </c>
      <c r="J82" s="93" t="b">
        <v>0</v>
      </c>
      <c r="K82" s="93" t="b">
        <v>0</v>
      </c>
      <c r="L82" s="93" t="b">
        <v>0</v>
      </c>
    </row>
    <row r="83" spans="1:12" ht="15">
      <c r="A83" s="93" t="s">
        <v>933</v>
      </c>
      <c r="B83" s="93" t="s">
        <v>927</v>
      </c>
      <c r="C83" s="93">
        <v>2</v>
      </c>
      <c r="D83" s="133">
        <v>0.002452655338708088</v>
      </c>
      <c r="E83" s="133">
        <v>0.30664292654773406</v>
      </c>
      <c r="F83" s="93" t="s">
        <v>1305</v>
      </c>
      <c r="G83" s="93" t="b">
        <v>1</v>
      </c>
      <c r="H83" s="93" t="b">
        <v>0</v>
      </c>
      <c r="I83" s="93" t="b">
        <v>0</v>
      </c>
      <c r="J83" s="93" t="b">
        <v>0</v>
      </c>
      <c r="K83" s="93" t="b">
        <v>0</v>
      </c>
      <c r="L83" s="93" t="b">
        <v>0</v>
      </c>
    </row>
    <row r="84" spans="1:12" ht="15">
      <c r="A84" s="93" t="s">
        <v>1272</v>
      </c>
      <c r="B84" s="93" t="s">
        <v>1273</v>
      </c>
      <c r="C84" s="93">
        <v>2</v>
      </c>
      <c r="D84" s="133">
        <v>0.002452655338708088</v>
      </c>
      <c r="E84" s="133">
        <v>2.7944880466591697</v>
      </c>
      <c r="F84" s="93" t="s">
        <v>1305</v>
      </c>
      <c r="G84" s="93" t="b">
        <v>0</v>
      </c>
      <c r="H84" s="93" t="b">
        <v>0</v>
      </c>
      <c r="I84" s="93" t="b">
        <v>0</v>
      </c>
      <c r="J84" s="93" t="b">
        <v>0</v>
      </c>
      <c r="K84" s="93" t="b">
        <v>0</v>
      </c>
      <c r="L84" s="93" t="b">
        <v>0</v>
      </c>
    </row>
    <row r="85" spans="1:12" ht="15">
      <c r="A85" s="93" t="s">
        <v>964</v>
      </c>
      <c r="B85" s="93" t="s">
        <v>1122</v>
      </c>
      <c r="C85" s="93">
        <v>2</v>
      </c>
      <c r="D85" s="133">
        <v>0.002452655338708088</v>
      </c>
      <c r="E85" s="133">
        <v>1.7063519579586184</v>
      </c>
      <c r="F85" s="93" t="s">
        <v>1305</v>
      </c>
      <c r="G85" s="93" t="b">
        <v>0</v>
      </c>
      <c r="H85" s="93" t="b">
        <v>0</v>
      </c>
      <c r="I85" s="93" t="b">
        <v>0</v>
      </c>
      <c r="J85" s="93" t="b">
        <v>0</v>
      </c>
      <c r="K85" s="93" t="b">
        <v>0</v>
      </c>
      <c r="L85" s="93" t="b">
        <v>0</v>
      </c>
    </row>
    <row r="86" spans="1:12" ht="15">
      <c r="A86" s="93" t="s">
        <v>1122</v>
      </c>
      <c r="B86" s="93" t="s">
        <v>927</v>
      </c>
      <c r="C86" s="93">
        <v>2</v>
      </c>
      <c r="D86" s="133">
        <v>0.002452655338708088</v>
      </c>
      <c r="E86" s="133">
        <v>0.6376361455891585</v>
      </c>
      <c r="F86" s="93" t="s">
        <v>1305</v>
      </c>
      <c r="G86" s="93" t="b">
        <v>0</v>
      </c>
      <c r="H86" s="93" t="b">
        <v>0</v>
      </c>
      <c r="I86" s="93" t="b">
        <v>0</v>
      </c>
      <c r="J86" s="93" t="b">
        <v>0</v>
      </c>
      <c r="K86" s="93" t="b">
        <v>0</v>
      </c>
      <c r="L86" s="93" t="b">
        <v>0</v>
      </c>
    </row>
    <row r="87" spans="1:12" ht="15">
      <c r="A87" s="93" t="s">
        <v>1276</v>
      </c>
      <c r="B87" s="93" t="s">
        <v>1185</v>
      </c>
      <c r="C87" s="93">
        <v>2</v>
      </c>
      <c r="D87" s="133">
        <v>0.002452655338708088</v>
      </c>
      <c r="E87" s="133">
        <v>2.6183967876034884</v>
      </c>
      <c r="F87" s="93" t="s">
        <v>1305</v>
      </c>
      <c r="G87" s="93" t="b">
        <v>0</v>
      </c>
      <c r="H87" s="93" t="b">
        <v>0</v>
      </c>
      <c r="I87" s="93" t="b">
        <v>0</v>
      </c>
      <c r="J87" s="93" t="b">
        <v>0</v>
      </c>
      <c r="K87" s="93" t="b">
        <v>0</v>
      </c>
      <c r="L87" s="93" t="b">
        <v>0</v>
      </c>
    </row>
    <row r="88" spans="1:12" ht="15">
      <c r="A88" s="93" t="s">
        <v>1185</v>
      </c>
      <c r="B88" s="93" t="s">
        <v>1125</v>
      </c>
      <c r="C88" s="93">
        <v>2</v>
      </c>
      <c r="D88" s="133">
        <v>0.002452655338708088</v>
      </c>
      <c r="E88" s="133">
        <v>2.1412755328838258</v>
      </c>
      <c r="F88" s="93" t="s">
        <v>1305</v>
      </c>
      <c r="G88" s="93" t="b">
        <v>0</v>
      </c>
      <c r="H88" s="93" t="b">
        <v>0</v>
      </c>
      <c r="I88" s="93" t="b">
        <v>0</v>
      </c>
      <c r="J88" s="93" t="b">
        <v>0</v>
      </c>
      <c r="K88" s="93" t="b">
        <v>0</v>
      </c>
      <c r="L88" s="93" t="b">
        <v>0</v>
      </c>
    </row>
    <row r="89" spans="1:12" ht="15">
      <c r="A89" s="93" t="s">
        <v>1125</v>
      </c>
      <c r="B89" s="93" t="s">
        <v>928</v>
      </c>
      <c r="C89" s="93">
        <v>2</v>
      </c>
      <c r="D89" s="133">
        <v>0.002452655338708088</v>
      </c>
      <c r="E89" s="133">
        <v>1.3396431866506595</v>
      </c>
      <c r="F89" s="93" t="s">
        <v>1305</v>
      </c>
      <c r="G89" s="93" t="b">
        <v>0</v>
      </c>
      <c r="H89" s="93" t="b">
        <v>0</v>
      </c>
      <c r="I89" s="93" t="b">
        <v>0</v>
      </c>
      <c r="J89" s="93" t="b">
        <v>0</v>
      </c>
      <c r="K89" s="93" t="b">
        <v>0</v>
      </c>
      <c r="L89" s="93" t="b">
        <v>0</v>
      </c>
    </row>
    <row r="90" spans="1:12" ht="15">
      <c r="A90" s="93" t="s">
        <v>928</v>
      </c>
      <c r="B90" s="93" t="s">
        <v>1144</v>
      </c>
      <c r="C90" s="93">
        <v>2</v>
      </c>
      <c r="D90" s="133">
        <v>0.002452655338708088</v>
      </c>
      <c r="E90" s="133">
        <v>1.4934580509951885</v>
      </c>
      <c r="F90" s="93" t="s">
        <v>1305</v>
      </c>
      <c r="G90" s="93" t="b">
        <v>0</v>
      </c>
      <c r="H90" s="93" t="b">
        <v>0</v>
      </c>
      <c r="I90" s="93" t="b">
        <v>0</v>
      </c>
      <c r="J90" s="93" t="b">
        <v>0</v>
      </c>
      <c r="K90" s="93" t="b">
        <v>0</v>
      </c>
      <c r="L90" s="93" t="b">
        <v>0</v>
      </c>
    </row>
    <row r="91" spans="1:12" ht="15">
      <c r="A91" s="93" t="s">
        <v>1144</v>
      </c>
      <c r="B91" s="93" t="s">
        <v>933</v>
      </c>
      <c r="C91" s="93">
        <v>2</v>
      </c>
      <c r="D91" s="133">
        <v>0.002452655338708088</v>
      </c>
      <c r="E91" s="133">
        <v>1.6183967876034884</v>
      </c>
      <c r="F91" s="93" t="s">
        <v>1305</v>
      </c>
      <c r="G91" s="93" t="b">
        <v>0</v>
      </c>
      <c r="H91" s="93" t="b">
        <v>0</v>
      </c>
      <c r="I91" s="93" t="b">
        <v>0</v>
      </c>
      <c r="J91" s="93" t="b">
        <v>1</v>
      </c>
      <c r="K91" s="93" t="b">
        <v>0</v>
      </c>
      <c r="L91" s="93" t="b">
        <v>0</v>
      </c>
    </row>
    <row r="92" spans="1:12" ht="15">
      <c r="A92" s="93" t="s">
        <v>933</v>
      </c>
      <c r="B92" s="93" t="s">
        <v>1184</v>
      </c>
      <c r="C92" s="93">
        <v>2</v>
      </c>
      <c r="D92" s="133">
        <v>0.002452655338708088</v>
      </c>
      <c r="E92" s="133">
        <v>1.7433355242117883</v>
      </c>
      <c r="F92" s="93" t="s">
        <v>1305</v>
      </c>
      <c r="G92" s="93" t="b">
        <v>1</v>
      </c>
      <c r="H92" s="93" t="b">
        <v>0</v>
      </c>
      <c r="I92" s="93" t="b">
        <v>0</v>
      </c>
      <c r="J92" s="93" t="b">
        <v>0</v>
      </c>
      <c r="K92" s="93" t="b">
        <v>0</v>
      </c>
      <c r="L92" s="93" t="b">
        <v>0</v>
      </c>
    </row>
    <row r="93" spans="1:12" ht="15">
      <c r="A93" s="93" t="s">
        <v>1184</v>
      </c>
      <c r="B93" s="93" t="s">
        <v>1124</v>
      </c>
      <c r="C93" s="93">
        <v>2</v>
      </c>
      <c r="D93" s="133">
        <v>0.002452655338708088</v>
      </c>
      <c r="E93" s="133">
        <v>2.1412755328838258</v>
      </c>
      <c r="F93" s="93" t="s">
        <v>1305</v>
      </c>
      <c r="G93" s="93" t="b">
        <v>0</v>
      </c>
      <c r="H93" s="93" t="b">
        <v>0</v>
      </c>
      <c r="I93" s="93" t="b">
        <v>0</v>
      </c>
      <c r="J93" s="93" t="b">
        <v>0</v>
      </c>
      <c r="K93" s="93" t="b">
        <v>0</v>
      </c>
      <c r="L93" s="93" t="b">
        <v>0</v>
      </c>
    </row>
    <row r="94" spans="1:12" ht="15">
      <c r="A94" s="93" t="s">
        <v>1124</v>
      </c>
      <c r="B94" s="93" t="s">
        <v>1277</v>
      </c>
      <c r="C94" s="93">
        <v>2</v>
      </c>
      <c r="D94" s="133">
        <v>0.002452655338708088</v>
      </c>
      <c r="E94" s="133">
        <v>2.317366791939507</v>
      </c>
      <c r="F94" s="93" t="s">
        <v>1305</v>
      </c>
      <c r="G94" s="93" t="b">
        <v>0</v>
      </c>
      <c r="H94" s="93" t="b">
        <v>0</v>
      </c>
      <c r="I94" s="93" t="b">
        <v>0</v>
      </c>
      <c r="J94" s="93" t="b">
        <v>0</v>
      </c>
      <c r="K94" s="93" t="b">
        <v>0</v>
      </c>
      <c r="L94" s="93" t="b">
        <v>0</v>
      </c>
    </row>
    <row r="95" spans="1:12" ht="15">
      <c r="A95" s="93" t="s">
        <v>1277</v>
      </c>
      <c r="B95" s="93" t="s">
        <v>930</v>
      </c>
      <c r="C95" s="93">
        <v>2</v>
      </c>
      <c r="D95" s="133">
        <v>0.002452655338708088</v>
      </c>
      <c r="E95" s="133">
        <v>1.9194267832674696</v>
      </c>
      <c r="F95" s="93" t="s">
        <v>1305</v>
      </c>
      <c r="G95" s="93" t="b">
        <v>0</v>
      </c>
      <c r="H95" s="93" t="b">
        <v>0</v>
      </c>
      <c r="I95" s="93" t="b">
        <v>0</v>
      </c>
      <c r="J95" s="93" t="b">
        <v>0</v>
      </c>
      <c r="K95" s="93" t="b">
        <v>0</v>
      </c>
      <c r="L95" s="93" t="b">
        <v>0</v>
      </c>
    </row>
    <row r="96" spans="1:12" ht="15">
      <c r="A96" s="93" t="s">
        <v>930</v>
      </c>
      <c r="B96" s="93" t="s">
        <v>1278</v>
      </c>
      <c r="C96" s="93">
        <v>2</v>
      </c>
      <c r="D96" s="133">
        <v>0.002452655338708088</v>
      </c>
      <c r="E96" s="133">
        <v>2.016336796275526</v>
      </c>
      <c r="F96" s="93" t="s">
        <v>1305</v>
      </c>
      <c r="G96" s="93" t="b">
        <v>0</v>
      </c>
      <c r="H96" s="93" t="b">
        <v>0</v>
      </c>
      <c r="I96" s="93" t="b">
        <v>0</v>
      </c>
      <c r="J96" s="93" t="b">
        <v>0</v>
      </c>
      <c r="K96" s="93" t="b">
        <v>0</v>
      </c>
      <c r="L96" s="93" t="b">
        <v>0</v>
      </c>
    </row>
    <row r="97" spans="1:12" ht="15">
      <c r="A97" s="93" t="s">
        <v>1278</v>
      </c>
      <c r="B97" s="93" t="s">
        <v>933</v>
      </c>
      <c r="C97" s="93">
        <v>2</v>
      </c>
      <c r="D97" s="133">
        <v>0.002452655338708088</v>
      </c>
      <c r="E97" s="133">
        <v>1.9194267832674696</v>
      </c>
      <c r="F97" s="93" t="s">
        <v>1305</v>
      </c>
      <c r="G97" s="93" t="b">
        <v>0</v>
      </c>
      <c r="H97" s="93" t="b">
        <v>0</v>
      </c>
      <c r="I97" s="93" t="b">
        <v>0</v>
      </c>
      <c r="J97" s="93" t="b">
        <v>1</v>
      </c>
      <c r="K97" s="93" t="b">
        <v>0</v>
      </c>
      <c r="L97" s="93" t="b">
        <v>0</v>
      </c>
    </row>
    <row r="98" spans="1:12" ht="15">
      <c r="A98" s="93" t="s">
        <v>933</v>
      </c>
      <c r="B98" s="93" t="s">
        <v>1279</v>
      </c>
      <c r="C98" s="93">
        <v>2</v>
      </c>
      <c r="D98" s="133">
        <v>0.002452655338708088</v>
      </c>
      <c r="E98" s="133">
        <v>1.9194267832674696</v>
      </c>
      <c r="F98" s="93" t="s">
        <v>1305</v>
      </c>
      <c r="G98" s="93" t="b">
        <v>1</v>
      </c>
      <c r="H98" s="93" t="b">
        <v>0</v>
      </c>
      <c r="I98" s="93" t="b">
        <v>0</v>
      </c>
      <c r="J98" s="93" t="b">
        <v>0</v>
      </c>
      <c r="K98" s="93" t="b">
        <v>0</v>
      </c>
      <c r="L98" s="93" t="b">
        <v>0</v>
      </c>
    </row>
    <row r="99" spans="1:12" ht="15">
      <c r="A99" s="93" t="s">
        <v>1279</v>
      </c>
      <c r="B99" s="93" t="s">
        <v>1280</v>
      </c>
      <c r="C99" s="93">
        <v>2</v>
      </c>
      <c r="D99" s="133">
        <v>0.002452655338708088</v>
      </c>
      <c r="E99" s="133">
        <v>2.7944880466591697</v>
      </c>
      <c r="F99" s="93" t="s">
        <v>1305</v>
      </c>
      <c r="G99" s="93" t="b">
        <v>0</v>
      </c>
      <c r="H99" s="93" t="b">
        <v>0</v>
      </c>
      <c r="I99" s="93" t="b">
        <v>0</v>
      </c>
      <c r="J99" s="93" t="b">
        <v>0</v>
      </c>
      <c r="K99" s="93" t="b">
        <v>0</v>
      </c>
      <c r="L99" s="93" t="b">
        <v>0</v>
      </c>
    </row>
    <row r="100" spans="1:12" ht="15">
      <c r="A100" s="93" t="s">
        <v>1280</v>
      </c>
      <c r="B100" s="93" t="s">
        <v>1133</v>
      </c>
      <c r="C100" s="93">
        <v>2</v>
      </c>
      <c r="D100" s="133">
        <v>0.002452655338708088</v>
      </c>
      <c r="E100" s="133">
        <v>2.4934580509951885</v>
      </c>
      <c r="F100" s="93" t="s">
        <v>1305</v>
      </c>
      <c r="G100" s="93" t="b">
        <v>0</v>
      </c>
      <c r="H100" s="93" t="b">
        <v>0</v>
      </c>
      <c r="I100" s="93" t="b">
        <v>0</v>
      </c>
      <c r="J100" s="93" t="b">
        <v>0</v>
      </c>
      <c r="K100" s="93" t="b">
        <v>0</v>
      </c>
      <c r="L100" s="93" t="b">
        <v>0</v>
      </c>
    </row>
    <row r="101" spans="1:12" ht="15">
      <c r="A101" s="93" t="s">
        <v>1133</v>
      </c>
      <c r="B101" s="93" t="s">
        <v>1281</v>
      </c>
      <c r="C101" s="93">
        <v>2</v>
      </c>
      <c r="D101" s="133">
        <v>0.002452655338708088</v>
      </c>
      <c r="E101" s="133">
        <v>2.3965480379871322</v>
      </c>
      <c r="F101" s="93" t="s">
        <v>1305</v>
      </c>
      <c r="G101" s="93" t="b">
        <v>0</v>
      </c>
      <c r="H101" s="93" t="b">
        <v>0</v>
      </c>
      <c r="I101" s="93" t="b">
        <v>0</v>
      </c>
      <c r="J101" s="93" t="b">
        <v>0</v>
      </c>
      <c r="K101" s="93" t="b">
        <v>0</v>
      </c>
      <c r="L101" s="93" t="b">
        <v>0</v>
      </c>
    </row>
    <row r="102" spans="1:12" ht="15">
      <c r="A102" s="93" t="s">
        <v>1281</v>
      </c>
      <c r="B102" s="93" t="s">
        <v>1129</v>
      </c>
      <c r="C102" s="93">
        <v>2</v>
      </c>
      <c r="D102" s="133">
        <v>0.002452655338708088</v>
      </c>
      <c r="E102" s="133">
        <v>2.317366791939507</v>
      </c>
      <c r="F102" s="93" t="s">
        <v>1305</v>
      </c>
      <c r="G102" s="93" t="b">
        <v>0</v>
      </c>
      <c r="H102" s="93" t="b">
        <v>0</v>
      </c>
      <c r="I102" s="93" t="b">
        <v>0</v>
      </c>
      <c r="J102" s="93" t="b">
        <v>0</v>
      </c>
      <c r="K102" s="93" t="b">
        <v>0</v>
      </c>
      <c r="L102" s="93" t="b">
        <v>0</v>
      </c>
    </row>
    <row r="103" spans="1:12" ht="15">
      <c r="A103" s="93" t="s">
        <v>1129</v>
      </c>
      <c r="B103" s="93" t="s">
        <v>1282</v>
      </c>
      <c r="C103" s="93">
        <v>2</v>
      </c>
      <c r="D103" s="133">
        <v>0.002452655338708088</v>
      </c>
      <c r="E103" s="133">
        <v>2.317366791939507</v>
      </c>
      <c r="F103" s="93" t="s">
        <v>1305</v>
      </c>
      <c r="G103" s="93" t="b">
        <v>0</v>
      </c>
      <c r="H103" s="93" t="b">
        <v>0</v>
      </c>
      <c r="I103" s="93" t="b">
        <v>0</v>
      </c>
      <c r="J103" s="93" t="b">
        <v>1</v>
      </c>
      <c r="K103" s="93" t="b">
        <v>0</v>
      </c>
      <c r="L103" s="93" t="b">
        <v>0</v>
      </c>
    </row>
    <row r="104" spans="1:12" ht="15">
      <c r="A104" s="93" t="s">
        <v>1282</v>
      </c>
      <c r="B104" s="93" t="s">
        <v>1122</v>
      </c>
      <c r="C104" s="93">
        <v>2</v>
      </c>
      <c r="D104" s="133">
        <v>0.002452655338708088</v>
      </c>
      <c r="E104" s="133">
        <v>2.250420002308894</v>
      </c>
      <c r="F104" s="93" t="s">
        <v>1305</v>
      </c>
      <c r="G104" s="93" t="b">
        <v>1</v>
      </c>
      <c r="H104" s="93" t="b">
        <v>0</v>
      </c>
      <c r="I104" s="93" t="b">
        <v>0</v>
      </c>
      <c r="J104" s="93" t="b">
        <v>0</v>
      </c>
      <c r="K104" s="93" t="b">
        <v>0</v>
      </c>
      <c r="L104" s="93" t="b">
        <v>0</v>
      </c>
    </row>
    <row r="105" spans="1:12" ht="15">
      <c r="A105" s="93" t="s">
        <v>1122</v>
      </c>
      <c r="B105" s="93" t="s">
        <v>1283</v>
      </c>
      <c r="C105" s="93">
        <v>2</v>
      </c>
      <c r="D105" s="133">
        <v>0.002452655338708088</v>
      </c>
      <c r="E105" s="133">
        <v>2.250420002308894</v>
      </c>
      <c r="F105" s="93" t="s">
        <v>1305</v>
      </c>
      <c r="G105" s="93" t="b">
        <v>0</v>
      </c>
      <c r="H105" s="93" t="b">
        <v>0</v>
      </c>
      <c r="I105" s="93" t="b">
        <v>0</v>
      </c>
      <c r="J105" s="93" t="b">
        <v>0</v>
      </c>
      <c r="K105" s="93" t="b">
        <v>0</v>
      </c>
      <c r="L105" s="93" t="b">
        <v>0</v>
      </c>
    </row>
    <row r="106" spans="1:12" ht="15">
      <c r="A106" s="93" t="s">
        <v>1283</v>
      </c>
      <c r="B106" s="93" t="s">
        <v>927</v>
      </c>
      <c r="C106" s="93">
        <v>2</v>
      </c>
      <c r="D106" s="133">
        <v>0.002452655338708088</v>
      </c>
      <c r="E106" s="133">
        <v>1.181704189939434</v>
      </c>
      <c r="F106" s="93" t="s">
        <v>1305</v>
      </c>
      <c r="G106" s="93" t="b">
        <v>0</v>
      </c>
      <c r="H106" s="93" t="b">
        <v>0</v>
      </c>
      <c r="I106" s="93" t="b">
        <v>0</v>
      </c>
      <c r="J106" s="93" t="b">
        <v>0</v>
      </c>
      <c r="K106" s="93" t="b">
        <v>0</v>
      </c>
      <c r="L106" s="93" t="b">
        <v>0</v>
      </c>
    </row>
    <row r="107" spans="1:12" ht="15">
      <c r="A107" s="93" t="s">
        <v>1141</v>
      </c>
      <c r="B107" s="93" t="s">
        <v>1138</v>
      </c>
      <c r="C107" s="93">
        <v>2</v>
      </c>
      <c r="D107" s="133">
        <v>0.002904652329194546</v>
      </c>
      <c r="E107" s="133">
        <v>2.192428055331207</v>
      </c>
      <c r="F107" s="93" t="s">
        <v>1305</v>
      </c>
      <c r="G107" s="93" t="b">
        <v>1</v>
      </c>
      <c r="H107" s="93" t="b">
        <v>0</v>
      </c>
      <c r="I107" s="93" t="b">
        <v>0</v>
      </c>
      <c r="J107" s="93" t="b">
        <v>0</v>
      </c>
      <c r="K107" s="93" t="b">
        <v>0</v>
      </c>
      <c r="L107" s="93" t="b">
        <v>0</v>
      </c>
    </row>
    <row r="108" spans="1:12" ht="15">
      <c r="A108" s="93" t="s">
        <v>942</v>
      </c>
      <c r="B108" s="93" t="s">
        <v>1285</v>
      </c>
      <c r="C108" s="93">
        <v>2</v>
      </c>
      <c r="D108" s="133">
        <v>0.002452655338708088</v>
      </c>
      <c r="E108" s="133">
        <v>2.317366791939507</v>
      </c>
      <c r="F108" s="93" t="s">
        <v>1305</v>
      </c>
      <c r="G108" s="93" t="b">
        <v>0</v>
      </c>
      <c r="H108" s="93" t="b">
        <v>0</v>
      </c>
      <c r="I108" s="93" t="b">
        <v>0</v>
      </c>
      <c r="J108" s="93" t="b">
        <v>0</v>
      </c>
      <c r="K108" s="93" t="b">
        <v>0</v>
      </c>
      <c r="L108" s="93" t="b">
        <v>0</v>
      </c>
    </row>
    <row r="109" spans="1:12" ht="15">
      <c r="A109" s="93" t="s">
        <v>1285</v>
      </c>
      <c r="B109" s="93" t="s">
        <v>1286</v>
      </c>
      <c r="C109" s="93">
        <v>2</v>
      </c>
      <c r="D109" s="133">
        <v>0.002452655338708088</v>
      </c>
      <c r="E109" s="133">
        <v>2.7944880466591697</v>
      </c>
      <c r="F109" s="93" t="s">
        <v>1305</v>
      </c>
      <c r="G109" s="93" t="b">
        <v>0</v>
      </c>
      <c r="H109" s="93" t="b">
        <v>0</v>
      </c>
      <c r="I109" s="93" t="b">
        <v>0</v>
      </c>
      <c r="J109" s="93" t="b">
        <v>0</v>
      </c>
      <c r="K109" s="93" t="b">
        <v>0</v>
      </c>
      <c r="L109" s="93" t="b">
        <v>0</v>
      </c>
    </row>
    <row r="110" spans="1:12" ht="15">
      <c r="A110" s="93" t="s">
        <v>1286</v>
      </c>
      <c r="B110" s="93" t="s">
        <v>958</v>
      </c>
      <c r="C110" s="93">
        <v>2</v>
      </c>
      <c r="D110" s="133">
        <v>0.002452655338708088</v>
      </c>
      <c r="E110" s="133">
        <v>2.317366791939507</v>
      </c>
      <c r="F110" s="93" t="s">
        <v>1305</v>
      </c>
      <c r="G110" s="93" t="b">
        <v>0</v>
      </c>
      <c r="H110" s="93" t="b">
        <v>0</v>
      </c>
      <c r="I110" s="93" t="b">
        <v>0</v>
      </c>
      <c r="J110" s="93" t="b">
        <v>0</v>
      </c>
      <c r="K110" s="93" t="b">
        <v>0</v>
      </c>
      <c r="L110" s="93" t="b">
        <v>0</v>
      </c>
    </row>
    <row r="111" spans="1:12" ht="15">
      <c r="A111" s="93" t="s">
        <v>958</v>
      </c>
      <c r="B111" s="93" t="s">
        <v>966</v>
      </c>
      <c r="C111" s="93">
        <v>2</v>
      </c>
      <c r="D111" s="133">
        <v>0.002452655338708088</v>
      </c>
      <c r="E111" s="133">
        <v>1.9493900066449128</v>
      </c>
      <c r="F111" s="93" t="s">
        <v>1305</v>
      </c>
      <c r="G111" s="93" t="b">
        <v>0</v>
      </c>
      <c r="H111" s="93" t="b">
        <v>0</v>
      </c>
      <c r="I111" s="93" t="b">
        <v>0</v>
      </c>
      <c r="J111" s="93" t="b">
        <v>0</v>
      </c>
      <c r="K111" s="93" t="b">
        <v>0</v>
      </c>
      <c r="L111" s="93" t="b">
        <v>0</v>
      </c>
    </row>
    <row r="112" spans="1:12" ht="15">
      <c r="A112" s="93" t="s">
        <v>966</v>
      </c>
      <c r="B112" s="93" t="s">
        <v>1287</v>
      </c>
      <c r="C112" s="93">
        <v>2</v>
      </c>
      <c r="D112" s="133">
        <v>0.002452655338708088</v>
      </c>
      <c r="E112" s="133">
        <v>2.4934580509951885</v>
      </c>
      <c r="F112" s="93" t="s">
        <v>1305</v>
      </c>
      <c r="G112" s="93" t="b">
        <v>0</v>
      </c>
      <c r="H112" s="93" t="b">
        <v>0</v>
      </c>
      <c r="I112" s="93" t="b">
        <v>0</v>
      </c>
      <c r="J112" s="93" t="b">
        <v>0</v>
      </c>
      <c r="K112" s="93" t="b">
        <v>0</v>
      </c>
      <c r="L112" s="93" t="b">
        <v>0</v>
      </c>
    </row>
    <row r="113" spans="1:12" ht="15">
      <c r="A113" s="93" t="s">
        <v>1287</v>
      </c>
      <c r="B113" s="93" t="s">
        <v>967</v>
      </c>
      <c r="C113" s="93">
        <v>2</v>
      </c>
      <c r="D113" s="133">
        <v>0.002452655338708088</v>
      </c>
      <c r="E113" s="133">
        <v>2.4934580509951885</v>
      </c>
      <c r="F113" s="93" t="s">
        <v>1305</v>
      </c>
      <c r="G113" s="93" t="b">
        <v>0</v>
      </c>
      <c r="H113" s="93" t="b">
        <v>0</v>
      </c>
      <c r="I113" s="93" t="b">
        <v>0</v>
      </c>
      <c r="J113" s="93" t="b">
        <v>0</v>
      </c>
      <c r="K113" s="93" t="b">
        <v>0</v>
      </c>
      <c r="L113" s="93" t="b">
        <v>0</v>
      </c>
    </row>
    <row r="114" spans="1:12" ht="15">
      <c r="A114" s="93" t="s">
        <v>967</v>
      </c>
      <c r="B114" s="93" t="s">
        <v>1288</v>
      </c>
      <c r="C114" s="93">
        <v>2</v>
      </c>
      <c r="D114" s="133">
        <v>0.002452655338708088</v>
      </c>
      <c r="E114" s="133">
        <v>2.4934580509951885</v>
      </c>
      <c r="F114" s="93" t="s">
        <v>1305</v>
      </c>
      <c r="G114" s="93" t="b">
        <v>0</v>
      </c>
      <c r="H114" s="93" t="b">
        <v>0</v>
      </c>
      <c r="I114" s="93" t="b">
        <v>0</v>
      </c>
      <c r="J114" s="93" t="b">
        <v>0</v>
      </c>
      <c r="K114" s="93" t="b">
        <v>0</v>
      </c>
      <c r="L114" s="93" t="b">
        <v>0</v>
      </c>
    </row>
    <row r="115" spans="1:12" ht="15">
      <c r="A115" s="93" t="s">
        <v>1288</v>
      </c>
      <c r="B115" s="93" t="s">
        <v>965</v>
      </c>
      <c r="C115" s="93">
        <v>2</v>
      </c>
      <c r="D115" s="133">
        <v>0.002452655338708088</v>
      </c>
      <c r="E115" s="133">
        <v>2.4934580509951885</v>
      </c>
      <c r="F115" s="93" t="s">
        <v>1305</v>
      </c>
      <c r="G115" s="93" t="b">
        <v>0</v>
      </c>
      <c r="H115" s="93" t="b">
        <v>0</v>
      </c>
      <c r="I115" s="93" t="b">
        <v>0</v>
      </c>
      <c r="J115" s="93" t="b">
        <v>0</v>
      </c>
      <c r="K115" s="93" t="b">
        <v>0</v>
      </c>
      <c r="L115" s="93" t="b">
        <v>0</v>
      </c>
    </row>
    <row r="116" spans="1:12" ht="15">
      <c r="A116" s="93" t="s">
        <v>965</v>
      </c>
      <c r="B116" s="93" t="s">
        <v>1289</v>
      </c>
      <c r="C116" s="93">
        <v>2</v>
      </c>
      <c r="D116" s="133">
        <v>0.002452655338708088</v>
      </c>
      <c r="E116" s="133">
        <v>2.4934580509951885</v>
      </c>
      <c r="F116" s="93" t="s">
        <v>1305</v>
      </c>
      <c r="G116" s="93" t="b">
        <v>0</v>
      </c>
      <c r="H116" s="93" t="b">
        <v>0</v>
      </c>
      <c r="I116" s="93" t="b">
        <v>0</v>
      </c>
      <c r="J116" s="93" t="b">
        <v>0</v>
      </c>
      <c r="K116" s="93" t="b">
        <v>0</v>
      </c>
      <c r="L116" s="93" t="b">
        <v>0</v>
      </c>
    </row>
    <row r="117" spans="1:12" ht="15">
      <c r="A117" s="93" t="s">
        <v>1289</v>
      </c>
      <c r="B117" s="93" t="s">
        <v>1290</v>
      </c>
      <c r="C117" s="93">
        <v>2</v>
      </c>
      <c r="D117" s="133">
        <v>0.002452655338708088</v>
      </c>
      <c r="E117" s="133">
        <v>2.7944880466591697</v>
      </c>
      <c r="F117" s="93" t="s">
        <v>1305</v>
      </c>
      <c r="G117" s="93" t="b">
        <v>0</v>
      </c>
      <c r="H117" s="93" t="b">
        <v>0</v>
      </c>
      <c r="I117" s="93" t="b">
        <v>0</v>
      </c>
      <c r="J117" s="93" t="b">
        <v>0</v>
      </c>
      <c r="K117" s="93" t="b">
        <v>0</v>
      </c>
      <c r="L117" s="93" t="b">
        <v>0</v>
      </c>
    </row>
    <row r="118" spans="1:12" ht="15">
      <c r="A118" s="93" t="s">
        <v>1290</v>
      </c>
      <c r="B118" s="93" t="s">
        <v>927</v>
      </c>
      <c r="C118" s="93">
        <v>2</v>
      </c>
      <c r="D118" s="133">
        <v>0.002452655338708088</v>
      </c>
      <c r="E118" s="133">
        <v>1.181704189939434</v>
      </c>
      <c r="F118" s="93" t="s">
        <v>1305</v>
      </c>
      <c r="G118" s="93" t="b">
        <v>0</v>
      </c>
      <c r="H118" s="93" t="b">
        <v>0</v>
      </c>
      <c r="I118" s="93" t="b">
        <v>0</v>
      </c>
      <c r="J118" s="93" t="b">
        <v>0</v>
      </c>
      <c r="K118" s="93" t="b">
        <v>0</v>
      </c>
      <c r="L118" s="93" t="b">
        <v>0</v>
      </c>
    </row>
    <row r="119" spans="1:12" ht="15">
      <c r="A119" s="93" t="s">
        <v>1188</v>
      </c>
      <c r="B119" s="93" t="s">
        <v>941</v>
      </c>
      <c r="C119" s="93">
        <v>2</v>
      </c>
      <c r="D119" s="133">
        <v>0.002452655338708088</v>
      </c>
      <c r="E119" s="133">
        <v>1.9651842738281446</v>
      </c>
      <c r="F119" s="93" t="s">
        <v>1305</v>
      </c>
      <c r="G119" s="93" t="b">
        <v>0</v>
      </c>
      <c r="H119" s="93" t="b">
        <v>0</v>
      </c>
      <c r="I119" s="93" t="b">
        <v>0</v>
      </c>
      <c r="J119" s="93" t="b">
        <v>0</v>
      </c>
      <c r="K119" s="93" t="b">
        <v>0</v>
      </c>
      <c r="L119" s="93" t="b">
        <v>0</v>
      </c>
    </row>
    <row r="120" spans="1:12" ht="15">
      <c r="A120" s="93" t="s">
        <v>941</v>
      </c>
      <c r="B120" s="93" t="s">
        <v>963</v>
      </c>
      <c r="C120" s="93">
        <v>2</v>
      </c>
      <c r="D120" s="133">
        <v>0.002452655338708088</v>
      </c>
      <c r="E120" s="133">
        <v>1.6561853484928881</v>
      </c>
      <c r="F120" s="93" t="s">
        <v>1305</v>
      </c>
      <c r="G120" s="93" t="b">
        <v>0</v>
      </c>
      <c r="H120" s="93" t="b">
        <v>0</v>
      </c>
      <c r="I120" s="93" t="b">
        <v>0</v>
      </c>
      <c r="J120" s="93" t="b">
        <v>0</v>
      </c>
      <c r="K120" s="93" t="b">
        <v>0</v>
      </c>
      <c r="L120" s="93" t="b">
        <v>0</v>
      </c>
    </row>
    <row r="121" spans="1:12" ht="15">
      <c r="A121" s="93" t="s">
        <v>963</v>
      </c>
      <c r="B121" s="93" t="s">
        <v>1291</v>
      </c>
      <c r="C121" s="93">
        <v>2</v>
      </c>
      <c r="D121" s="133">
        <v>0.002452655338708088</v>
      </c>
      <c r="E121" s="133">
        <v>2.3965480379871322</v>
      </c>
      <c r="F121" s="93" t="s">
        <v>1305</v>
      </c>
      <c r="G121" s="93" t="b">
        <v>0</v>
      </c>
      <c r="H121" s="93" t="b">
        <v>0</v>
      </c>
      <c r="I121" s="93" t="b">
        <v>0</v>
      </c>
      <c r="J121" s="93" t="b">
        <v>0</v>
      </c>
      <c r="K121" s="93" t="b">
        <v>0</v>
      </c>
      <c r="L121" s="93" t="b">
        <v>0</v>
      </c>
    </row>
    <row r="122" spans="1:12" ht="15">
      <c r="A122" s="93" t="s">
        <v>1291</v>
      </c>
      <c r="B122" s="93" t="s">
        <v>965</v>
      </c>
      <c r="C122" s="93">
        <v>2</v>
      </c>
      <c r="D122" s="133">
        <v>0.002452655338708088</v>
      </c>
      <c r="E122" s="133">
        <v>2.4934580509951885</v>
      </c>
      <c r="F122" s="93" t="s">
        <v>1305</v>
      </c>
      <c r="G122" s="93" t="b">
        <v>0</v>
      </c>
      <c r="H122" s="93" t="b">
        <v>0</v>
      </c>
      <c r="I122" s="93" t="b">
        <v>0</v>
      </c>
      <c r="J122" s="93" t="b">
        <v>0</v>
      </c>
      <c r="K122" s="93" t="b">
        <v>0</v>
      </c>
      <c r="L122" s="93" t="b">
        <v>0</v>
      </c>
    </row>
    <row r="123" spans="1:12" ht="15">
      <c r="A123" s="93" t="s">
        <v>965</v>
      </c>
      <c r="B123" s="93" t="s">
        <v>1292</v>
      </c>
      <c r="C123" s="93">
        <v>2</v>
      </c>
      <c r="D123" s="133">
        <v>0.002452655338708088</v>
      </c>
      <c r="E123" s="133">
        <v>2.4934580509951885</v>
      </c>
      <c r="F123" s="93" t="s">
        <v>1305</v>
      </c>
      <c r="G123" s="93" t="b">
        <v>0</v>
      </c>
      <c r="H123" s="93" t="b">
        <v>0</v>
      </c>
      <c r="I123" s="93" t="b">
        <v>0</v>
      </c>
      <c r="J123" s="93" t="b">
        <v>0</v>
      </c>
      <c r="K123" s="93" t="b">
        <v>0</v>
      </c>
      <c r="L123" s="93" t="b">
        <v>0</v>
      </c>
    </row>
    <row r="124" spans="1:12" ht="15">
      <c r="A124" s="93" t="s">
        <v>1292</v>
      </c>
      <c r="B124" s="93" t="s">
        <v>1116</v>
      </c>
      <c r="C124" s="93">
        <v>2</v>
      </c>
      <c r="D124" s="133">
        <v>0.002452655338708088</v>
      </c>
      <c r="E124" s="133">
        <v>2.1412755328838258</v>
      </c>
      <c r="F124" s="93" t="s">
        <v>1305</v>
      </c>
      <c r="G124" s="93" t="b">
        <v>0</v>
      </c>
      <c r="H124" s="93" t="b">
        <v>0</v>
      </c>
      <c r="I124" s="93" t="b">
        <v>0</v>
      </c>
      <c r="J124" s="93" t="b">
        <v>0</v>
      </c>
      <c r="K124" s="93" t="b">
        <v>0</v>
      </c>
      <c r="L124" s="93" t="b">
        <v>0</v>
      </c>
    </row>
    <row r="125" spans="1:12" ht="15">
      <c r="A125" s="93" t="s">
        <v>1116</v>
      </c>
      <c r="B125" s="93" t="s">
        <v>1293</v>
      </c>
      <c r="C125" s="93">
        <v>2</v>
      </c>
      <c r="D125" s="133">
        <v>0.002452655338708088</v>
      </c>
      <c r="E125" s="133">
        <v>2.1412755328838258</v>
      </c>
      <c r="F125" s="93" t="s">
        <v>1305</v>
      </c>
      <c r="G125" s="93" t="b">
        <v>0</v>
      </c>
      <c r="H125" s="93" t="b">
        <v>0</v>
      </c>
      <c r="I125" s="93" t="b">
        <v>0</v>
      </c>
      <c r="J125" s="93" t="b">
        <v>0</v>
      </c>
      <c r="K125" s="93" t="b">
        <v>0</v>
      </c>
      <c r="L125" s="93" t="b">
        <v>0</v>
      </c>
    </row>
    <row r="126" spans="1:12" ht="15">
      <c r="A126" s="93" t="s">
        <v>1293</v>
      </c>
      <c r="B126" s="93" t="s">
        <v>1294</v>
      </c>
      <c r="C126" s="93">
        <v>2</v>
      </c>
      <c r="D126" s="133">
        <v>0.002452655338708088</v>
      </c>
      <c r="E126" s="133">
        <v>2.7944880466591697</v>
      </c>
      <c r="F126" s="93" t="s">
        <v>1305</v>
      </c>
      <c r="G126" s="93" t="b">
        <v>0</v>
      </c>
      <c r="H126" s="93" t="b">
        <v>0</v>
      </c>
      <c r="I126" s="93" t="b">
        <v>0</v>
      </c>
      <c r="J126" s="93" t="b">
        <v>1</v>
      </c>
      <c r="K126" s="93" t="b">
        <v>0</v>
      </c>
      <c r="L126" s="93" t="b">
        <v>0</v>
      </c>
    </row>
    <row r="127" spans="1:12" ht="15">
      <c r="A127" s="93" t="s">
        <v>1294</v>
      </c>
      <c r="B127" s="93" t="s">
        <v>1183</v>
      </c>
      <c r="C127" s="93">
        <v>2</v>
      </c>
      <c r="D127" s="133">
        <v>0.002452655338708088</v>
      </c>
      <c r="E127" s="133">
        <v>2.6183967876034884</v>
      </c>
      <c r="F127" s="93" t="s">
        <v>1305</v>
      </c>
      <c r="G127" s="93" t="b">
        <v>1</v>
      </c>
      <c r="H127" s="93" t="b">
        <v>0</v>
      </c>
      <c r="I127" s="93" t="b">
        <v>0</v>
      </c>
      <c r="J127" s="93" t="b">
        <v>0</v>
      </c>
      <c r="K127" s="93" t="b">
        <v>0</v>
      </c>
      <c r="L127" s="93" t="b">
        <v>0</v>
      </c>
    </row>
    <row r="128" spans="1:12" ht="15">
      <c r="A128" s="93" t="s">
        <v>1183</v>
      </c>
      <c r="B128" s="93" t="s">
        <v>1295</v>
      </c>
      <c r="C128" s="93">
        <v>2</v>
      </c>
      <c r="D128" s="133">
        <v>0.002452655338708088</v>
      </c>
      <c r="E128" s="133">
        <v>2.6183967876034884</v>
      </c>
      <c r="F128" s="93" t="s">
        <v>1305</v>
      </c>
      <c r="G128" s="93" t="b">
        <v>0</v>
      </c>
      <c r="H128" s="93" t="b">
        <v>0</v>
      </c>
      <c r="I128" s="93" t="b">
        <v>0</v>
      </c>
      <c r="J128" s="93" t="b">
        <v>0</v>
      </c>
      <c r="K128" s="93" t="b">
        <v>0</v>
      </c>
      <c r="L128" s="93" t="b">
        <v>0</v>
      </c>
    </row>
    <row r="129" spans="1:12" ht="15">
      <c r="A129" s="93" t="s">
        <v>1295</v>
      </c>
      <c r="B129" s="93" t="s">
        <v>1296</v>
      </c>
      <c r="C129" s="93">
        <v>2</v>
      </c>
      <c r="D129" s="133">
        <v>0.002452655338708088</v>
      </c>
      <c r="E129" s="133">
        <v>2.7944880466591697</v>
      </c>
      <c r="F129" s="93" t="s">
        <v>1305</v>
      </c>
      <c r="G129" s="93" t="b">
        <v>0</v>
      </c>
      <c r="H129" s="93" t="b">
        <v>0</v>
      </c>
      <c r="I129" s="93" t="b">
        <v>0</v>
      </c>
      <c r="J129" s="93" t="b">
        <v>0</v>
      </c>
      <c r="K129" s="93" t="b">
        <v>0</v>
      </c>
      <c r="L129" s="93" t="b">
        <v>0</v>
      </c>
    </row>
    <row r="130" spans="1:12" ht="15">
      <c r="A130" s="93" t="s">
        <v>1296</v>
      </c>
      <c r="B130" s="93" t="s">
        <v>966</v>
      </c>
      <c r="C130" s="93">
        <v>2</v>
      </c>
      <c r="D130" s="133">
        <v>0.002452655338708088</v>
      </c>
      <c r="E130" s="133">
        <v>2.4934580509951885</v>
      </c>
      <c r="F130" s="93" t="s">
        <v>1305</v>
      </c>
      <c r="G130" s="93" t="b">
        <v>0</v>
      </c>
      <c r="H130" s="93" t="b">
        <v>0</v>
      </c>
      <c r="I130" s="93" t="b">
        <v>0</v>
      </c>
      <c r="J130" s="93" t="b">
        <v>0</v>
      </c>
      <c r="K130" s="93" t="b">
        <v>0</v>
      </c>
      <c r="L130" s="93" t="b">
        <v>0</v>
      </c>
    </row>
    <row r="131" spans="1:12" ht="15">
      <c r="A131" s="93" t="s">
        <v>966</v>
      </c>
      <c r="B131" s="93" t="s">
        <v>1297</v>
      </c>
      <c r="C131" s="93">
        <v>2</v>
      </c>
      <c r="D131" s="133">
        <v>0.002452655338708088</v>
      </c>
      <c r="E131" s="133">
        <v>2.4934580509951885</v>
      </c>
      <c r="F131" s="93" t="s">
        <v>1305</v>
      </c>
      <c r="G131" s="93" t="b">
        <v>0</v>
      </c>
      <c r="H131" s="93" t="b">
        <v>0</v>
      </c>
      <c r="I131" s="93" t="b">
        <v>0</v>
      </c>
      <c r="J131" s="93" t="b">
        <v>0</v>
      </c>
      <c r="K131" s="93" t="b">
        <v>0</v>
      </c>
      <c r="L131" s="93" t="b">
        <v>0</v>
      </c>
    </row>
    <row r="132" spans="1:12" ht="15">
      <c r="A132" s="93" t="s">
        <v>1297</v>
      </c>
      <c r="B132" s="93" t="s">
        <v>967</v>
      </c>
      <c r="C132" s="93">
        <v>2</v>
      </c>
      <c r="D132" s="133">
        <v>0.002452655338708088</v>
      </c>
      <c r="E132" s="133">
        <v>2.4934580509951885</v>
      </c>
      <c r="F132" s="93" t="s">
        <v>1305</v>
      </c>
      <c r="G132" s="93" t="b">
        <v>0</v>
      </c>
      <c r="H132" s="93" t="b">
        <v>0</v>
      </c>
      <c r="I132" s="93" t="b">
        <v>0</v>
      </c>
      <c r="J132" s="93" t="b">
        <v>0</v>
      </c>
      <c r="K132" s="93" t="b">
        <v>0</v>
      </c>
      <c r="L132" s="93" t="b">
        <v>0</v>
      </c>
    </row>
    <row r="133" spans="1:12" ht="15">
      <c r="A133" s="93" t="s">
        <v>967</v>
      </c>
      <c r="B133" s="93" t="s">
        <v>1115</v>
      </c>
      <c r="C133" s="93">
        <v>2</v>
      </c>
      <c r="D133" s="133">
        <v>0.002452655338708088</v>
      </c>
      <c r="E133" s="133">
        <v>1.8402455372198447</v>
      </c>
      <c r="F133" s="93" t="s">
        <v>1305</v>
      </c>
      <c r="G133" s="93" t="b">
        <v>0</v>
      </c>
      <c r="H133" s="93" t="b">
        <v>0</v>
      </c>
      <c r="I133" s="93" t="b">
        <v>0</v>
      </c>
      <c r="J133" s="93" t="b">
        <v>0</v>
      </c>
      <c r="K133" s="93" t="b">
        <v>0</v>
      </c>
      <c r="L133" s="93" t="b">
        <v>0</v>
      </c>
    </row>
    <row r="134" spans="1:12" ht="15">
      <c r="A134" s="93" t="s">
        <v>1115</v>
      </c>
      <c r="B134" s="93" t="s">
        <v>930</v>
      </c>
      <c r="C134" s="93">
        <v>2</v>
      </c>
      <c r="D134" s="133">
        <v>0.002452655338708088</v>
      </c>
      <c r="E134" s="133">
        <v>1.266214269492126</v>
      </c>
      <c r="F134" s="93" t="s">
        <v>1305</v>
      </c>
      <c r="G134" s="93" t="b">
        <v>0</v>
      </c>
      <c r="H134" s="93" t="b">
        <v>0</v>
      </c>
      <c r="I134" s="93" t="b">
        <v>0</v>
      </c>
      <c r="J134" s="93" t="b">
        <v>0</v>
      </c>
      <c r="K134" s="93" t="b">
        <v>0</v>
      </c>
      <c r="L134" s="93" t="b">
        <v>0</v>
      </c>
    </row>
    <row r="135" spans="1:12" ht="15">
      <c r="A135" s="93" t="s">
        <v>930</v>
      </c>
      <c r="B135" s="93" t="s">
        <v>1298</v>
      </c>
      <c r="C135" s="93">
        <v>2</v>
      </c>
      <c r="D135" s="133">
        <v>0.002452655338708088</v>
      </c>
      <c r="E135" s="133">
        <v>2.016336796275526</v>
      </c>
      <c r="F135" s="93" t="s">
        <v>1305</v>
      </c>
      <c r="G135" s="93" t="b">
        <v>0</v>
      </c>
      <c r="H135" s="93" t="b">
        <v>0</v>
      </c>
      <c r="I135" s="93" t="b">
        <v>0</v>
      </c>
      <c r="J135" s="93" t="b">
        <v>0</v>
      </c>
      <c r="K135" s="93" t="b">
        <v>0</v>
      </c>
      <c r="L135" s="93" t="b">
        <v>0</v>
      </c>
    </row>
    <row r="136" spans="1:12" ht="15">
      <c r="A136" s="93" t="s">
        <v>1298</v>
      </c>
      <c r="B136" s="93" t="s">
        <v>1299</v>
      </c>
      <c r="C136" s="93">
        <v>2</v>
      </c>
      <c r="D136" s="133">
        <v>0.002452655338708088</v>
      </c>
      <c r="E136" s="133">
        <v>2.7944880466591697</v>
      </c>
      <c r="F136" s="93" t="s">
        <v>1305</v>
      </c>
      <c r="G136" s="93" t="b">
        <v>0</v>
      </c>
      <c r="H136" s="93" t="b">
        <v>0</v>
      </c>
      <c r="I136" s="93" t="b">
        <v>0</v>
      </c>
      <c r="J136" s="93" t="b">
        <v>0</v>
      </c>
      <c r="K136" s="93" t="b">
        <v>0</v>
      </c>
      <c r="L136" s="93" t="b">
        <v>0</v>
      </c>
    </row>
    <row r="137" spans="1:12" ht="15">
      <c r="A137" s="93" t="s">
        <v>952</v>
      </c>
      <c r="B137" s="93" t="s">
        <v>1123</v>
      </c>
      <c r="C137" s="93">
        <v>2</v>
      </c>
      <c r="D137" s="133">
        <v>0.002452655338708088</v>
      </c>
      <c r="E137" s="133">
        <v>2.250420002308894</v>
      </c>
      <c r="F137" s="93" t="s">
        <v>1305</v>
      </c>
      <c r="G137" s="93" t="b">
        <v>1</v>
      </c>
      <c r="H137" s="93" t="b">
        <v>0</v>
      </c>
      <c r="I137" s="93" t="b">
        <v>0</v>
      </c>
      <c r="J137" s="93" t="b">
        <v>0</v>
      </c>
      <c r="K137" s="93" t="b">
        <v>0</v>
      </c>
      <c r="L137" s="93" t="b">
        <v>0</v>
      </c>
    </row>
    <row r="138" spans="1:12" ht="15">
      <c r="A138" s="93" t="s">
        <v>954</v>
      </c>
      <c r="B138" s="93" t="s">
        <v>230</v>
      </c>
      <c r="C138" s="93">
        <v>2</v>
      </c>
      <c r="D138" s="133">
        <v>0.002452655338708088</v>
      </c>
      <c r="E138" s="133">
        <v>2.7944880466591697</v>
      </c>
      <c r="F138" s="93" t="s">
        <v>1305</v>
      </c>
      <c r="G138" s="93" t="b">
        <v>0</v>
      </c>
      <c r="H138" s="93" t="b">
        <v>0</v>
      </c>
      <c r="I138" s="93" t="b">
        <v>0</v>
      </c>
      <c r="J138" s="93" t="b">
        <v>0</v>
      </c>
      <c r="K138" s="93" t="b">
        <v>0</v>
      </c>
      <c r="L138" s="93" t="b">
        <v>0</v>
      </c>
    </row>
    <row r="139" spans="1:12" ht="15">
      <c r="A139" s="93" t="s">
        <v>230</v>
      </c>
      <c r="B139" s="93" t="s">
        <v>955</v>
      </c>
      <c r="C139" s="93">
        <v>2</v>
      </c>
      <c r="D139" s="133">
        <v>0.002452655338708088</v>
      </c>
      <c r="E139" s="133">
        <v>2.7944880466591697</v>
      </c>
      <c r="F139" s="93" t="s">
        <v>1305</v>
      </c>
      <c r="G139" s="93" t="b">
        <v>0</v>
      </c>
      <c r="H139" s="93" t="b">
        <v>0</v>
      </c>
      <c r="I139" s="93" t="b">
        <v>0</v>
      </c>
      <c r="J139" s="93" t="b">
        <v>1</v>
      </c>
      <c r="K139" s="93" t="b">
        <v>0</v>
      </c>
      <c r="L139" s="93" t="b">
        <v>0</v>
      </c>
    </row>
    <row r="140" spans="1:12" ht="15">
      <c r="A140" s="93" t="s">
        <v>955</v>
      </c>
      <c r="B140" s="93" t="s">
        <v>956</v>
      </c>
      <c r="C140" s="93">
        <v>2</v>
      </c>
      <c r="D140" s="133">
        <v>0.002452655338708088</v>
      </c>
      <c r="E140" s="133">
        <v>2.7944880466591697</v>
      </c>
      <c r="F140" s="93" t="s">
        <v>1305</v>
      </c>
      <c r="G140" s="93" t="b">
        <v>1</v>
      </c>
      <c r="H140" s="93" t="b">
        <v>0</v>
      </c>
      <c r="I140" s="93" t="b">
        <v>0</v>
      </c>
      <c r="J140" s="93" t="b">
        <v>0</v>
      </c>
      <c r="K140" s="93" t="b">
        <v>0</v>
      </c>
      <c r="L140" s="93" t="b">
        <v>0</v>
      </c>
    </row>
    <row r="141" spans="1:12" ht="15">
      <c r="A141" s="93" t="s">
        <v>956</v>
      </c>
      <c r="B141" s="93" t="s">
        <v>957</v>
      </c>
      <c r="C141" s="93">
        <v>2</v>
      </c>
      <c r="D141" s="133">
        <v>0.002452655338708088</v>
      </c>
      <c r="E141" s="133">
        <v>2.7944880466591697</v>
      </c>
      <c r="F141" s="93" t="s">
        <v>1305</v>
      </c>
      <c r="G141" s="93" t="b">
        <v>0</v>
      </c>
      <c r="H141" s="93" t="b">
        <v>0</v>
      </c>
      <c r="I141" s="93" t="b">
        <v>0</v>
      </c>
      <c r="J141" s="93" t="b">
        <v>0</v>
      </c>
      <c r="K141" s="93" t="b">
        <v>0</v>
      </c>
      <c r="L141" s="93" t="b">
        <v>0</v>
      </c>
    </row>
    <row r="142" spans="1:12" ht="15">
      <c r="A142" s="93" t="s">
        <v>957</v>
      </c>
      <c r="B142" s="93" t="s">
        <v>927</v>
      </c>
      <c r="C142" s="93">
        <v>2</v>
      </c>
      <c r="D142" s="133">
        <v>0.002452655338708088</v>
      </c>
      <c r="E142" s="133">
        <v>1.181704189939434</v>
      </c>
      <c r="F142" s="93" t="s">
        <v>1305</v>
      </c>
      <c r="G142" s="93" t="b">
        <v>0</v>
      </c>
      <c r="H142" s="93" t="b">
        <v>0</v>
      </c>
      <c r="I142" s="93" t="b">
        <v>0</v>
      </c>
      <c r="J142" s="93" t="b">
        <v>0</v>
      </c>
      <c r="K142" s="93" t="b">
        <v>0</v>
      </c>
      <c r="L142" s="93" t="b">
        <v>0</v>
      </c>
    </row>
    <row r="143" spans="1:12" ht="15">
      <c r="A143" s="93" t="s">
        <v>927</v>
      </c>
      <c r="B143" s="93" t="s">
        <v>958</v>
      </c>
      <c r="C143" s="93">
        <v>2</v>
      </c>
      <c r="D143" s="133">
        <v>0.002452655338708088</v>
      </c>
      <c r="E143" s="133">
        <v>1.3879478662252145</v>
      </c>
      <c r="F143" s="93" t="s">
        <v>1305</v>
      </c>
      <c r="G143" s="93" t="b">
        <v>0</v>
      </c>
      <c r="H143" s="93" t="b">
        <v>0</v>
      </c>
      <c r="I143" s="93" t="b">
        <v>0</v>
      </c>
      <c r="J143" s="93" t="b">
        <v>0</v>
      </c>
      <c r="K143" s="93" t="b">
        <v>0</v>
      </c>
      <c r="L143" s="93" t="b">
        <v>0</v>
      </c>
    </row>
    <row r="144" spans="1:12" ht="15">
      <c r="A144" s="93" t="s">
        <v>958</v>
      </c>
      <c r="B144" s="93" t="s">
        <v>959</v>
      </c>
      <c r="C144" s="93">
        <v>2</v>
      </c>
      <c r="D144" s="133">
        <v>0.002452655338708088</v>
      </c>
      <c r="E144" s="133">
        <v>2.250420002308894</v>
      </c>
      <c r="F144" s="93" t="s">
        <v>1305</v>
      </c>
      <c r="G144" s="93" t="b">
        <v>0</v>
      </c>
      <c r="H144" s="93" t="b">
        <v>0</v>
      </c>
      <c r="I144" s="93" t="b">
        <v>0</v>
      </c>
      <c r="J144" s="93" t="b">
        <v>0</v>
      </c>
      <c r="K144" s="93" t="b">
        <v>0</v>
      </c>
      <c r="L144" s="93" t="b">
        <v>0</v>
      </c>
    </row>
    <row r="145" spans="1:12" ht="15">
      <c r="A145" s="93" t="s">
        <v>959</v>
      </c>
      <c r="B145" s="93" t="s">
        <v>960</v>
      </c>
      <c r="C145" s="93">
        <v>2</v>
      </c>
      <c r="D145" s="133">
        <v>0.002452655338708088</v>
      </c>
      <c r="E145" s="133">
        <v>2.7944880466591697</v>
      </c>
      <c r="F145" s="93" t="s">
        <v>1305</v>
      </c>
      <c r="G145" s="93" t="b">
        <v>0</v>
      </c>
      <c r="H145" s="93" t="b">
        <v>0</v>
      </c>
      <c r="I145" s="93" t="b">
        <v>0</v>
      </c>
      <c r="J145" s="93" t="b">
        <v>0</v>
      </c>
      <c r="K145" s="93" t="b">
        <v>0</v>
      </c>
      <c r="L145" s="93" t="b">
        <v>0</v>
      </c>
    </row>
    <row r="146" spans="1:12" ht="15">
      <c r="A146" s="93" t="s">
        <v>960</v>
      </c>
      <c r="B146" s="93" t="s">
        <v>961</v>
      </c>
      <c r="C146" s="93">
        <v>2</v>
      </c>
      <c r="D146" s="133">
        <v>0.002452655338708088</v>
      </c>
      <c r="E146" s="133">
        <v>2.7944880466591697</v>
      </c>
      <c r="F146" s="93" t="s">
        <v>1305</v>
      </c>
      <c r="G146" s="93" t="b">
        <v>0</v>
      </c>
      <c r="H146" s="93" t="b">
        <v>0</v>
      </c>
      <c r="I146" s="93" t="b">
        <v>0</v>
      </c>
      <c r="J146" s="93" t="b">
        <v>0</v>
      </c>
      <c r="K146" s="93" t="b">
        <v>0</v>
      </c>
      <c r="L146" s="93" t="b">
        <v>0</v>
      </c>
    </row>
    <row r="147" spans="1:12" ht="15">
      <c r="A147" s="93" t="s">
        <v>961</v>
      </c>
      <c r="B147" s="93" t="s">
        <v>1300</v>
      </c>
      <c r="C147" s="93">
        <v>2</v>
      </c>
      <c r="D147" s="133">
        <v>0.002452655338708088</v>
      </c>
      <c r="E147" s="133">
        <v>2.7944880466591697</v>
      </c>
      <c r="F147" s="93" t="s">
        <v>1305</v>
      </c>
      <c r="G147" s="93" t="b">
        <v>0</v>
      </c>
      <c r="H147" s="93" t="b">
        <v>0</v>
      </c>
      <c r="I147" s="93" t="b">
        <v>0</v>
      </c>
      <c r="J147" s="93" t="b">
        <v>0</v>
      </c>
      <c r="K147" s="93" t="b">
        <v>0</v>
      </c>
      <c r="L147" s="93" t="b">
        <v>0</v>
      </c>
    </row>
    <row r="148" spans="1:12" ht="15">
      <c r="A148" s="93" t="s">
        <v>1300</v>
      </c>
      <c r="B148" s="93" t="s">
        <v>1301</v>
      </c>
      <c r="C148" s="93">
        <v>2</v>
      </c>
      <c r="D148" s="133">
        <v>0.002452655338708088</v>
      </c>
      <c r="E148" s="133">
        <v>2.7944880466591697</v>
      </c>
      <c r="F148" s="93" t="s">
        <v>1305</v>
      </c>
      <c r="G148" s="93" t="b">
        <v>0</v>
      </c>
      <c r="H148" s="93" t="b">
        <v>0</v>
      </c>
      <c r="I148" s="93" t="b">
        <v>0</v>
      </c>
      <c r="J148" s="93" t="b">
        <v>0</v>
      </c>
      <c r="K148" s="93" t="b">
        <v>0</v>
      </c>
      <c r="L148" s="93" t="b">
        <v>0</v>
      </c>
    </row>
    <row r="149" spans="1:12" ht="15">
      <c r="A149" s="93" t="s">
        <v>1301</v>
      </c>
      <c r="B149" s="93" t="s">
        <v>928</v>
      </c>
      <c r="C149" s="93">
        <v>2</v>
      </c>
      <c r="D149" s="133">
        <v>0.002452655338708088</v>
      </c>
      <c r="E149" s="133">
        <v>1.816764441370322</v>
      </c>
      <c r="F149" s="93" t="s">
        <v>1305</v>
      </c>
      <c r="G149" s="93" t="b">
        <v>0</v>
      </c>
      <c r="H149" s="93" t="b">
        <v>0</v>
      </c>
      <c r="I149" s="93" t="b">
        <v>0</v>
      </c>
      <c r="J149" s="93" t="b">
        <v>0</v>
      </c>
      <c r="K149" s="93" t="b">
        <v>0</v>
      </c>
      <c r="L149" s="93" t="b">
        <v>0</v>
      </c>
    </row>
    <row r="150" spans="1:12" ht="15">
      <c r="A150" s="93" t="s">
        <v>928</v>
      </c>
      <c r="B150" s="93" t="s">
        <v>1302</v>
      </c>
      <c r="C150" s="93">
        <v>2</v>
      </c>
      <c r="D150" s="133">
        <v>0.002452655338708088</v>
      </c>
      <c r="E150" s="133">
        <v>1.7944880466591697</v>
      </c>
      <c r="F150" s="93" t="s">
        <v>1305</v>
      </c>
      <c r="G150" s="93" t="b">
        <v>0</v>
      </c>
      <c r="H150" s="93" t="b">
        <v>0</v>
      </c>
      <c r="I150" s="93" t="b">
        <v>0</v>
      </c>
      <c r="J150" s="93" t="b">
        <v>0</v>
      </c>
      <c r="K150" s="93" t="b">
        <v>0</v>
      </c>
      <c r="L150" s="93" t="b">
        <v>0</v>
      </c>
    </row>
    <row r="151" spans="1:12" ht="15">
      <c r="A151" s="93" t="s">
        <v>1302</v>
      </c>
      <c r="B151" s="93" t="s">
        <v>1132</v>
      </c>
      <c r="C151" s="93">
        <v>2</v>
      </c>
      <c r="D151" s="133">
        <v>0.002452655338708088</v>
      </c>
      <c r="E151" s="133">
        <v>2.3965480379871322</v>
      </c>
      <c r="F151" s="93" t="s">
        <v>1305</v>
      </c>
      <c r="G151" s="93" t="b">
        <v>0</v>
      </c>
      <c r="H151" s="93" t="b">
        <v>0</v>
      </c>
      <c r="I151" s="93" t="b">
        <v>0</v>
      </c>
      <c r="J151" s="93" t="b">
        <v>0</v>
      </c>
      <c r="K151" s="93" t="b">
        <v>0</v>
      </c>
      <c r="L151" s="93" t="b">
        <v>0</v>
      </c>
    </row>
    <row r="152" spans="1:12" ht="15">
      <c r="A152" s="93" t="s">
        <v>947</v>
      </c>
      <c r="B152" s="93" t="s">
        <v>933</v>
      </c>
      <c r="C152" s="93">
        <v>2</v>
      </c>
      <c r="D152" s="133">
        <v>0.002452655338708088</v>
      </c>
      <c r="E152" s="133">
        <v>1.6183967876034884</v>
      </c>
      <c r="F152" s="93" t="s">
        <v>1305</v>
      </c>
      <c r="G152" s="93" t="b">
        <v>0</v>
      </c>
      <c r="H152" s="93" t="b">
        <v>0</v>
      </c>
      <c r="I152" s="93" t="b">
        <v>0</v>
      </c>
      <c r="J152" s="93" t="b">
        <v>1</v>
      </c>
      <c r="K152" s="93" t="b">
        <v>0</v>
      </c>
      <c r="L152" s="93" t="b">
        <v>0</v>
      </c>
    </row>
    <row r="153" spans="1:12" ht="15">
      <c r="A153" s="93" t="s">
        <v>948</v>
      </c>
      <c r="B153" s="93" t="s">
        <v>949</v>
      </c>
      <c r="C153" s="93">
        <v>2</v>
      </c>
      <c r="D153" s="133">
        <v>0.002904652329194546</v>
      </c>
      <c r="E153" s="133">
        <v>2.7944880466591697</v>
      </c>
      <c r="F153" s="93" t="s">
        <v>1305</v>
      </c>
      <c r="G153" s="93" t="b">
        <v>0</v>
      </c>
      <c r="H153" s="93" t="b">
        <v>0</v>
      </c>
      <c r="I153" s="93" t="b">
        <v>0</v>
      </c>
      <c r="J153" s="93" t="b">
        <v>0</v>
      </c>
      <c r="K153" s="93" t="b">
        <v>0</v>
      </c>
      <c r="L153" s="93" t="b">
        <v>0</v>
      </c>
    </row>
    <row r="154" spans="1:12" ht="15">
      <c r="A154" s="93" t="s">
        <v>233</v>
      </c>
      <c r="B154" s="93" t="s">
        <v>927</v>
      </c>
      <c r="C154" s="93">
        <v>21</v>
      </c>
      <c r="D154" s="133">
        <v>0.010514872755191492</v>
      </c>
      <c r="E154" s="133">
        <v>1.1485077374235928</v>
      </c>
      <c r="F154" s="93" t="s">
        <v>855</v>
      </c>
      <c r="G154" s="93" t="b">
        <v>0</v>
      </c>
      <c r="H154" s="93" t="b">
        <v>0</v>
      </c>
      <c r="I154" s="93" t="b">
        <v>0</v>
      </c>
      <c r="J154" s="93" t="b">
        <v>0</v>
      </c>
      <c r="K154" s="93" t="b">
        <v>0</v>
      </c>
      <c r="L154" s="93" t="b">
        <v>0</v>
      </c>
    </row>
    <row r="155" spans="1:12" ht="15">
      <c r="A155" s="93" t="s">
        <v>935</v>
      </c>
      <c r="B155" s="93" t="s">
        <v>936</v>
      </c>
      <c r="C155" s="93">
        <v>8</v>
      </c>
      <c r="D155" s="133">
        <v>0.007427129548170711</v>
      </c>
      <c r="E155" s="133">
        <v>2.0583311070745047</v>
      </c>
      <c r="F155" s="93" t="s">
        <v>855</v>
      </c>
      <c r="G155" s="93" t="b">
        <v>0</v>
      </c>
      <c r="H155" s="93" t="b">
        <v>0</v>
      </c>
      <c r="I155" s="93" t="b">
        <v>0</v>
      </c>
      <c r="J155" s="93" t="b">
        <v>0</v>
      </c>
      <c r="K155" s="93" t="b">
        <v>0</v>
      </c>
      <c r="L155" s="93" t="b">
        <v>0</v>
      </c>
    </row>
    <row r="156" spans="1:12" ht="15">
      <c r="A156" s="93" t="s">
        <v>235</v>
      </c>
      <c r="B156" s="93" t="s">
        <v>927</v>
      </c>
      <c r="C156" s="93">
        <v>3</v>
      </c>
      <c r="D156" s="133">
        <v>0.004089159495683244</v>
      </c>
      <c r="E156" s="133">
        <v>1.0235690008152927</v>
      </c>
      <c r="F156" s="93" t="s">
        <v>855</v>
      </c>
      <c r="G156" s="93" t="b">
        <v>0</v>
      </c>
      <c r="H156" s="93" t="b">
        <v>0</v>
      </c>
      <c r="I156" s="93" t="b">
        <v>0</v>
      </c>
      <c r="J156" s="93" t="b">
        <v>0</v>
      </c>
      <c r="K156" s="93" t="b">
        <v>0</v>
      </c>
      <c r="L156" s="93" t="b">
        <v>0</v>
      </c>
    </row>
    <row r="157" spans="1:12" ht="15">
      <c r="A157" s="93" t="s">
        <v>1124</v>
      </c>
      <c r="B157" s="93" t="s">
        <v>1154</v>
      </c>
      <c r="C157" s="93">
        <v>3</v>
      </c>
      <c r="D157" s="133">
        <v>0.004089159495683244</v>
      </c>
      <c r="E157" s="133">
        <v>2.1832698436828046</v>
      </c>
      <c r="F157" s="93" t="s">
        <v>855</v>
      </c>
      <c r="G157" s="93" t="b">
        <v>0</v>
      </c>
      <c r="H157" s="93" t="b">
        <v>0</v>
      </c>
      <c r="I157" s="93" t="b">
        <v>0</v>
      </c>
      <c r="J157" s="93" t="b">
        <v>0</v>
      </c>
      <c r="K157" s="93" t="b">
        <v>0</v>
      </c>
      <c r="L157" s="93" t="b">
        <v>0</v>
      </c>
    </row>
    <row r="158" spans="1:12" ht="15">
      <c r="A158" s="93" t="s">
        <v>1169</v>
      </c>
      <c r="B158" s="93" t="s">
        <v>1170</v>
      </c>
      <c r="C158" s="93">
        <v>3</v>
      </c>
      <c r="D158" s="133">
        <v>0.004089159495683244</v>
      </c>
      <c r="E158" s="133">
        <v>2.484299839346786</v>
      </c>
      <c r="F158" s="93" t="s">
        <v>855</v>
      </c>
      <c r="G158" s="93" t="b">
        <v>0</v>
      </c>
      <c r="H158" s="93" t="b">
        <v>0</v>
      </c>
      <c r="I158" s="93" t="b">
        <v>0</v>
      </c>
      <c r="J158" s="93" t="b">
        <v>0</v>
      </c>
      <c r="K158" s="93" t="b">
        <v>0</v>
      </c>
      <c r="L158" s="93" t="b">
        <v>0</v>
      </c>
    </row>
    <row r="159" spans="1:12" ht="15">
      <c r="A159" s="93" t="s">
        <v>941</v>
      </c>
      <c r="B159" s="93" t="s">
        <v>1121</v>
      </c>
      <c r="C159" s="93">
        <v>3</v>
      </c>
      <c r="D159" s="133">
        <v>0.004628214370343493</v>
      </c>
      <c r="E159" s="133">
        <v>1.81529305838821</v>
      </c>
      <c r="F159" s="93" t="s">
        <v>855</v>
      </c>
      <c r="G159" s="93" t="b">
        <v>0</v>
      </c>
      <c r="H159" s="93" t="b">
        <v>0</v>
      </c>
      <c r="I159" s="93" t="b">
        <v>0</v>
      </c>
      <c r="J159" s="93" t="b">
        <v>0</v>
      </c>
      <c r="K159" s="93" t="b">
        <v>0</v>
      </c>
      <c r="L159" s="93" t="b">
        <v>0</v>
      </c>
    </row>
    <row r="160" spans="1:12" ht="15">
      <c r="A160" s="93" t="s">
        <v>1140</v>
      </c>
      <c r="B160" s="93" t="s">
        <v>1162</v>
      </c>
      <c r="C160" s="93">
        <v>3</v>
      </c>
      <c r="D160" s="133">
        <v>0.004089159495683244</v>
      </c>
      <c r="E160" s="133">
        <v>2.359361102738486</v>
      </c>
      <c r="F160" s="93" t="s">
        <v>855</v>
      </c>
      <c r="G160" s="93" t="b">
        <v>0</v>
      </c>
      <c r="H160" s="93" t="b">
        <v>0</v>
      </c>
      <c r="I160" s="93" t="b">
        <v>0</v>
      </c>
      <c r="J160" s="93" t="b">
        <v>0</v>
      </c>
      <c r="K160" s="93" t="b">
        <v>0</v>
      </c>
      <c r="L160" s="93" t="b">
        <v>0</v>
      </c>
    </row>
    <row r="161" spans="1:12" ht="15">
      <c r="A161" s="93" t="s">
        <v>970</v>
      </c>
      <c r="B161" s="93" t="s">
        <v>1116</v>
      </c>
      <c r="C161" s="93">
        <v>3</v>
      </c>
      <c r="D161" s="133">
        <v>0.004089159495683244</v>
      </c>
      <c r="E161" s="133">
        <v>1.8944743044358352</v>
      </c>
      <c r="F161" s="93" t="s">
        <v>855</v>
      </c>
      <c r="G161" s="93" t="b">
        <v>0</v>
      </c>
      <c r="H161" s="93" t="b">
        <v>0</v>
      </c>
      <c r="I161" s="93" t="b">
        <v>0</v>
      </c>
      <c r="J161" s="93" t="b">
        <v>0</v>
      </c>
      <c r="K161" s="93" t="b">
        <v>0</v>
      </c>
      <c r="L161" s="93" t="b">
        <v>0</v>
      </c>
    </row>
    <row r="162" spans="1:12" ht="15">
      <c r="A162" s="93" t="s">
        <v>1152</v>
      </c>
      <c r="B162" s="93" t="s">
        <v>934</v>
      </c>
      <c r="C162" s="93">
        <v>3</v>
      </c>
      <c r="D162" s="133">
        <v>0.004628214370343493</v>
      </c>
      <c r="E162" s="133">
        <v>2.1163230540521916</v>
      </c>
      <c r="F162" s="93" t="s">
        <v>855</v>
      </c>
      <c r="G162" s="93" t="b">
        <v>0</v>
      </c>
      <c r="H162" s="93" t="b">
        <v>0</v>
      </c>
      <c r="I162" s="93" t="b">
        <v>0</v>
      </c>
      <c r="J162" s="93" t="b">
        <v>0</v>
      </c>
      <c r="K162" s="93" t="b">
        <v>0</v>
      </c>
      <c r="L162" s="93" t="b">
        <v>0</v>
      </c>
    </row>
    <row r="163" spans="1:12" ht="15">
      <c r="A163" s="93" t="s">
        <v>1190</v>
      </c>
      <c r="B163" s="93" t="s">
        <v>1191</v>
      </c>
      <c r="C163" s="93">
        <v>2</v>
      </c>
      <c r="D163" s="133">
        <v>0.0036998231768221542</v>
      </c>
      <c r="E163" s="133">
        <v>2.6603910984024672</v>
      </c>
      <c r="F163" s="93" t="s">
        <v>855</v>
      </c>
      <c r="G163" s="93" t="b">
        <v>0</v>
      </c>
      <c r="H163" s="93" t="b">
        <v>0</v>
      </c>
      <c r="I163" s="93" t="b">
        <v>0</v>
      </c>
      <c r="J163" s="93" t="b">
        <v>0</v>
      </c>
      <c r="K163" s="93" t="b">
        <v>0</v>
      </c>
      <c r="L163" s="93" t="b">
        <v>0</v>
      </c>
    </row>
    <row r="164" spans="1:12" ht="15">
      <c r="A164" s="93" t="s">
        <v>1141</v>
      </c>
      <c r="B164" s="93" t="s">
        <v>1138</v>
      </c>
      <c r="C164" s="93">
        <v>2</v>
      </c>
      <c r="D164" s="133">
        <v>0.0036998231768221542</v>
      </c>
      <c r="E164" s="133">
        <v>2.0583311070745047</v>
      </c>
      <c r="F164" s="93" t="s">
        <v>855</v>
      </c>
      <c r="G164" s="93" t="b">
        <v>1</v>
      </c>
      <c r="H164" s="93" t="b">
        <v>0</v>
      </c>
      <c r="I164" s="93" t="b">
        <v>0</v>
      </c>
      <c r="J164" s="93" t="b">
        <v>0</v>
      </c>
      <c r="K164" s="93" t="b">
        <v>0</v>
      </c>
      <c r="L164" s="93" t="b">
        <v>0</v>
      </c>
    </row>
    <row r="165" spans="1:12" ht="15">
      <c r="A165" s="93" t="s">
        <v>1122</v>
      </c>
      <c r="B165" s="93" t="s">
        <v>927</v>
      </c>
      <c r="C165" s="93">
        <v>2</v>
      </c>
      <c r="D165" s="133">
        <v>0.0030854762468956625</v>
      </c>
      <c r="E165" s="133">
        <v>0.6713864827039303</v>
      </c>
      <c r="F165" s="93" t="s">
        <v>855</v>
      </c>
      <c r="G165" s="93" t="b">
        <v>0</v>
      </c>
      <c r="H165" s="93" t="b">
        <v>0</v>
      </c>
      <c r="I165" s="93" t="b">
        <v>0</v>
      </c>
      <c r="J165" s="93" t="b">
        <v>0</v>
      </c>
      <c r="K165" s="93" t="b">
        <v>0</v>
      </c>
      <c r="L165" s="93" t="b">
        <v>0</v>
      </c>
    </row>
    <row r="166" spans="1:12" ht="15">
      <c r="A166" s="93" t="s">
        <v>1272</v>
      </c>
      <c r="B166" s="93" t="s">
        <v>1273</v>
      </c>
      <c r="C166" s="93">
        <v>2</v>
      </c>
      <c r="D166" s="133">
        <v>0.0030854762468956625</v>
      </c>
      <c r="E166" s="133">
        <v>2.6603910984024672</v>
      </c>
      <c r="F166" s="93" t="s">
        <v>855</v>
      </c>
      <c r="G166" s="93" t="b">
        <v>0</v>
      </c>
      <c r="H166" s="93" t="b">
        <v>0</v>
      </c>
      <c r="I166" s="93" t="b">
        <v>0</v>
      </c>
      <c r="J166" s="93" t="b">
        <v>0</v>
      </c>
      <c r="K166" s="93" t="b">
        <v>0</v>
      </c>
      <c r="L166" s="93" t="b">
        <v>0</v>
      </c>
    </row>
    <row r="167" spans="1:12" ht="15">
      <c r="A167" s="93" t="s">
        <v>1276</v>
      </c>
      <c r="B167" s="93" t="s">
        <v>1185</v>
      </c>
      <c r="C167" s="93">
        <v>2</v>
      </c>
      <c r="D167" s="133">
        <v>0.0030854762468956625</v>
      </c>
      <c r="E167" s="133">
        <v>2.484299839346786</v>
      </c>
      <c r="F167" s="93" t="s">
        <v>855</v>
      </c>
      <c r="G167" s="93" t="b">
        <v>0</v>
      </c>
      <c r="H167" s="93" t="b">
        <v>0</v>
      </c>
      <c r="I167" s="93" t="b">
        <v>0</v>
      </c>
      <c r="J167" s="93" t="b">
        <v>0</v>
      </c>
      <c r="K167" s="93" t="b">
        <v>0</v>
      </c>
      <c r="L167" s="93" t="b">
        <v>0</v>
      </c>
    </row>
    <row r="168" spans="1:12" ht="15">
      <c r="A168" s="93" t="s">
        <v>1185</v>
      </c>
      <c r="B168" s="93" t="s">
        <v>1125</v>
      </c>
      <c r="C168" s="93">
        <v>2</v>
      </c>
      <c r="D168" s="133">
        <v>0.0030854762468956625</v>
      </c>
      <c r="E168" s="133">
        <v>2.0863598306747484</v>
      </c>
      <c r="F168" s="93" t="s">
        <v>855</v>
      </c>
      <c r="G168" s="93" t="b">
        <v>0</v>
      </c>
      <c r="H168" s="93" t="b">
        <v>0</v>
      </c>
      <c r="I168" s="93" t="b">
        <v>0</v>
      </c>
      <c r="J168" s="93" t="b">
        <v>0</v>
      </c>
      <c r="K168" s="93" t="b">
        <v>0</v>
      </c>
      <c r="L168" s="93" t="b">
        <v>0</v>
      </c>
    </row>
    <row r="169" spans="1:12" ht="15">
      <c r="A169" s="93" t="s">
        <v>1125</v>
      </c>
      <c r="B169" s="93" t="s">
        <v>928</v>
      </c>
      <c r="C169" s="93">
        <v>2</v>
      </c>
      <c r="D169" s="133">
        <v>0.0030854762468956625</v>
      </c>
      <c r="E169" s="133">
        <v>1.4495377330875738</v>
      </c>
      <c r="F169" s="93" t="s">
        <v>855</v>
      </c>
      <c r="G169" s="93" t="b">
        <v>0</v>
      </c>
      <c r="H169" s="93" t="b">
        <v>0</v>
      </c>
      <c r="I169" s="93" t="b">
        <v>0</v>
      </c>
      <c r="J169" s="93" t="b">
        <v>0</v>
      </c>
      <c r="K169" s="93" t="b">
        <v>0</v>
      </c>
      <c r="L169" s="93" t="b">
        <v>0</v>
      </c>
    </row>
    <row r="170" spans="1:12" ht="15">
      <c r="A170" s="93" t="s">
        <v>928</v>
      </c>
      <c r="B170" s="93" t="s">
        <v>1144</v>
      </c>
      <c r="C170" s="93">
        <v>2</v>
      </c>
      <c r="D170" s="133">
        <v>0.0030854762468956625</v>
      </c>
      <c r="E170" s="133">
        <v>1.4842998393467859</v>
      </c>
      <c r="F170" s="93" t="s">
        <v>855</v>
      </c>
      <c r="G170" s="93" t="b">
        <v>0</v>
      </c>
      <c r="H170" s="93" t="b">
        <v>0</v>
      </c>
      <c r="I170" s="93" t="b">
        <v>0</v>
      </c>
      <c r="J170" s="93" t="b">
        <v>0</v>
      </c>
      <c r="K170" s="93" t="b">
        <v>0</v>
      </c>
      <c r="L170" s="93" t="b">
        <v>0</v>
      </c>
    </row>
    <row r="171" spans="1:12" ht="15">
      <c r="A171" s="93" t="s">
        <v>1144</v>
      </c>
      <c r="B171" s="93" t="s">
        <v>933</v>
      </c>
      <c r="C171" s="93">
        <v>2</v>
      </c>
      <c r="D171" s="133">
        <v>0.0030854762468956625</v>
      </c>
      <c r="E171" s="133">
        <v>1.660391098402467</v>
      </c>
      <c r="F171" s="93" t="s">
        <v>855</v>
      </c>
      <c r="G171" s="93" t="b">
        <v>0</v>
      </c>
      <c r="H171" s="93" t="b">
        <v>0</v>
      </c>
      <c r="I171" s="93" t="b">
        <v>0</v>
      </c>
      <c r="J171" s="93" t="b">
        <v>1</v>
      </c>
      <c r="K171" s="93" t="b">
        <v>0</v>
      </c>
      <c r="L171" s="93" t="b">
        <v>0</v>
      </c>
    </row>
    <row r="172" spans="1:12" ht="15">
      <c r="A172" s="93" t="s">
        <v>933</v>
      </c>
      <c r="B172" s="93" t="s">
        <v>1184</v>
      </c>
      <c r="C172" s="93">
        <v>2</v>
      </c>
      <c r="D172" s="133">
        <v>0.0030854762468956625</v>
      </c>
      <c r="E172" s="133">
        <v>1.785329835010767</v>
      </c>
      <c r="F172" s="93" t="s">
        <v>855</v>
      </c>
      <c r="G172" s="93" t="b">
        <v>1</v>
      </c>
      <c r="H172" s="93" t="b">
        <v>0</v>
      </c>
      <c r="I172" s="93" t="b">
        <v>0</v>
      </c>
      <c r="J172" s="93" t="b">
        <v>0</v>
      </c>
      <c r="K172" s="93" t="b">
        <v>0</v>
      </c>
      <c r="L172" s="93" t="b">
        <v>0</v>
      </c>
    </row>
    <row r="173" spans="1:12" ht="15">
      <c r="A173" s="93" t="s">
        <v>1184</v>
      </c>
      <c r="B173" s="93" t="s">
        <v>1124</v>
      </c>
      <c r="C173" s="93">
        <v>2</v>
      </c>
      <c r="D173" s="133">
        <v>0.0030854762468956625</v>
      </c>
      <c r="E173" s="133">
        <v>2.0071785846271233</v>
      </c>
      <c r="F173" s="93" t="s">
        <v>855</v>
      </c>
      <c r="G173" s="93" t="b">
        <v>0</v>
      </c>
      <c r="H173" s="93" t="b">
        <v>0</v>
      </c>
      <c r="I173" s="93" t="b">
        <v>0</v>
      </c>
      <c r="J173" s="93" t="b">
        <v>0</v>
      </c>
      <c r="K173" s="93" t="b">
        <v>0</v>
      </c>
      <c r="L173" s="93" t="b">
        <v>0</v>
      </c>
    </row>
    <row r="174" spans="1:12" ht="15">
      <c r="A174" s="93" t="s">
        <v>1124</v>
      </c>
      <c r="B174" s="93" t="s">
        <v>1277</v>
      </c>
      <c r="C174" s="93">
        <v>2</v>
      </c>
      <c r="D174" s="133">
        <v>0.0030854762468956625</v>
      </c>
      <c r="E174" s="133">
        <v>2.1832698436828046</v>
      </c>
      <c r="F174" s="93" t="s">
        <v>855</v>
      </c>
      <c r="G174" s="93" t="b">
        <v>0</v>
      </c>
      <c r="H174" s="93" t="b">
        <v>0</v>
      </c>
      <c r="I174" s="93" t="b">
        <v>0</v>
      </c>
      <c r="J174" s="93" t="b">
        <v>0</v>
      </c>
      <c r="K174" s="93" t="b">
        <v>0</v>
      </c>
      <c r="L174" s="93" t="b">
        <v>0</v>
      </c>
    </row>
    <row r="175" spans="1:12" ht="15">
      <c r="A175" s="93" t="s">
        <v>1277</v>
      </c>
      <c r="B175" s="93" t="s">
        <v>930</v>
      </c>
      <c r="C175" s="93">
        <v>2</v>
      </c>
      <c r="D175" s="133">
        <v>0.0030854762468956625</v>
      </c>
      <c r="E175" s="133">
        <v>1.9614210940664483</v>
      </c>
      <c r="F175" s="93" t="s">
        <v>855</v>
      </c>
      <c r="G175" s="93" t="b">
        <v>0</v>
      </c>
      <c r="H175" s="93" t="b">
        <v>0</v>
      </c>
      <c r="I175" s="93" t="b">
        <v>0</v>
      </c>
      <c r="J175" s="93" t="b">
        <v>0</v>
      </c>
      <c r="K175" s="93" t="b">
        <v>0</v>
      </c>
      <c r="L175" s="93" t="b">
        <v>0</v>
      </c>
    </row>
    <row r="176" spans="1:12" ht="15">
      <c r="A176" s="93" t="s">
        <v>930</v>
      </c>
      <c r="B176" s="93" t="s">
        <v>1278</v>
      </c>
      <c r="C176" s="93">
        <v>2</v>
      </c>
      <c r="D176" s="133">
        <v>0.0030854762468956625</v>
      </c>
      <c r="E176" s="133">
        <v>1.9614210940664483</v>
      </c>
      <c r="F176" s="93" t="s">
        <v>855</v>
      </c>
      <c r="G176" s="93" t="b">
        <v>0</v>
      </c>
      <c r="H176" s="93" t="b">
        <v>0</v>
      </c>
      <c r="I176" s="93" t="b">
        <v>0</v>
      </c>
      <c r="J176" s="93" t="b">
        <v>0</v>
      </c>
      <c r="K176" s="93" t="b">
        <v>0</v>
      </c>
      <c r="L176" s="93" t="b">
        <v>0</v>
      </c>
    </row>
    <row r="177" spans="1:12" ht="15">
      <c r="A177" s="93" t="s">
        <v>1278</v>
      </c>
      <c r="B177" s="93" t="s">
        <v>933</v>
      </c>
      <c r="C177" s="93">
        <v>2</v>
      </c>
      <c r="D177" s="133">
        <v>0.0030854762468956625</v>
      </c>
      <c r="E177" s="133">
        <v>1.9614210940664483</v>
      </c>
      <c r="F177" s="93" t="s">
        <v>855</v>
      </c>
      <c r="G177" s="93" t="b">
        <v>0</v>
      </c>
      <c r="H177" s="93" t="b">
        <v>0</v>
      </c>
      <c r="I177" s="93" t="b">
        <v>0</v>
      </c>
      <c r="J177" s="93" t="b">
        <v>1</v>
      </c>
      <c r="K177" s="93" t="b">
        <v>0</v>
      </c>
      <c r="L177" s="93" t="b">
        <v>0</v>
      </c>
    </row>
    <row r="178" spans="1:12" ht="15">
      <c r="A178" s="93" t="s">
        <v>933</v>
      </c>
      <c r="B178" s="93" t="s">
        <v>1279</v>
      </c>
      <c r="C178" s="93">
        <v>2</v>
      </c>
      <c r="D178" s="133">
        <v>0.0030854762468956625</v>
      </c>
      <c r="E178" s="133">
        <v>1.9614210940664483</v>
      </c>
      <c r="F178" s="93" t="s">
        <v>855</v>
      </c>
      <c r="G178" s="93" t="b">
        <v>1</v>
      </c>
      <c r="H178" s="93" t="b">
        <v>0</v>
      </c>
      <c r="I178" s="93" t="b">
        <v>0</v>
      </c>
      <c r="J178" s="93" t="b">
        <v>0</v>
      </c>
      <c r="K178" s="93" t="b">
        <v>0</v>
      </c>
      <c r="L178" s="93" t="b">
        <v>0</v>
      </c>
    </row>
    <row r="179" spans="1:12" ht="15">
      <c r="A179" s="93" t="s">
        <v>1279</v>
      </c>
      <c r="B179" s="93" t="s">
        <v>1280</v>
      </c>
      <c r="C179" s="93">
        <v>2</v>
      </c>
      <c r="D179" s="133">
        <v>0.0030854762468956625</v>
      </c>
      <c r="E179" s="133">
        <v>2.6603910984024672</v>
      </c>
      <c r="F179" s="93" t="s">
        <v>855</v>
      </c>
      <c r="G179" s="93" t="b">
        <v>0</v>
      </c>
      <c r="H179" s="93" t="b">
        <v>0</v>
      </c>
      <c r="I179" s="93" t="b">
        <v>0</v>
      </c>
      <c r="J179" s="93" t="b">
        <v>0</v>
      </c>
      <c r="K179" s="93" t="b">
        <v>0</v>
      </c>
      <c r="L179" s="93" t="b">
        <v>0</v>
      </c>
    </row>
    <row r="180" spans="1:12" ht="15">
      <c r="A180" s="93" t="s">
        <v>1280</v>
      </c>
      <c r="B180" s="93" t="s">
        <v>1133</v>
      </c>
      <c r="C180" s="93">
        <v>2</v>
      </c>
      <c r="D180" s="133">
        <v>0.0030854762468956625</v>
      </c>
      <c r="E180" s="133">
        <v>2.359361102738486</v>
      </c>
      <c r="F180" s="93" t="s">
        <v>855</v>
      </c>
      <c r="G180" s="93" t="b">
        <v>0</v>
      </c>
      <c r="H180" s="93" t="b">
        <v>0</v>
      </c>
      <c r="I180" s="93" t="b">
        <v>0</v>
      </c>
      <c r="J180" s="93" t="b">
        <v>0</v>
      </c>
      <c r="K180" s="93" t="b">
        <v>0</v>
      </c>
      <c r="L180" s="93" t="b">
        <v>0</v>
      </c>
    </row>
    <row r="181" spans="1:12" ht="15">
      <c r="A181" s="93" t="s">
        <v>1133</v>
      </c>
      <c r="B181" s="93" t="s">
        <v>1281</v>
      </c>
      <c r="C181" s="93">
        <v>2</v>
      </c>
      <c r="D181" s="133">
        <v>0.0030854762468956625</v>
      </c>
      <c r="E181" s="133">
        <v>2.2624510897304293</v>
      </c>
      <c r="F181" s="93" t="s">
        <v>855</v>
      </c>
      <c r="G181" s="93" t="b">
        <v>0</v>
      </c>
      <c r="H181" s="93" t="b">
        <v>0</v>
      </c>
      <c r="I181" s="93" t="b">
        <v>0</v>
      </c>
      <c r="J181" s="93" t="b">
        <v>0</v>
      </c>
      <c r="K181" s="93" t="b">
        <v>0</v>
      </c>
      <c r="L181" s="93" t="b">
        <v>0</v>
      </c>
    </row>
    <row r="182" spans="1:12" ht="15">
      <c r="A182" s="93" t="s">
        <v>1281</v>
      </c>
      <c r="B182" s="93" t="s">
        <v>1129</v>
      </c>
      <c r="C182" s="93">
        <v>2</v>
      </c>
      <c r="D182" s="133">
        <v>0.0030854762468956625</v>
      </c>
      <c r="E182" s="133">
        <v>2.1832698436828046</v>
      </c>
      <c r="F182" s="93" t="s">
        <v>855</v>
      </c>
      <c r="G182" s="93" t="b">
        <v>0</v>
      </c>
      <c r="H182" s="93" t="b">
        <v>0</v>
      </c>
      <c r="I182" s="93" t="b">
        <v>0</v>
      </c>
      <c r="J182" s="93" t="b">
        <v>0</v>
      </c>
      <c r="K182" s="93" t="b">
        <v>0</v>
      </c>
      <c r="L182" s="93" t="b">
        <v>0</v>
      </c>
    </row>
    <row r="183" spans="1:12" ht="15">
      <c r="A183" s="93" t="s">
        <v>1129</v>
      </c>
      <c r="B183" s="93" t="s">
        <v>1282</v>
      </c>
      <c r="C183" s="93">
        <v>2</v>
      </c>
      <c r="D183" s="133">
        <v>0.0030854762468956625</v>
      </c>
      <c r="E183" s="133">
        <v>2.1832698436828046</v>
      </c>
      <c r="F183" s="93" t="s">
        <v>855</v>
      </c>
      <c r="G183" s="93" t="b">
        <v>0</v>
      </c>
      <c r="H183" s="93" t="b">
        <v>0</v>
      </c>
      <c r="I183" s="93" t="b">
        <v>0</v>
      </c>
      <c r="J183" s="93" t="b">
        <v>1</v>
      </c>
      <c r="K183" s="93" t="b">
        <v>0</v>
      </c>
      <c r="L183" s="93" t="b">
        <v>0</v>
      </c>
    </row>
    <row r="184" spans="1:12" ht="15">
      <c r="A184" s="93" t="s">
        <v>1282</v>
      </c>
      <c r="B184" s="93" t="s">
        <v>1122</v>
      </c>
      <c r="C184" s="93">
        <v>2</v>
      </c>
      <c r="D184" s="133">
        <v>0.0030854762468956625</v>
      </c>
      <c r="E184" s="133">
        <v>2.1832698436828046</v>
      </c>
      <c r="F184" s="93" t="s">
        <v>855</v>
      </c>
      <c r="G184" s="93" t="b">
        <v>1</v>
      </c>
      <c r="H184" s="93" t="b">
        <v>0</v>
      </c>
      <c r="I184" s="93" t="b">
        <v>0</v>
      </c>
      <c r="J184" s="93" t="b">
        <v>0</v>
      </c>
      <c r="K184" s="93" t="b">
        <v>0</v>
      </c>
      <c r="L184" s="93" t="b">
        <v>0</v>
      </c>
    </row>
    <row r="185" spans="1:12" ht="15">
      <c r="A185" s="93" t="s">
        <v>1122</v>
      </c>
      <c r="B185" s="93" t="s">
        <v>1283</v>
      </c>
      <c r="C185" s="93">
        <v>2</v>
      </c>
      <c r="D185" s="133">
        <v>0.0030854762468956625</v>
      </c>
      <c r="E185" s="133">
        <v>2.1832698436828046</v>
      </c>
      <c r="F185" s="93" t="s">
        <v>855</v>
      </c>
      <c r="G185" s="93" t="b">
        <v>0</v>
      </c>
      <c r="H185" s="93" t="b">
        <v>0</v>
      </c>
      <c r="I185" s="93" t="b">
        <v>0</v>
      </c>
      <c r="J185" s="93" t="b">
        <v>0</v>
      </c>
      <c r="K185" s="93" t="b">
        <v>0</v>
      </c>
      <c r="L185" s="93" t="b">
        <v>0</v>
      </c>
    </row>
    <row r="186" spans="1:12" ht="15">
      <c r="A186" s="93" t="s">
        <v>1283</v>
      </c>
      <c r="B186" s="93" t="s">
        <v>927</v>
      </c>
      <c r="C186" s="93">
        <v>2</v>
      </c>
      <c r="D186" s="133">
        <v>0.0030854762468956625</v>
      </c>
      <c r="E186" s="133">
        <v>1.1485077374235928</v>
      </c>
      <c r="F186" s="93" t="s">
        <v>855</v>
      </c>
      <c r="G186" s="93" t="b">
        <v>0</v>
      </c>
      <c r="H186" s="93" t="b">
        <v>0</v>
      </c>
      <c r="I186" s="93" t="b">
        <v>0</v>
      </c>
      <c r="J186" s="93" t="b">
        <v>0</v>
      </c>
      <c r="K186" s="93" t="b">
        <v>0</v>
      </c>
      <c r="L186" s="93" t="b">
        <v>0</v>
      </c>
    </row>
    <row r="187" spans="1:12" ht="15">
      <c r="A187" s="93" t="s">
        <v>964</v>
      </c>
      <c r="B187" s="93" t="s">
        <v>1122</v>
      </c>
      <c r="C187" s="93">
        <v>2</v>
      </c>
      <c r="D187" s="133">
        <v>0.0030854762468956625</v>
      </c>
      <c r="E187" s="133">
        <v>2.0071785846271233</v>
      </c>
      <c r="F187" s="93" t="s">
        <v>855</v>
      </c>
      <c r="G187" s="93" t="b">
        <v>0</v>
      </c>
      <c r="H187" s="93" t="b">
        <v>0</v>
      </c>
      <c r="I187" s="93" t="b">
        <v>0</v>
      </c>
      <c r="J187" s="93" t="b">
        <v>0</v>
      </c>
      <c r="K187" s="93" t="b">
        <v>0</v>
      </c>
      <c r="L187" s="93" t="b">
        <v>0</v>
      </c>
    </row>
    <row r="188" spans="1:12" ht="15">
      <c r="A188" s="93" t="s">
        <v>934</v>
      </c>
      <c r="B188" s="93" t="s">
        <v>1153</v>
      </c>
      <c r="C188" s="93">
        <v>2</v>
      </c>
      <c r="D188" s="133">
        <v>0.0030854762468956625</v>
      </c>
      <c r="E188" s="133">
        <v>1.8822398480188234</v>
      </c>
      <c r="F188" s="93" t="s">
        <v>855</v>
      </c>
      <c r="G188" s="93" t="b">
        <v>0</v>
      </c>
      <c r="H188" s="93" t="b">
        <v>0</v>
      </c>
      <c r="I188" s="93" t="b">
        <v>0</v>
      </c>
      <c r="J188" s="93" t="b">
        <v>0</v>
      </c>
      <c r="K188" s="93" t="b">
        <v>0</v>
      </c>
      <c r="L188" s="93" t="b">
        <v>0</v>
      </c>
    </row>
    <row r="189" spans="1:12" ht="15">
      <c r="A189" s="93" t="s">
        <v>1125</v>
      </c>
      <c r="B189" s="93" t="s">
        <v>1120</v>
      </c>
      <c r="C189" s="93">
        <v>2</v>
      </c>
      <c r="D189" s="133">
        <v>0.0030854762468956625</v>
      </c>
      <c r="E189" s="133">
        <v>1.785329835010767</v>
      </c>
      <c r="F189" s="93" t="s">
        <v>855</v>
      </c>
      <c r="G189" s="93" t="b">
        <v>0</v>
      </c>
      <c r="H189" s="93" t="b">
        <v>0</v>
      </c>
      <c r="I189" s="93" t="b">
        <v>0</v>
      </c>
      <c r="J189" s="93" t="b">
        <v>0</v>
      </c>
      <c r="K189" s="93" t="b">
        <v>0</v>
      </c>
      <c r="L189" s="93" t="b">
        <v>0</v>
      </c>
    </row>
    <row r="190" spans="1:12" ht="15">
      <c r="A190" s="93" t="s">
        <v>1245</v>
      </c>
      <c r="B190" s="93" t="s">
        <v>927</v>
      </c>
      <c r="C190" s="93">
        <v>2</v>
      </c>
      <c r="D190" s="133">
        <v>0.0030854762468956625</v>
      </c>
      <c r="E190" s="133">
        <v>1.1485077374235928</v>
      </c>
      <c r="F190" s="93" t="s">
        <v>855</v>
      </c>
      <c r="G190" s="93" t="b">
        <v>0</v>
      </c>
      <c r="H190" s="93" t="b">
        <v>0</v>
      </c>
      <c r="I190" s="93" t="b">
        <v>0</v>
      </c>
      <c r="J190" s="93" t="b">
        <v>0</v>
      </c>
      <c r="K190" s="93" t="b">
        <v>0</v>
      </c>
      <c r="L190" s="93" t="b">
        <v>0</v>
      </c>
    </row>
    <row r="191" spans="1:12" ht="15">
      <c r="A191" s="93" t="s">
        <v>900</v>
      </c>
      <c r="B191" s="93" t="s">
        <v>1171</v>
      </c>
      <c r="C191" s="93">
        <v>2</v>
      </c>
      <c r="D191" s="133">
        <v>0.0030854762468956625</v>
      </c>
      <c r="E191" s="133">
        <v>2.1832698436828046</v>
      </c>
      <c r="F191" s="93" t="s">
        <v>855</v>
      </c>
      <c r="G191" s="93" t="b">
        <v>0</v>
      </c>
      <c r="H191" s="93" t="b">
        <v>0</v>
      </c>
      <c r="I191" s="93" t="b">
        <v>0</v>
      </c>
      <c r="J191" s="93" t="b">
        <v>0</v>
      </c>
      <c r="K191" s="93" t="b">
        <v>0</v>
      </c>
      <c r="L191" s="93" t="b">
        <v>0</v>
      </c>
    </row>
    <row r="192" spans="1:12" ht="15">
      <c r="A192" s="93" t="s">
        <v>1116</v>
      </c>
      <c r="B192" s="93" t="s">
        <v>233</v>
      </c>
      <c r="C192" s="93">
        <v>2</v>
      </c>
      <c r="D192" s="133">
        <v>0.0030854762468956625</v>
      </c>
      <c r="E192" s="133">
        <v>1.0951337549822535</v>
      </c>
      <c r="F192" s="93" t="s">
        <v>855</v>
      </c>
      <c r="G192" s="93" t="b">
        <v>0</v>
      </c>
      <c r="H192" s="93" t="b">
        <v>0</v>
      </c>
      <c r="I192" s="93" t="b">
        <v>0</v>
      </c>
      <c r="J192" s="93" t="b">
        <v>0</v>
      </c>
      <c r="K192" s="93" t="b">
        <v>0</v>
      </c>
      <c r="L192" s="93" t="b">
        <v>0</v>
      </c>
    </row>
    <row r="193" spans="1:12" ht="15">
      <c r="A193" s="93" t="s">
        <v>1209</v>
      </c>
      <c r="B193" s="93" t="s">
        <v>1160</v>
      </c>
      <c r="C193" s="93">
        <v>2</v>
      </c>
      <c r="D193" s="133">
        <v>0.0030854762468956625</v>
      </c>
      <c r="E193" s="133">
        <v>2.484299839346786</v>
      </c>
      <c r="F193" s="93" t="s">
        <v>855</v>
      </c>
      <c r="G193" s="93" t="b">
        <v>0</v>
      </c>
      <c r="H193" s="93" t="b">
        <v>0</v>
      </c>
      <c r="I193" s="93" t="b">
        <v>0</v>
      </c>
      <c r="J193" s="93" t="b">
        <v>0</v>
      </c>
      <c r="K193" s="93" t="b">
        <v>0</v>
      </c>
      <c r="L193" s="93" t="b">
        <v>0</v>
      </c>
    </row>
    <row r="194" spans="1:12" ht="15">
      <c r="A194" s="93" t="s">
        <v>928</v>
      </c>
      <c r="B194" s="93" t="s">
        <v>233</v>
      </c>
      <c r="C194" s="93">
        <v>2</v>
      </c>
      <c r="D194" s="133">
        <v>0.0030854762468956625</v>
      </c>
      <c r="E194" s="133">
        <v>0.764140535940829</v>
      </c>
      <c r="F194" s="93" t="s">
        <v>855</v>
      </c>
      <c r="G194" s="93" t="b">
        <v>0</v>
      </c>
      <c r="H194" s="93" t="b">
        <v>0</v>
      </c>
      <c r="I194" s="93" t="b">
        <v>0</v>
      </c>
      <c r="J194" s="93" t="b">
        <v>0</v>
      </c>
      <c r="K194" s="93" t="b">
        <v>0</v>
      </c>
      <c r="L194" s="93" t="b">
        <v>0</v>
      </c>
    </row>
    <row r="195" spans="1:12" ht="15">
      <c r="A195" s="93" t="s">
        <v>1114</v>
      </c>
      <c r="B195" s="93" t="s">
        <v>1136</v>
      </c>
      <c r="C195" s="93">
        <v>2</v>
      </c>
      <c r="D195" s="133">
        <v>0.0030854762468956625</v>
      </c>
      <c r="E195" s="133">
        <v>1.9402317949965102</v>
      </c>
      <c r="F195" s="93" t="s">
        <v>855</v>
      </c>
      <c r="G195" s="93" t="b">
        <v>0</v>
      </c>
      <c r="H195" s="93" t="b">
        <v>0</v>
      </c>
      <c r="I195" s="93" t="b">
        <v>0</v>
      </c>
      <c r="J195" s="93" t="b">
        <v>0</v>
      </c>
      <c r="K195" s="93" t="b">
        <v>0</v>
      </c>
      <c r="L195" s="93" t="b">
        <v>0</v>
      </c>
    </row>
    <row r="196" spans="1:12" ht="15">
      <c r="A196" s="93" t="s">
        <v>1157</v>
      </c>
      <c r="B196" s="93" t="s">
        <v>932</v>
      </c>
      <c r="C196" s="93">
        <v>2</v>
      </c>
      <c r="D196" s="133">
        <v>0.0036998231768221542</v>
      </c>
      <c r="E196" s="133">
        <v>1.8822398480188234</v>
      </c>
      <c r="F196" s="93" t="s">
        <v>855</v>
      </c>
      <c r="G196" s="93" t="b">
        <v>0</v>
      </c>
      <c r="H196" s="93" t="b">
        <v>0</v>
      </c>
      <c r="I196" s="93" t="b">
        <v>0</v>
      </c>
      <c r="J196" s="93" t="b">
        <v>0</v>
      </c>
      <c r="K196" s="93" t="b">
        <v>0</v>
      </c>
      <c r="L196" s="93" t="b">
        <v>0</v>
      </c>
    </row>
    <row r="197" spans="1:12" ht="15">
      <c r="A197" s="93" t="s">
        <v>928</v>
      </c>
      <c r="B197" s="93" t="s">
        <v>1152</v>
      </c>
      <c r="C197" s="93">
        <v>2</v>
      </c>
      <c r="D197" s="133">
        <v>0.0036998231768221542</v>
      </c>
      <c r="E197" s="133">
        <v>1.6092385759550858</v>
      </c>
      <c r="F197" s="93" t="s">
        <v>855</v>
      </c>
      <c r="G197" s="93" t="b">
        <v>0</v>
      </c>
      <c r="H197" s="93" t="b">
        <v>0</v>
      </c>
      <c r="I197" s="93" t="b">
        <v>0</v>
      </c>
      <c r="J197" s="93" t="b">
        <v>0</v>
      </c>
      <c r="K197" s="93" t="b">
        <v>0</v>
      </c>
      <c r="L197" s="93" t="b">
        <v>0</v>
      </c>
    </row>
    <row r="198" spans="1:12" ht="15">
      <c r="A198" s="93" t="s">
        <v>941</v>
      </c>
      <c r="B198" s="93" t="s">
        <v>942</v>
      </c>
      <c r="C198" s="93">
        <v>2</v>
      </c>
      <c r="D198" s="133">
        <v>0.010796901054137914</v>
      </c>
      <c r="E198" s="133">
        <v>1.7481880270062005</v>
      </c>
      <c r="F198" s="93" t="s">
        <v>856</v>
      </c>
      <c r="G198" s="93" t="b">
        <v>0</v>
      </c>
      <c r="H198" s="93" t="b">
        <v>0</v>
      </c>
      <c r="I198" s="93" t="b">
        <v>0</v>
      </c>
      <c r="J198" s="93" t="b">
        <v>0</v>
      </c>
      <c r="K198" s="93" t="b">
        <v>0</v>
      </c>
      <c r="L198" s="93" t="b">
        <v>0</v>
      </c>
    </row>
    <row r="199" spans="1:12" ht="15">
      <c r="A199" s="93" t="s">
        <v>942</v>
      </c>
      <c r="B199" s="93" t="s">
        <v>943</v>
      </c>
      <c r="C199" s="93">
        <v>2</v>
      </c>
      <c r="D199" s="133">
        <v>0.010796901054137914</v>
      </c>
      <c r="E199" s="133">
        <v>1.7481880270062005</v>
      </c>
      <c r="F199" s="93" t="s">
        <v>856</v>
      </c>
      <c r="G199" s="93" t="b">
        <v>0</v>
      </c>
      <c r="H199" s="93" t="b">
        <v>0</v>
      </c>
      <c r="I199" s="93" t="b">
        <v>0</v>
      </c>
      <c r="J199" s="93" t="b">
        <v>0</v>
      </c>
      <c r="K199" s="93" t="b">
        <v>0</v>
      </c>
      <c r="L199" s="93" t="b">
        <v>0</v>
      </c>
    </row>
    <row r="200" spans="1:12" ht="15">
      <c r="A200" s="93" t="s">
        <v>943</v>
      </c>
      <c r="B200" s="93" t="s">
        <v>944</v>
      </c>
      <c r="C200" s="93">
        <v>2</v>
      </c>
      <c r="D200" s="133">
        <v>0.010796901054137914</v>
      </c>
      <c r="E200" s="133">
        <v>1.7481880270062005</v>
      </c>
      <c r="F200" s="93" t="s">
        <v>856</v>
      </c>
      <c r="G200" s="93" t="b">
        <v>0</v>
      </c>
      <c r="H200" s="93" t="b">
        <v>0</v>
      </c>
      <c r="I200" s="93" t="b">
        <v>0</v>
      </c>
      <c r="J200" s="93" t="b">
        <v>0</v>
      </c>
      <c r="K200" s="93" t="b">
        <v>0</v>
      </c>
      <c r="L200" s="93" t="b">
        <v>0</v>
      </c>
    </row>
    <row r="201" spans="1:12" ht="15">
      <c r="A201" s="93" t="s">
        <v>944</v>
      </c>
      <c r="B201" s="93" t="s">
        <v>1218</v>
      </c>
      <c r="C201" s="93">
        <v>2</v>
      </c>
      <c r="D201" s="133">
        <v>0.010796901054137914</v>
      </c>
      <c r="E201" s="133">
        <v>1.7481880270062005</v>
      </c>
      <c r="F201" s="93" t="s">
        <v>856</v>
      </c>
      <c r="G201" s="93" t="b">
        <v>0</v>
      </c>
      <c r="H201" s="93" t="b">
        <v>0</v>
      </c>
      <c r="I201" s="93" t="b">
        <v>0</v>
      </c>
      <c r="J201" s="93" t="b">
        <v>0</v>
      </c>
      <c r="K201" s="93" t="b">
        <v>0</v>
      </c>
      <c r="L201" s="93" t="b">
        <v>0</v>
      </c>
    </row>
    <row r="202" spans="1:12" ht="15">
      <c r="A202" s="93" t="s">
        <v>1218</v>
      </c>
      <c r="B202" s="93" t="s">
        <v>938</v>
      </c>
      <c r="C202" s="93">
        <v>2</v>
      </c>
      <c r="D202" s="133">
        <v>0.010796901054137914</v>
      </c>
      <c r="E202" s="133">
        <v>1.5720967679505191</v>
      </c>
      <c r="F202" s="93" t="s">
        <v>856</v>
      </c>
      <c r="G202" s="93" t="b">
        <v>0</v>
      </c>
      <c r="H202" s="93" t="b">
        <v>0</v>
      </c>
      <c r="I202" s="93" t="b">
        <v>0</v>
      </c>
      <c r="J202" s="93" t="b">
        <v>0</v>
      </c>
      <c r="K202" s="93" t="b">
        <v>0</v>
      </c>
      <c r="L202" s="93" t="b">
        <v>0</v>
      </c>
    </row>
    <row r="203" spans="1:12" ht="15">
      <c r="A203" s="93" t="s">
        <v>938</v>
      </c>
      <c r="B203" s="93" t="s">
        <v>1219</v>
      </c>
      <c r="C203" s="93">
        <v>2</v>
      </c>
      <c r="D203" s="133">
        <v>0.010796901054137914</v>
      </c>
      <c r="E203" s="133">
        <v>1.5720967679505191</v>
      </c>
      <c r="F203" s="93" t="s">
        <v>856</v>
      </c>
      <c r="G203" s="93" t="b">
        <v>0</v>
      </c>
      <c r="H203" s="93" t="b">
        <v>0</v>
      </c>
      <c r="I203" s="93" t="b">
        <v>0</v>
      </c>
      <c r="J203" s="93" t="b">
        <v>0</v>
      </c>
      <c r="K203" s="93" t="b">
        <v>0</v>
      </c>
      <c r="L203" s="93" t="b">
        <v>0</v>
      </c>
    </row>
    <row r="204" spans="1:12" ht="15">
      <c r="A204" s="93" t="s">
        <v>1219</v>
      </c>
      <c r="B204" s="93" t="s">
        <v>1119</v>
      </c>
      <c r="C204" s="93">
        <v>2</v>
      </c>
      <c r="D204" s="133">
        <v>0.010796901054137914</v>
      </c>
      <c r="E204" s="133">
        <v>1.7481880270062005</v>
      </c>
      <c r="F204" s="93" t="s">
        <v>856</v>
      </c>
      <c r="G204" s="93" t="b">
        <v>0</v>
      </c>
      <c r="H204" s="93" t="b">
        <v>0</v>
      </c>
      <c r="I204" s="93" t="b">
        <v>0</v>
      </c>
      <c r="J204" s="93" t="b">
        <v>0</v>
      </c>
      <c r="K204" s="93" t="b">
        <v>0</v>
      </c>
      <c r="L204" s="93" t="b">
        <v>0</v>
      </c>
    </row>
    <row r="205" spans="1:12" ht="15">
      <c r="A205" s="93" t="s">
        <v>1119</v>
      </c>
      <c r="B205" s="93" t="s">
        <v>1173</v>
      </c>
      <c r="C205" s="93">
        <v>2</v>
      </c>
      <c r="D205" s="133">
        <v>0.010796901054137914</v>
      </c>
      <c r="E205" s="133">
        <v>1.7481880270062005</v>
      </c>
      <c r="F205" s="93" t="s">
        <v>856</v>
      </c>
      <c r="G205" s="93" t="b">
        <v>0</v>
      </c>
      <c r="H205" s="93" t="b">
        <v>0</v>
      </c>
      <c r="I205" s="93" t="b">
        <v>0</v>
      </c>
      <c r="J205" s="93" t="b">
        <v>1</v>
      </c>
      <c r="K205" s="93" t="b">
        <v>0</v>
      </c>
      <c r="L205" s="93" t="b">
        <v>0</v>
      </c>
    </row>
    <row r="206" spans="1:12" ht="15">
      <c r="A206" s="93" t="s">
        <v>1173</v>
      </c>
      <c r="B206" s="93" t="s">
        <v>927</v>
      </c>
      <c r="C206" s="93">
        <v>2</v>
      </c>
      <c r="D206" s="133">
        <v>0.010796901054137914</v>
      </c>
      <c r="E206" s="133">
        <v>1.0949755132308567</v>
      </c>
      <c r="F206" s="93" t="s">
        <v>856</v>
      </c>
      <c r="G206" s="93" t="b">
        <v>1</v>
      </c>
      <c r="H206" s="93" t="b">
        <v>0</v>
      </c>
      <c r="I206" s="93" t="b">
        <v>0</v>
      </c>
      <c r="J206" s="93" t="b">
        <v>0</v>
      </c>
      <c r="K206" s="93" t="b">
        <v>0</v>
      </c>
      <c r="L206" s="93" t="b">
        <v>0</v>
      </c>
    </row>
    <row r="207" spans="1:12" ht="15">
      <c r="A207" s="93" t="s">
        <v>927</v>
      </c>
      <c r="B207" s="93" t="s">
        <v>1128</v>
      </c>
      <c r="C207" s="93">
        <v>2</v>
      </c>
      <c r="D207" s="133">
        <v>0.010796901054137914</v>
      </c>
      <c r="E207" s="133">
        <v>1.146128035678238</v>
      </c>
      <c r="F207" s="93" t="s">
        <v>856</v>
      </c>
      <c r="G207" s="93" t="b">
        <v>0</v>
      </c>
      <c r="H207" s="93" t="b">
        <v>0</v>
      </c>
      <c r="I207" s="93" t="b">
        <v>0</v>
      </c>
      <c r="J207" s="93" t="b">
        <v>0</v>
      </c>
      <c r="K207" s="93" t="b">
        <v>0</v>
      </c>
      <c r="L207" s="93" t="b">
        <v>0</v>
      </c>
    </row>
    <row r="208" spans="1:12" ht="15">
      <c r="A208" s="93" t="s">
        <v>1174</v>
      </c>
      <c r="B208" s="93" t="s">
        <v>1175</v>
      </c>
      <c r="C208" s="93">
        <v>2</v>
      </c>
      <c r="D208" s="133">
        <v>0.010796901054137914</v>
      </c>
      <c r="E208" s="133">
        <v>1.7481880270062005</v>
      </c>
      <c r="F208" s="93" t="s">
        <v>856</v>
      </c>
      <c r="G208" s="93" t="b">
        <v>0</v>
      </c>
      <c r="H208" s="93" t="b">
        <v>0</v>
      </c>
      <c r="I208" s="93" t="b">
        <v>0</v>
      </c>
      <c r="J208" s="93" t="b">
        <v>0</v>
      </c>
      <c r="K208" s="93" t="b">
        <v>0</v>
      </c>
      <c r="L208" s="93" t="b">
        <v>0</v>
      </c>
    </row>
    <row r="209" spans="1:12" ht="15">
      <c r="A209" s="93" t="s">
        <v>1235</v>
      </c>
      <c r="B209" s="93" t="s">
        <v>1115</v>
      </c>
      <c r="C209" s="93">
        <v>2</v>
      </c>
      <c r="D209" s="133">
        <v>0.010796901054137914</v>
      </c>
      <c r="E209" s="133">
        <v>1.7481880270062005</v>
      </c>
      <c r="F209" s="93" t="s">
        <v>856</v>
      </c>
      <c r="G209" s="93" t="b">
        <v>0</v>
      </c>
      <c r="H209" s="93" t="b">
        <v>0</v>
      </c>
      <c r="I209" s="93" t="b">
        <v>0</v>
      </c>
      <c r="J209" s="93" t="b">
        <v>0</v>
      </c>
      <c r="K209" s="93" t="b">
        <v>0</v>
      </c>
      <c r="L209" s="93" t="b">
        <v>0</v>
      </c>
    </row>
    <row r="210" spans="1:12" ht="15">
      <c r="A210" s="93" t="s">
        <v>1115</v>
      </c>
      <c r="B210" s="93" t="s">
        <v>939</v>
      </c>
      <c r="C210" s="93">
        <v>2</v>
      </c>
      <c r="D210" s="133">
        <v>0.010796901054137914</v>
      </c>
      <c r="E210" s="133">
        <v>1.5720967679505191</v>
      </c>
      <c r="F210" s="93" t="s">
        <v>856</v>
      </c>
      <c r="G210" s="93" t="b">
        <v>0</v>
      </c>
      <c r="H210" s="93" t="b">
        <v>0</v>
      </c>
      <c r="I210" s="93" t="b">
        <v>0</v>
      </c>
      <c r="J210" s="93" t="b">
        <v>0</v>
      </c>
      <c r="K210" s="93" t="b">
        <v>0</v>
      </c>
      <c r="L210" s="93" t="b">
        <v>0</v>
      </c>
    </row>
    <row r="211" spans="1:12" ht="15">
      <c r="A211" s="93" t="s">
        <v>939</v>
      </c>
      <c r="B211" s="93" t="s">
        <v>929</v>
      </c>
      <c r="C211" s="93">
        <v>2</v>
      </c>
      <c r="D211" s="133">
        <v>0.010796901054137914</v>
      </c>
      <c r="E211" s="133">
        <v>1.5720967679505191</v>
      </c>
      <c r="F211" s="93" t="s">
        <v>856</v>
      </c>
      <c r="G211" s="93" t="b">
        <v>0</v>
      </c>
      <c r="H211" s="93" t="b">
        <v>0</v>
      </c>
      <c r="I211" s="93" t="b">
        <v>0</v>
      </c>
      <c r="J211" s="93" t="b">
        <v>0</v>
      </c>
      <c r="K211" s="93" t="b">
        <v>0</v>
      </c>
      <c r="L211" s="93" t="b">
        <v>0</v>
      </c>
    </row>
    <row r="212" spans="1:12" ht="15">
      <c r="A212" s="93" t="s">
        <v>929</v>
      </c>
      <c r="B212" s="93" t="s">
        <v>232</v>
      </c>
      <c r="C212" s="93">
        <v>2</v>
      </c>
      <c r="D212" s="133">
        <v>0.010796901054137914</v>
      </c>
      <c r="E212" s="133">
        <v>1.7481880270062005</v>
      </c>
      <c r="F212" s="93" t="s">
        <v>856</v>
      </c>
      <c r="G212" s="93" t="b">
        <v>0</v>
      </c>
      <c r="H212" s="93" t="b">
        <v>0</v>
      </c>
      <c r="I212" s="93" t="b">
        <v>0</v>
      </c>
      <c r="J212" s="93" t="b">
        <v>0</v>
      </c>
      <c r="K212" s="93" t="b">
        <v>0</v>
      </c>
      <c r="L212" s="93" t="b">
        <v>0</v>
      </c>
    </row>
    <row r="213" spans="1:12" ht="15">
      <c r="A213" s="93" t="s">
        <v>232</v>
      </c>
      <c r="B213" s="93" t="s">
        <v>1236</v>
      </c>
      <c r="C213" s="93">
        <v>2</v>
      </c>
      <c r="D213" s="133">
        <v>0.010796901054137914</v>
      </c>
      <c r="E213" s="133">
        <v>1.7481880270062005</v>
      </c>
      <c r="F213" s="93" t="s">
        <v>856</v>
      </c>
      <c r="G213" s="93" t="b">
        <v>0</v>
      </c>
      <c r="H213" s="93" t="b">
        <v>0</v>
      </c>
      <c r="I213" s="93" t="b">
        <v>0</v>
      </c>
      <c r="J213" s="93" t="b">
        <v>0</v>
      </c>
      <c r="K213" s="93" t="b">
        <v>0</v>
      </c>
      <c r="L213" s="93" t="b">
        <v>0</v>
      </c>
    </row>
    <row r="214" spans="1:12" ht="15">
      <c r="A214" s="93" t="s">
        <v>1236</v>
      </c>
      <c r="B214" s="93" t="s">
        <v>927</v>
      </c>
      <c r="C214" s="93">
        <v>2</v>
      </c>
      <c r="D214" s="133">
        <v>0.010796901054137914</v>
      </c>
      <c r="E214" s="133">
        <v>1.0949755132308567</v>
      </c>
      <c r="F214" s="93" t="s">
        <v>856</v>
      </c>
      <c r="G214" s="93" t="b">
        <v>0</v>
      </c>
      <c r="H214" s="93" t="b">
        <v>0</v>
      </c>
      <c r="I214" s="93" t="b">
        <v>0</v>
      </c>
      <c r="J214" s="93" t="b">
        <v>0</v>
      </c>
      <c r="K214" s="93" t="b">
        <v>0</v>
      </c>
      <c r="L214" s="93" t="b">
        <v>0</v>
      </c>
    </row>
    <row r="215" spans="1:12" ht="15">
      <c r="A215" s="93" t="s">
        <v>927</v>
      </c>
      <c r="B215" s="93" t="s">
        <v>231</v>
      </c>
      <c r="C215" s="93">
        <v>2</v>
      </c>
      <c r="D215" s="133">
        <v>0.010796901054137914</v>
      </c>
      <c r="E215" s="133">
        <v>0.9700367766225568</v>
      </c>
      <c r="F215" s="93" t="s">
        <v>856</v>
      </c>
      <c r="G215" s="93" t="b">
        <v>0</v>
      </c>
      <c r="H215" s="93" t="b">
        <v>0</v>
      </c>
      <c r="I215" s="93" t="b">
        <v>0</v>
      </c>
      <c r="J215" s="93" t="b">
        <v>0</v>
      </c>
      <c r="K215" s="93" t="b">
        <v>0</v>
      </c>
      <c r="L215" s="93" t="b">
        <v>0</v>
      </c>
    </row>
    <row r="216" spans="1:12" ht="15">
      <c r="A216" s="93" t="s">
        <v>231</v>
      </c>
      <c r="B216" s="93" t="s">
        <v>1237</v>
      </c>
      <c r="C216" s="93">
        <v>2</v>
      </c>
      <c r="D216" s="133">
        <v>0.010796901054137914</v>
      </c>
      <c r="E216" s="133">
        <v>1.7481880270062005</v>
      </c>
      <c r="F216" s="93" t="s">
        <v>856</v>
      </c>
      <c r="G216" s="93" t="b">
        <v>0</v>
      </c>
      <c r="H216" s="93" t="b">
        <v>0</v>
      </c>
      <c r="I216" s="93" t="b">
        <v>0</v>
      </c>
      <c r="J216" s="93" t="b">
        <v>0</v>
      </c>
      <c r="K216" s="93" t="b">
        <v>0</v>
      </c>
      <c r="L216" s="93" t="b">
        <v>0</v>
      </c>
    </row>
    <row r="217" spans="1:12" ht="15">
      <c r="A217" s="93" t="s">
        <v>1237</v>
      </c>
      <c r="B217" s="93" t="s">
        <v>1238</v>
      </c>
      <c r="C217" s="93">
        <v>2</v>
      </c>
      <c r="D217" s="133">
        <v>0.010796901054137914</v>
      </c>
      <c r="E217" s="133">
        <v>1.7481880270062005</v>
      </c>
      <c r="F217" s="93" t="s">
        <v>856</v>
      </c>
      <c r="G217" s="93" t="b">
        <v>0</v>
      </c>
      <c r="H217" s="93" t="b">
        <v>0</v>
      </c>
      <c r="I217" s="93" t="b">
        <v>0</v>
      </c>
      <c r="J217" s="93" t="b">
        <v>0</v>
      </c>
      <c r="K217" s="93" t="b">
        <v>0</v>
      </c>
      <c r="L217" s="93" t="b">
        <v>0</v>
      </c>
    </row>
    <row r="218" spans="1:12" ht="15">
      <c r="A218" s="93" t="s">
        <v>1238</v>
      </c>
      <c r="B218" s="93" t="s">
        <v>928</v>
      </c>
      <c r="C218" s="93">
        <v>2</v>
      </c>
      <c r="D218" s="133">
        <v>0.010796901054137914</v>
      </c>
      <c r="E218" s="133">
        <v>1.5720967679505191</v>
      </c>
      <c r="F218" s="93" t="s">
        <v>856</v>
      </c>
      <c r="G218" s="93" t="b">
        <v>0</v>
      </c>
      <c r="H218" s="93" t="b">
        <v>0</v>
      </c>
      <c r="I218" s="93" t="b">
        <v>0</v>
      </c>
      <c r="J218" s="93" t="b">
        <v>0</v>
      </c>
      <c r="K218" s="93" t="b">
        <v>0</v>
      </c>
      <c r="L218" s="93" t="b">
        <v>0</v>
      </c>
    </row>
    <row r="219" spans="1:12" ht="15">
      <c r="A219" s="93" t="s">
        <v>947</v>
      </c>
      <c r="B219" s="93" t="s">
        <v>933</v>
      </c>
      <c r="C219" s="93">
        <v>2</v>
      </c>
      <c r="D219" s="133">
        <v>0.008479718187717781</v>
      </c>
      <c r="E219" s="133">
        <v>1.224014811372864</v>
      </c>
      <c r="F219" s="93" t="s">
        <v>857</v>
      </c>
      <c r="G219" s="93" t="b">
        <v>0</v>
      </c>
      <c r="H219" s="93" t="b">
        <v>0</v>
      </c>
      <c r="I219" s="93" t="b">
        <v>0</v>
      </c>
      <c r="J219" s="93" t="b">
        <v>1</v>
      </c>
      <c r="K219" s="93" t="b">
        <v>0</v>
      </c>
      <c r="L219" s="93" t="b">
        <v>0</v>
      </c>
    </row>
    <row r="220" spans="1:12" ht="15">
      <c r="A220" s="93" t="s">
        <v>948</v>
      </c>
      <c r="B220" s="93" t="s">
        <v>949</v>
      </c>
      <c r="C220" s="93">
        <v>2</v>
      </c>
      <c r="D220" s="133">
        <v>0.016959436375435562</v>
      </c>
      <c r="E220" s="133">
        <v>1.5250448070368452</v>
      </c>
      <c r="F220" s="93" t="s">
        <v>857</v>
      </c>
      <c r="G220" s="93" t="b">
        <v>0</v>
      </c>
      <c r="H220" s="93" t="b">
        <v>0</v>
      </c>
      <c r="I220" s="93" t="b">
        <v>0</v>
      </c>
      <c r="J220" s="93" t="b">
        <v>0</v>
      </c>
      <c r="K220" s="93" t="b">
        <v>0</v>
      </c>
      <c r="L220" s="93" t="b">
        <v>0</v>
      </c>
    </row>
    <row r="221" spans="1:12" ht="15">
      <c r="A221" s="93" t="s">
        <v>952</v>
      </c>
      <c r="B221" s="93" t="s">
        <v>1123</v>
      </c>
      <c r="C221" s="93">
        <v>2</v>
      </c>
      <c r="D221" s="133">
        <v>0.008479718187717781</v>
      </c>
      <c r="E221" s="133">
        <v>1.5250448070368452</v>
      </c>
      <c r="F221" s="93" t="s">
        <v>857</v>
      </c>
      <c r="G221" s="93" t="b">
        <v>1</v>
      </c>
      <c r="H221" s="93" t="b">
        <v>0</v>
      </c>
      <c r="I221" s="93" t="b">
        <v>0</v>
      </c>
      <c r="J221" s="93" t="b">
        <v>0</v>
      </c>
      <c r="K221" s="93" t="b">
        <v>0</v>
      </c>
      <c r="L221" s="93" t="b">
        <v>0</v>
      </c>
    </row>
    <row r="222" spans="1:12" ht="15">
      <c r="A222" s="93" t="s">
        <v>954</v>
      </c>
      <c r="B222" s="93" t="s">
        <v>230</v>
      </c>
      <c r="C222" s="93">
        <v>2</v>
      </c>
      <c r="D222" s="133">
        <v>0</v>
      </c>
      <c r="E222" s="133">
        <v>1.1760912590556813</v>
      </c>
      <c r="F222" s="93" t="s">
        <v>858</v>
      </c>
      <c r="G222" s="93" t="b">
        <v>0</v>
      </c>
      <c r="H222" s="93" t="b">
        <v>0</v>
      </c>
      <c r="I222" s="93" t="b">
        <v>0</v>
      </c>
      <c r="J222" s="93" t="b">
        <v>0</v>
      </c>
      <c r="K222" s="93" t="b">
        <v>0</v>
      </c>
      <c r="L222" s="93" t="b">
        <v>0</v>
      </c>
    </row>
    <row r="223" spans="1:12" ht="15">
      <c r="A223" s="93" t="s">
        <v>230</v>
      </c>
      <c r="B223" s="93" t="s">
        <v>955</v>
      </c>
      <c r="C223" s="93">
        <v>2</v>
      </c>
      <c r="D223" s="133">
        <v>0</v>
      </c>
      <c r="E223" s="133">
        <v>1.1760912590556813</v>
      </c>
      <c r="F223" s="93" t="s">
        <v>858</v>
      </c>
      <c r="G223" s="93" t="b">
        <v>0</v>
      </c>
      <c r="H223" s="93" t="b">
        <v>0</v>
      </c>
      <c r="I223" s="93" t="b">
        <v>0</v>
      </c>
      <c r="J223" s="93" t="b">
        <v>1</v>
      </c>
      <c r="K223" s="93" t="b">
        <v>0</v>
      </c>
      <c r="L223" s="93" t="b">
        <v>0</v>
      </c>
    </row>
    <row r="224" spans="1:12" ht="15">
      <c r="A224" s="93" t="s">
        <v>955</v>
      </c>
      <c r="B224" s="93" t="s">
        <v>956</v>
      </c>
      <c r="C224" s="93">
        <v>2</v>
      </c>
      <c r="D224" s="133">
        <v>0</v>
      </c>
      <c r="E224" s="133">
        <v>1.1760912590556813</v>
      </c>
      <c r="F224" s="93" t="s">
        <v>858</v>
      </c>
      <c r="G224" s="93" t="b">
        <v>1</v>
      </c>
      <c r="H224" s="93" t="b">
        <v>0</v>
      </c>
      <c r="I224" s="93" t="b">
        <v>0</v>
      </c>
      <c r="J224" s="93" t="b">
        <v>0</v>
      </c>
      <c r="K224" s="93" t="b">
        <v>0</v>
      </c>
      <c r="L224" s="93" t="b">
        <v>0</v>
      </c>
    </row>
    <row r="225" spans="1:12" ht="15">
      <c r="A225" s="93" t="s">
        <v>956</v>
      </c>
      <c r="B225" s="93" t="s">
        <v>957</v>
      </c>
      <c r="C225" s="93">
        <v>2</v>
      </c>
      <c r="D225" s="133">
        <v>0</v>
      </c>
      <c r="E225" s="133">
        <v>1.1760912590556813</v>
      </c>
      <c r="F225" s="93" t="s">
        <v>858</v>
      </c>
      <c r="G225" s="93" t="b">
        <v>0</v>
      </c>
      <c r="H225" s="93" t="b">
        <v>0</v>
      </c>
      <c r="I225" s="93" t="b">
        <v>0</v>
      </c>
      <c r="J225" s="93" t="b">
        <v>0</v>
      </c>
      <c r="K225" s="93" t="b">
        <v>0</v>
      </c>
      <c r="L225" s="93" t="b">
        <v>0</v>
      </c>
    </row>
    <row r="226" spans="1:12" ht="15">
      <c r="A226" s="93" t="s">
        <v>957</v>
      </c>
      <c r="B226" s="93" t="s">
        <v>927</v>
      </c>
      <c r="C226" s="93">
        <v>2</v>
      </c>
      <c r="D226" s="133">
        <v>0</v>
      </c>
      <c r="E226" s="133">
        <v>1.1760912590556813</v>
      </c>
      <c r="F226" s="93" t="s">
        <v>858</v>
      </c>
      <c r="G226" s="93" t="b">
        <v>0</v>
      </c>
      <c r="H226" s="93" t="b">
        <v>0</v>
      </c>
      <c r="I226" s="93" t="b">
        <v>0</v>
      </c>
      <c r="J226" s="93" t="b">
        <v>0</v>
      </c>
      <c r="K226" s="93" t="b">
        <v>0</v>
      </c>
      <c r="L226" s="93" t="b">
        <v>0</v>
      </c>
    </row>
    <row r="227" spans="1:12" ht="15">
      <c r="A227" s="93" t="s">
        <v>927</v>
      </c>
      <c r="B227" s="93" t="s">
        <v>958</v>
      </c>
      <c r="C227" s="93">
        <v>2</v>
      </c>
      <c r="D227" s="133">
        <v>0</v>
      </c>
      <c r="E227" s="133">
        <v>1.1760912590556813</v>
      </c>
      <c r="F227" s="93" t="s">
        <v>858</v>
      </c>
      <c r="G227" s="93" t="b">
        <v>0</v>
      </c>
      <c r="H227" s="93" t="b">
        <v>0</v>
      </c>
      <c r="I227" s="93" t="b">
        <v>0</v>
      </c>
      <c r="J227" s="93" t="b">
        <v>0</v>
      </c>
      <c r="K227" s="93" t="b">
        <v>0</v>
      </c>
      <c r="L227" s="93" t="b">
        <v>0</v>
      </c>
    </row>
    <row r="228" spans="1:12" ht="15">
      <c r="A228" s="93" t="s">
        <v>958</v>
      </c>
      <c r="B228" s="93" t="s">
        <v>959</v>
      </c>
      <c r="C228" s="93">
        <v>2</v>
      </c>
      <c r="D228" s="133">
        <v>0</v>
      </c>
      <c r="E228" s="133">
        <v>1.1760912590556813</v>
      </c>
      <c r="F228" s="93" t="s">
        <v>858</v>
      </c>
      <c r="G228" s="93" t="b">
        <v>0</v>
      </c>
      <c r="H228" s="93" t="b">
        <v>0</v>
      </c>
      <c r="I228" s="93" t="b">
        <v>0</v>
      </c>
      <c r="J228" s="93" t="b">
        <v>0</v>
      </c>
      <c r="K228" s="93" t="b">
        <v>0</v>
      </c>
      <c r="L228" s="93" t="b">
        <v>0</v>
      </c>
    </row>
    <row r="229" spans="1:12" ht="15">
      <c r="A229" s="93" t="s">
        <v>959</v>
      </c>
      <c r="B229" s="93" t="s">
        <v>960</v>
      </c>
      <c r="C229" s="93">
        <v>2</v>
      </c>
      <c r="D229" s="133">
        <v>0</v>
      </c>
      <c r="E229" s="133">
        <v>1.1760912590556813</v>
      </c>
      <c r="F229" s="93" t="s">
        <v>858</v>
      </c>
      <c r="G229" s="93" t="b">
        <v>0</v>
      </c>
      <c r="H229" s="93" t="b">
        <v>0</v>
      </c>
      <c r="I229" s="93" t="b">
        <v>0</v>
      </c>
      <c r="J229" s="93" t="b">
        <v>0</v>
      </c>
      <c r="K229" s="93" t="b">
        <v>0</v>
      </c>
      <c r="L229" s="93" t="b">
        <v>0</v>
      </c>
    </row>
    <row r="230" spans="1:12" ht="15">
      <c r="A230" s="93" t="s">
        <v>960</v>
      </c>
      <c r="B230" s="93" t="s">
        <v>961</v>
      </c>
      <c r="C230" s="93">
        <v>2</v>
      </c>
      <c r="D230" s="133">
        <v>0</v>
      </c>
      <c r="E230" s="133">
        <v>1.1760912590556813</v>
      </c>
      <c r="F230" s="93" t="s">
        <v>858</v>
      </c>
      <c r="G230" s="93" t="b">
        <v>0</v>
      </c>
      <c r="H230" s="93" t="b">
        <v>0</v>
      </c>
      <c r="I230" s="93" t="b">
        <v>0</v>
      </c>
      <c r="J230" s="93" t="b">
        <v>0</v>
      </c>
      <c r="K230" s="93" t="b">
        <v>0</v>
      </c>
      <c r="L230" s="93" t="b">
        <v>0</v>
      </c>
    </row>
    <row r="231" spans="1:12" ht="15">
      <c r="A231" s="93" t="s">
        <v>961</v>
      </c>
      <c r="B231" s="93" t="s">
        <v>1300</v>
      </c>
      <c r="C231" s="93">
        <v>2</v>
      </c>
      <c r="D231" s="133">
        <v>0</v>
      </c>
      <c r="E231" s="133">
        <v>1.1760912590556813</v>
      </c>
      <c r="F231" s="93" t="s">
        <v>858</v>
      </c>
      <c r="G231" s="93" t="b">
        <v>0</v>
      </c>
      <c r="H231" s="93" t="b">
        <v>0</v>
      </c>
      <c r="I231" s="93" t="b">
        <v>0</v>
      </c>
      <c r="J231" s="93" t="b">
        <v>0</v>
      </c>
      <c r="K231" s="93" t="b">
        <v>0</v>
      </c>
      <c r="L231" s="93" t="b">
        <v>0</v>
      </c>
    </row>
    <row r="232" spans="1:12" ht="15">
      <c r="A232" s="93" t="s">
        <v>1300</v>
      </c>
      <c r="B232" s="93" t="s">
        <v>1301</v>
      </c>
      <c r="C232" s="93">
        <v>2</v>
      </c>
      <c r="D232" s="133">
        <v>0</v>
      </c>
      <c r="E232" s="133">
        <v>1.1760912590556813</v>
      </c>
      <c r="F232" s="93" t="s">
        <v>858</v>
      </c>
      <c r="G232" s="93" t="b">
        <v>0</v>
      </c>
      <c r="H232" s="93" t="b">
        <v>0</v>
      </c>
      <c r="I232" s="93" t="b">
        <v>0</v>
      </c>
      <c r="J232" s="93" t="b">
        <v>0</v>
      </c>
      <c r="K232" s="93" t="b">
        <v>0</v>
      </c>
      <c r="L232" s="93" t="b">
        <v>0</v>
      </c>
    </row>
    <row r="233" spans="1:12" ht="15">
      <c r="A233" s="93" t="s">
        <v>1301</v>
      </c>
      <c r="B233" s="93" t="s">
        <v>928</v>
      </c>
      <c r="C233" s="93">
        <v>2</v>
      </c>
      <c r="D233" s="133">
        <v>0</v>
      </c>
      <c r="E233" s="133">
        <v>1.1760912590556813</v>
      </c>
      <c r="F233" s="93" t="s">
        <v>858</v>
      </c>
      <c r="G233" s="93" t="b">
        <v>0</v>
      </c>
      <c r="H233" s="93" t="b">
        <v>0</v>
      </c>
      <c r="I233" s="93" t="b">
        <v>0</v>
      </c>
      <c r="J233" s="93" t="b">
        <v>0</v>
      </c>
      <c r="K233" s="93" t="b">
        <v>0</v>
      </c>
      <c r="L233" s="93" t="b">
        <v>0</v>
      </c>
    </row>
    <row r="234" spans="1:12" ht="15">
      <c r="A234" s="93" t="s">
        <v>928</v>
      </c>
      <c r="B234" s="93" t="s">
        <v>1302</v>
      </c>
      <c r="C234" s="93">
        <v>2</v>
      </c>
      <c r="D234" s="133">
        <v>0</v>
      </c>
      <c r="E234" s="133">
        <v>1.1760912590556813</v>
      </c>
      <c r="F234" s="93" t="s">
        <v>858</v>
      </c>
      <c r="G234" s="93" t="b">
        <v>0</v>
      </c>
      <c r="H234" s="93" t="b">
        <v>0</v>
      </c>
      <c r="I234" s="93" t="b">
        <v>0</v>
      </c>
      <c r="J234" s="93" t="b">
        <v>0</v>
      </c>
      <c r="K234" s="93" t="b">
        <v>0</v>
      </c>
      <c r="L234" s="93" t="b">
        <v>0</v>
      </c>
    </row>
    <row r="235" spans="1:12" ht="15">
      <c r="A235" s="93" t="s">
        <v>1302</v>
      </c>
      <c r="B235" s="93" t="s">
        <v>1132</v>
      </c>
      <c r="C235" s="93">
        <v>2</v>
      </c>
      <c r="D235" s="133">
        <v>0</v>
      </c>
      <c r="E235" s="133">
        <v>1.1760912590556813</v>
      </c>
      <c r="F235" s="93" t="s">
        <v>858</v>
      </c>
      <c r="G235" s="93" t="b">
        <v>0</v>
      </c>
      <c r="H235" s="93" t="b">
        <v>0</v>
      </c>
      <c r="I235" s="93" t="b">
        <v>0</v>
      </c>
      <c r="J235" s="93" t="b">
        <v>0</v>
      </c>
      <c r="K235" s="93" t="b">
        <v>0</v>
      </c>
      <c r="L235" s="93" t="b">
        <v>0</v>
      </c>
    </row>
    <row r="236" spans="1:12" ht="15">
      <c r="A236" s="93" t="s">
        <v>1132</v>
      </c>
      <c r="B236" s="93" t="s">
        <v>930</v>
      </c>
      <c r="C236" s="93">
        <v>2</v>
      </c>
      <c r="D236" s="133">
        <v>0</v>
      </c>
      <c r="E236" s="133">
        <v>1.1760912590556813</v>
      </c>
      <c r="F236" s="93" t="s">
        <v>858</v>
      </c>
      <c r="G236" s="93" t="b">
        <v>0</v>
      </c>
      <c r="H236" s="93" t="b">
        <v>0</v>
      </c>
      <c r="I236" s="93" t="b">
        <v>0</v>
      </c>
      <c r="J236" s="93" t="b">
        <v>0</v>
      </c>
      <c r="K236" s="93" t="b">
        <v>0</v>
      </c>
      <c r="L236" s="93" t="b">
        <v>0</v>
      </c>
    </row>
    <row r="237" spans="1:12" ht="15">
      <c r="A237" s="93" t="s">
        <v>968</v>
      </c>
      <c r="B237" s="93" t="s">
        <v>964</v>
      </c>
      <c r="C237" s="93">
        <v>3</v>
      </c>
      <c r="D237" s="133">
        <v>0.006399483162010281</v>
      </c>
      <c r="E237" s="133">
        <v>1.3935752032695874</v>
      </c>
      <c r="F237" s="93" t="s">
        <v>859</v>
      </c>
      <c r="G237" s="93" t="b">
        <v>0</v>
      </c>
      <c r="H237" s="93" t="b">
        <v>0</v>
      </c>
      <c r="I237" s="93" t="b">
        <v>0</v>
      </c>
      <c r="J237" s="93" t="b">
        <v>0</v>
      </c>
      <c r="K237" s="93" t="b">
        <v>0</v>
      </c>
      <c r="L237" s="93" t="b">
        <v>0</v>
      </c>
    </row>
    <row r="238" spans="1:12" ht="15">
      <c r="A238" s="93" t="s">
        <v>964</v>
      </c>
      <c r="B238" s="93" t="s">
        <v>940</v>
      </c>
      <c r="C238" s="93">
        <v>3</v>
      </c>
      <c r="D238" s="133">
        <v>0.006399483162010281</v>
      </c>
      <c r="E238" s="133">
        <v>1.3935752032695874</v>
      </c>
      <c r="F238" s="93" t="s">
        <v>859</v>
      </c>
      <c r="G238" s="93" t="b">
        <v>0</v>
      </c>
      <c r="H238" s="93" t="b">
        <v>0</v>
      </c>
      <c r="I238" s="93" t="b">
        <v>0</v>
      </c>
      <c r="J238" s="93" t="b">
        <v>0</v>
      </c>
      <c r="K238" s="93" t="b">
        <v>0</v>
      </c>
      <c r="L238" s="93" t="b">
        <v>0</v>
      </c>
    </row>
    <row r="239" spans="1:12" ht="15">
      <c r="A239" s="93" t="s">
        <v>940</v>
      </c>
      <c r="B239" s="93" t="s">
        <v>963</v>
      </c>
      <c r="C239" s="93">
        <v>3</v>
      </c>
      <c r="D239" s="133">
        <v>0.006399483162010281</v>
      </c>
      <c r="E239" s="133">
        <v>1.2966651902615312</v>
      </c>
      <c r="F239" s="93" t="s">
        <v>859</v>
      </c>
      <c r="G239" s="93" t="b">
        <v>0</v>
      </c>
      <c r="H239" s="93" t="b">
        <v>0</v>
      </c>
      <c r="I239" s="93" t="b">
        <v>0</v>
      </c>
      <c r="J239" s="93" t="b">
        <v>0</v>
      </c>
      <c r="K239" s="93" t="b">
        <v>0</v>
      </c>
      <c r="L239" s="93" t="b">
        <v>0</v>
      </c>
    </row>
    <row r="240" spans="1:12" ht="15">
      <c r="A240" s="93" t="s">
        <v>963</v>
      </c>
      <c r="B240" s="93" t="s">
        <v>969</v>
      </c>
      <c r="C240" s="93">
        <v>3</v>
      </c>
      <c r="D240" s="133">
        <v>0.006399483162010281</v>
      </c>
      <c r="E240" s="133">
        <v>1.2966651902615312</v>
      </c>
      <c r="F240" s="93" t="s">
        <v>859</v>
      </c>
      <c r="G240" s="93" t="b">
        <v>0</v>
      </c>
      <c r="H240" s="93" t="b">
        <v>0</v>
      </c>
      <c r="I240" s="93" t="b">
        <v>0</v>
      </c>
      <c r="J240" s="93" t="b">
        <v>0</v>
      </c>
      <c r="K240" s="93" t="b">
        <v>0</v>
      </c>
      <c r="L240" s="93" t="b">
        <v>0</v>
      </c>
    </row>
    <row r="241" spans="1:12" ht="15">
      <c r="A241" s="93" t="s">
        <v>969</v>
      </c>
      <c r="B241" s="93" t="s">
        <v>970</v>
      </c>
      <c r="C241" s="93">
        <v>3</v>
      </c>
      <c r="D241" s="133">
        <v>0.006399483162010281</v>
      </c>
      <c r="E241" s="133">
        <v>1.5185139398778875</v>
      </c>
      <c r="F241" s="93" t="s">
        <v>859</v>
      </c>
      <c r="G241" s="93" t="b">
        <v>0</v>
      </c>
      <c r="H241" s="93" t="b">
        <v>0</v>
      </c>
      <c r="I241" s="93" t="b">
        <v>0</v>
      </c>
      <c r="J241" s="93" t="b">
        <v>0</v>
      </c>
      <c r="K241" s="93" t="b">
        <v>0</v>
      </c>
      <c r="L241" s="93" t="b">
        <v>0</v>
      </c>
    </row>
    <row r="242" spans="1:12" ht="15">
      <c r="A242" s="93" t="s">
        <v>970</v>
      </c>
      <c r="B242" s="93" t="s">
        <v>900</v>
      </c>
      <c r="C242" s="93">
        <v>3</v>
      </c>
      <c r="D242" s="133">
        <v>0.006399483162010281</v>
      </c>
      <c r="E242" s="133">
        <v>1.5185139398778875</v>
      </c>
      <c r="F242" s="93" t="s">
        <v>859</v>
      </c>
      <c r="G242" s="93" t="b">
        <v>0</v>
      </c>
      <c r="H242" s="93" t="b">
        <v>0</v>
      </c>
      <c r="I242" s="93" t="b">
        <v>0</v>
      </c>
      <c r="J242" s="93" t="b">
        <v>0</v>
      </c>
      <c r="K242" s="93" t="b">
        <v>0</v>
      </c>
      <c r="L242" s="93" t="b">
        <v>0</v>
      </c>
    </row>
    <row r="243" spans="1:12" ht="15">
      <c r="A243" s="93" t="s">
        <v>900</v>
      </c>
      <c r="B243" s="93" t="s">
        <v>1145</v>
      </c>
      <c r="C243" s="93">
        <v>3</v>
      </c>
      <c r="D243" s="133">
        <v>0.006399483162010281</v>
      </c>
      <c r="E243" s="133">
        <v>1.5185139398778875</v>
      </c>
      <c r="F243" s="93" t="s">
        <v>859</v>
      </c>
      <c r="G243" s="93" t="b">
        <v>0</v>
      </c>
      <c r="H243" s="93" t="b">
        <v>0</v>
      </c>
      <c r="I243" s="93" t="b">
        <v>0</v>
      </c>
      <c r="J243" s="93" t="b">
        <v>0</v>
      </c>
      <c r="K243" s="93" t="b">
        <v>0</v>
      </c>
      <c r="L243" s="93" t="b">
        <v>0</v>
      </c>
    </row>
    <row r="244" spans="1:12" ht="15">
      <c r="A244" s="93" t="s">
        <v>1145</v>
      </c>
      <c r="B244" s="93" t="s">
        <v>942</v>
      </c>
      <c r="C244" s="93">
        <v>3</v>
      </c>
      <c r="D244" s="133">
        <v>0.006399483162010281</v>
      </c>
      <c r="E244" s="133">
        <v>1.5185139398778875</v>
      </c>
      <c r="F244" s="93" t="s">
        <v>859</v>
      </c>
      <c r="G244" s="93" t="b">
        <v>0</v>
      </c>
      <c r="H244" s="93" t="b">
        <v>0</v>
      </c>
      <c r="I244" s="93" t="b">
        <v>0</v>
      </c>
      <c r="J244" s="93" t="b">
        <v>0</v>
      </c>
      <c r="K244" s="93" t="b">
        <v>0</v>
      </c>
      <c r="L244" s="93" t="b">
        <v>0</v>
      </c>
    </row>
    <row r="245" spans="1:12" ht="15">
      <c r="A245" s="93" t="s">
        <v>927</v>
      </c>
      <c r="B245" s="93" t="s">
        <v>1128</v>
      </c>
      <c r="C245" s="93">
        <v>3</v>
      </c>
      <c r="D245" s="133">
        <v>0.006399483162010281</v>
      </c>
      <c r="E245" s="133">
        <v>1.5185139398778875</v>
      </c>
      <c r="F245" s="93" t="s">
        <v>859</v>
      </c>
      <c r="G245" s="93" t="b">
        <v>0</v>
      </c>
      <c r="H245" s="93" t="b">
        <v>0</v>
      </c>
      <c r="I245" s="93" t="b">
        <v>0</v>
      </c>
      <c r="J245" s="93" t="b">
        <v>0</v>
      </c>
      <c r="K245" s="93" t="b">
        <v>0</v>
      </c>
      <c r="L245" s="93" t="b">
        <v>0</v>
      </c>
    </row>
    <row r="246" spans="1:12" ht="15">
      <c r="A246" s="93" t="s">
        <v>1128</v>
      </c>
      <c r="B246" s="93" t="s">
        <v>1146</v>
      </c>
      <c r="C246" s="93">
        <v>3</v>
      </c>
      <c r="D246" s="133">
        <v>0.006399483162010281</v>
      </c>
      <c r="E246" s="133">
        <v>1.5185139398778875</v>
      </c>
      <c r="F246" s="93" t="s">
        <v>859</v>
      </c>
      <c r="G246" s="93" t="b">
        <v>0</v>
      </c>
      <c r="H246" s="93" t="b">
        <v>0</v>
      </c>
      <c r="I246" s="93" t="b">
        <v>0</v>
      </c>
      <c r="J246" s="93" t="b">
        <v>0</v>
      </c>
      <c r="K246" s="93" t="b">
        <v>0</v>
      </c>
      <c r="L246" s="93" t="b">
        <v>0</v>
      </c>
    </row>
    <row r="247" spans="1:12" ht="15">
      <c r="A247" s="93" t="s">
        <v>1146</v>
      </c>
      <c r="B247" s="93" t="s">
        <v>1186</v>
      </c>
      <c r="C247" s="93">
        <v>3</v>
      </c>
      <c r="D247" s="133">
        <v>0.006399483162010281</v>
      </c>
      <c r="E247" s="133">
        <v>1.5185139398778875</v>
      </c>
      <c r="F247" s="93" t="s">
        <v>859</v>
      </c>
      <c r="G247" s="93" t="b">
        <v>0</v>
      </c>
      <c r="H247" s="93" t="b">
        <v>0</v>
      </c>
      <c r="I247" s="93" t="b">
        <v>0</v>
      </c>
      <c r="J247" s="93" t="b">
        <v>0</v>
      </c>
      <c r="K247" s="93" t="b">
        <v>0</v>
      </c>
      <c r="L247" s="93" t="b">
        <v>0</v>
      </c>
    </row>
    <row r="248" spans="1:12" ht="15">
      <c r="A248" s="93" t="s">
        <v>1186</v>
      </c>
      <c r="B248" s="93" t="s">
        <v>1187</v>
      </c>
      <c r="C248" s="93">
        <v>3</v>
      </c>
      <c r="D248" s="133">
        <v>0.006399483162010281</v>
      </c>
      <c r="E248" s="133">
        <v>1.5185139398778875</v>
      </c>
      <c r="F248" s="93" t="s">
        <v>859</v>
      </c>
      <c r="G248" s="93" t="b">
        <v>0</v>
      </c>
      <c r="H248" s="93" t="b">
        <v>0</v>
      </c>
      <c r="I248" s="93" t="b">
        <v>0</v>
      </c>
      <c r="J248" s="93" t="b">
        <v>0</v>
      </c>
      <c r="K248" s="93" t="b">
        <v>0</v>
      </c>
      <c r="L248" s="93" t="b">
        <v>0</v>
      </c>
    </row>
    <row r="249" spans="1:12" ht="15">
      <c r="A249" s="93" t="s">
        <v>1188</v>
      </c>
      <c r="B249" s="93" t="s">
        <v>941</v>
      </c>
      <c r="C249" s="93">
        <v>2</v>
      </c>
      <c r="D249" s="133">
        <v>0.007652692474462262</v>
      </c>
      <c r="E249" s="133">
        <v>1.6946051989335686</v>
      </c>
      <c r="F249" s="93" t="s">
        <v>859</v>
      </c>
      <c r="G249" s="93" t="b">
        <v>0</v>
      </c>
      <c r="H249" s="93" t="b">
        <v>0</v>
      </c>
      <c r="I249" s="93" t="b">
        <v>0</v>
      </c>
      <c r="J249" s="93" t="b">
        <v>0</v>
      </c>
      <c r="K249" s="93" t="b">
        <v>0</v>
      </c>
      <c r="L249" s="93" t="b">
        <v>0</v>
      </c>
    </row>
    <row r="250" spans="1:12" ht="15">
      <c r="A250" s="93" t="s">
        <v>941</v>
      </c>
      <c r="B250" s="93" t="s">
        <v>963</v>
      </c>
      <c r="C250" s="93">
        <v>2</v>
      </c>
      <c r="D250" s="133">
        <v>0.007652692474462262</v>
      </c>
      <c r="E250" s="133">
        <v>1.2966651902615312</v>
      </c>
      <c r="F250" s="93" t="s">
        <v>859</v>
      </c>
      <c r="G250" s="93" t="b">
        <v>0</v>
      </c>
      <c r="H250" s="93" t="b">
        <v>0</v>
      </c>
      <c r="I250" s="93" t="b">
        <v>0</v>
      </c>
      <c r="J250" s="93" t="b">
        <v>0</v>
      </c>
      <c r="K250" s="93" t="b">
        <v>0</v>
      </c>
      <c r="L250" s="93" t="b">
        <v>0</v>
      </c>
    </row>
    <row r="251" spans="1:12" ht="15">
      <c r="A251" s="93" t="s">
        <v>963</v>
      </c>
      <c r="B251" s="93" t="s">
        <v>1291</v>
      </c>
      <c r="C251" s="93">
        <v>2</v>
      </c>
      <c r="D251" s="133">
        <v>0.007652692474462262</v>
      </c>
      <c r="E251" s="133">
        <v>1.2966651902615312</v>
      </c>
      <c r="F251" s="93" t="s">
        <v>859</v>
      </c>
      <c r="G251" s="93" t="b">
        <v>0</v>
      </c>
      <c r="H251" s="93" t="b">
        <v>0</v>
      </c>
      <c r="I251" s="93" t="b">
        <v>0</v>
      </c>
      <c r="J251" s="93" t="b">
        <v>0</v>
      </c>
      <c r="K251" s="93" t="b">
        <v>0</v>
      </c>
      <c r="L251" s="93" t="b">
        <v>0</v>
      </c>
    </row>
    <row r="252" spans="1:12" ht="15">
      <c r="A252" s="93" t="s">
        <v>1291</v>
      </c>
      <c r="B252" s="93" t="s">
        <v>965</v>
      </c>
      <c r="C252" s="93">
        <v>2</v>
      </c>
      <c r="D252" s="133">
        <v>0.007652692474462262</v>
      </c>
      <c r="E252" s="133">
        <v>1.3935752032695876</v>
      </c>
      <c r="F252" s="93" t="s">
        <v>859</v>
      </c>
      <c r="G252" s="93" t="b">
        <v>0</v>
      </c>
      <c r="H252" s="93" t="b">
        <v>0</v>
      </c>
      <c r="I252" s="93" t="b">
        <v>0</v>
      </c>
      <c r="J252" s="93" t="b">
        <v>0</v>
      </c>
      <c r="K252" s="93" t="b">
        <v>0</v>
      </c>
      <c r="L252" s="93" t="b">
        <v>0</v>
      </c>
    </row>
    <row r="253" spans="1:12" ht="15">
      <c r="A253" s="93" t="s">
        <v>965</v>
      </c>
      <c r="B253" s="93" t="s">
        <v>1292</v>
      </c>
      <c r="C253" s="93">
        <v>2</v>
      </c>
      <c r="D253" s="133">
        <v>0.007652692474462262</v>
      </c>
      <c r="E253" s="133">
        <v>1.3935752032695876</v>
      </c>
      <c r="F253" s="93" t="s">
        <v>859</v>
      </c>
      <c r="G253" s="93" t="b">
        <v>0</v>
      </c>
      <c r="H253" s="93" t="b">
        <v>0</v>
      </c>
      <c r="I253" s="93" t="b">
        <v>0</v>
      </c>
      <c r="J253" s="93" t="b">
        <v>0</v>
      </c>
      <c r="K253" s="93" t="b">
        <v>0</v>
      </c>
      <c r="L253" s="93" t="b">
        <v>0</v>
      </c>
    </row>
    <row r="254" spans="1:12" ht="15">
      <c r="A254" s="93" t="s">
        <v>1292</v>
      </c>
      <c r="B254" s="93" t="s">
        <v>1116</v>
      </c>
      <c r="C254" s="93">
        <v>2</v>
      </c>
      <c r="D254" s="133">
        <v>0.007652692474462262</v>
      </c>
      <c r="E254" s="133">
        <v>1.6946051989335686</v>
      </c>
      <c r="F254" s="93" t="s">
        <v>859</v>
      </c>
      <c r="G254" s="93" t="b">
        <v>0</v>
      </c>
      <c r="H254" s="93" t="b">
        <v>0</v>
      </c>
      <c r="I254" s="93" t="b">
        <v>0</v>
      </c>
      <c r="J254" s="93" t="b">
        <v>0</v>
      </c>
      <c r="K254" s="93" t="b">
        <v>0</v>
      </c>
      <c r="L254" s="93" t="b">
        <v>0</v>
      </c>
    </row>
    <row r="255" spans="1:12" ht="15">
      <c r="A255" s="93" t="s">
        <v>1116</v>
      </c>
      <c r="B255" s="93" t="s">
        <v>1293</v>
      </c>
      <c r="C255" s="93">
        <v>2</v>
      </c>
      <c r="D255" s="133">
        <v>0.007652692474462262</v>
      </c>
      <c r="E255" s="133">
        <v>1.6946051989335686</v>
      </c>
      <c r="F255" s="93" t="s">
        <v>859</v>
      </c>
      <c r="G255" s="93" t="b">
        <v>0</v>
      </c>
      <c r="H255" s="93" t="b">
        <v>0</v>
      </c>
      <c r="I255" s="93" t="b">
        <v>0</v>
      </c>
      <c r="J255" s="93" t="b">
        <v>0</v>
      </c>
      <c r="K255" s="93" t="b">
        <v>0</v>
      </c>
      <c r="L255" s="93" t="b">
        <v>0</v>
      </c>
    </row>
    <row r="256" spans="1:12" ht="15">
      <c r="A256" s="93" t="s">
        <v>1293</v>
      </c>
      <c r="B256" s="93" t="s">
        <v>1294</v>
      </c>
      <c r="C256" s="93">
        <v>2</v>
      </c>
      <c r="D256" s="133">
        <v>0.007652692474462262</v>
      </c>
      <c r="E256" s="133">
        <v>1.6946051989335686</v>
      </c>
      <c r="F256" s="93" t="s">
        <v>859</v>
      </c>
      <c r="G256" s="93" t="b">
        <v>0</v>
      </c>
      <c r="H256" s="93" t="b">
        <v>0</v>
      </c>
      <c r="I256" s="93" t="b">
        <v>0</v>
      </c>
      <c r="J256" s="93" t="b">
        <v>1</v>
      </c>
      <c r="K256" s="93" t="b">
        <v>0</v>
      </c>
      <c r="L256" s="93" t="b">
        <v>0</v>
      </c>
    </row>
    <row r="257" spans="1:12" ht="15">
      <c r="A257" s="93" t="s">
        <v>1294</v>
      </c>
      <c r="B257" s="93" t="s">
        <v>1183</v>
      </c>
      <c r="C257" s="93">
        <v>2</v>
      </c>
      <c r="D257" s="133">
        <v>0.007652692474462262</v>
      </c>
      <c r="E257" s="133">
        <v>1.6946051989335686</v>
      </c>
      <c r="F257" s="93" t="s">
        <v>859</v>
      </c>
      <c r="G257" s="93" t="b">
        <v>1</v>
      </c>
      <c r="H257" s="93" t="b">
        <v>0</v>
      </c>
      <c r="I257" s="93" t="b">
        <v>0</v>
      </c>
      <c r="J257" s="93" t="b">
        <v>0</v>
      </c>
      <c r="K257" s="93" t="b">
        <v>0</v>
      </c>
      <c r="L257" s="93" t="b">
        <v>0</v>
      </c>
    </row>
    <row r="258" spans="1:12" ht="15">
      <c r="A258" s="93" t="s">
        <v>1183</v>
      </c>
      <c r="B258" s="93" t="s">
        <v>1295</v>
      </c>
      <c r="C258" s="93">
        <v>2</v>
      </c>
      <c r="D258" s="133">
        <v>0.007652692474462262</v>
      </c>
      <c r="E258" s="133">
        <v>1.6946051989335686</v>
      </c>
      <c r="F258" s="93" t="s">
        <v>859</v>
      </c>
      <c r="G258" s="93" t="b">
        <v>0</v>
      </c>
      <c r="H258" s="93" t="b">
        <v>0</v>
      </c>
      <c r="I258" s="93" t="b">
        <v>0</v>
      </c>
      <c r="J258" s="93" t="b">
        <v>0</v>
      </c>
      <c r="K258" s="93" t="b">
        <v>0</v>
      </c>
      <c r="L258" s="93" t="b">
        <v>0</v>
      </c>
    </row>
    <row r="259" spans="1:12" ht="15">
      <c r="A259" s="93" t="s">
        <v>1295</v>
      </c>
      <c r="B259" s="93" t="s">
        <v>1296</v>
      </c>
      <c r="C259" s="93">
        <v>2</v>
      </c>
      <c r="D259" s="133">
        <v>0.007652692474462262</v>
      </c>
      <c r="E259" s="133">
        <v>1.6946051989335686</v>
      </c>
      <c r="F259" s="93" t="s">
        <v>859</v>
      </c>
      <c r="G259" s="93" t="b">
        <v>0</v>
      </c>
      <c r="H259" s="93" t="b">
        <v>0</v>
      </c>
      <c r="I259" s="93" t="b">
        <v>0</v>
      </c>
      <c r="J259" s="93" t="b">
        <v>0</v>
      </c>
      <c r="K259" s="93" t="b">
        <v>0</v>
      </c>
      <c r="L259" s="93" t="b">
        <v>0</v>
      </c>
    </row>
    <row r="260" spans="1:12" ht="15">
      <c r="A260" s="93" t="s">
        <v>1296</v>
      </c>
      <c r="B260" s="93" t="s">
        <v>966</v>
      </c>
      <c r="C260" s="93">
        <v>2</v>
      </c>
      <c r="D260" s="133">
        <v>0.007652692474462262</v>
      </c>
      <c r="E260" s="133">
        <v>1.3935752032695876</v>
      </c>
      <c r="F260" s="93" t="s">
        <v>859</v>
      </c>
      <c r="G260" s="93" t="b">
        <v>0</v>
      </c>
      <c r="H260" s="93" t="b">
        <v>0</v>
      </c>
      <c r="I260" s="93" t="b">
        <v>0</v>
      </c>
      <c r="J260" s="93" t="b">
        <v>0</v>
      </c>
      <c r="K260" s="93" t="b">
        <v>0</v>
      </c>
      <c r="L260" s="93" t="b">
        <v>0</v>
      </c>
    </row>
    <row r="261" spans="1:12" ht="15">
      <c r="A261" s="93" t="s">
        <v>966</v>
      </c>
      <c r="B261" s="93" t="s">
        <v>1297</v>
      </c>
      <c r="C261" s="93">
        <v>2</v>
      </c>
      <c r="D261" s="133">
        <v>0.007652692474462262</v>
      </c>
      <c r="E261" s="133">
        <v>1.3935752032695876</v>
      </c>
      <c r="F261" s="93" t="s">
        <v>859</v>
      </c>
      <c r="G261" s="93" t="b">
        <v>0</v>
      </c>
      <c r="H261" s="93" t="b">
        <v>0</v>
      </c>
      <c r="I261" s="93" t="b">
        <v>0</v>
      </c>
      <c r="J261" s="93" t="b">
        <v>0</v>
      </c>
      <c r="K261" s="93" t="b">
        <v>0</v>
      </c>
      <c r="L261" s="93" t="b">
        <v>0</v>
      </c>
    </row>
    <row r="262" spans="1:12" ht="15">
      <c r="A262" s="93" t="s">
        <v>1297</v>
      </c>
      <c r="B262" s="93" t="s">
        <v>967</v>
      </c>
      <c r="C262" s="93">
        <v>2</v>
      </c>
      <c r="D262" s="133">
        <v>0.007652692474462262</v>
      </c>
      <c r="E262" s="133">
        <v>1.3935752032695876</v>
      </c>
      <c r="F262" s="93" t="s">
        <v>859</v>
      </c>
      <c r="G262" s="93" t="b">
        <v>0</v>
      </c>
      <c r="H262" s="93" t="b">
        <v>0</v>
      </c>
      <c r="I262" s="93" t="b">
        <v>0</v>
      </c>
      <c r="J262" s="93" t="b">
        <v>0</v>
      </c>
      <c r="K262" s="93" t="b">
        <v>0</v>
      </c>
      <c r="L262" s="93" t="b">
        <v>0</v>
      </c>
    </row>
    <row r="263" spans="1:12" ht="15">
      <c r="A263" s="93" t="s">
        <v>967</v>
      </c>
      <c r="B263" s="93" t="s">
        <v>1115</v>
      </c>
      <c r="C263" s="93">
        <v>2</v>
      </c>
      <c r="D263" s="133">
        <v>0.007652692474462262</v>
      </c>
      <c r="E263" s="133">
        <v>1.3935752032695876</v>
      </c>
      <c r="F263" s="93" t="s">
        <v>859</v>
      </c>
      <c r="G263" s="93" t="b">
        <v>0</v>
      </c>
      <c r="H263" s="93" t="b">
        <v>0</v>
      </c>
      <c r="I263" s="93" t="b">
        <v>0</v>
      </c>
      <c r="J263" s="93" t="b">
        <v>0</v>
      </c>
      <c r="K263" s="93" t="b">
        <v>0</v>
      </c>
      <c r="L263" s="93" t="b">
        <v>0</v>
      </c>
    </row>
    <row r="264" spans="1:12" ht="15">
      <c r="A264" s="93" t="s">
        <v>1115</v>
      </c>
      <c r="B264" s="93" t="s">
        <v>930</v>
      </c>
      <c r="C264" s="93">
        <v>2</v>
      </c>
      <c r="D264" s="133">
        <v>0.007652692474462262</v>
      </c>
      <c r="E264" s="133">
        <v>1.6946051989335686</v>
      </c>
      <c r="F264" s="93" t="s">
        <v>859</v>
      </c>
      <c r="G264" s="93" t="b">
        <v>0</v>
      </c>
      <c r="H264" s="93" t="b">
        <v>0</v>
      </c>
      <c r="I264" s="93" t="b">
        <v>0</v>
      </c>
      <c r="J264" s="93" t="b">
        <v>0</v>
      </c>
      <c r="K264" s="93" t="b">
        <v>0</v>
      </c>
      <c r="L264" s="93" t="b">
        <v>0</v>
      </c>
    </row>
    <row r="265" spans="1:12" ht="15">
      <c r="A265" s="93" t="s">
        <v>930</v>
      </c>
      <c r="B265" s="93" t="s">
        <v>1298</v>
      </c>
      <c r="C265" s="93">
        <v>2</v>
      </c>
      <c r="D265" s="133">
        <v>0.007652692474462262</v>
      </c>
      <c r="E265" s="133">
        <v>1.6946051989335686</v>
      </c>
      <c r="F265" s="93" t="s">
        <v>859</v>
      </c>
      <c r="G265" s="93" t="b">
        <v>0</v>
      </c>
      <c r="H265" s="93" t="b">
        <v>0</v>
      </c>
      <c r="I265" s="93" t="b">
        <v>0</v>
      </c>
      <c r="J265" s="93" t="b">
        <v>0</v>
      </c>
      <c r="K265" s="93" t="b">
        <v>0</v>
      </c>
      <c r="L265" s="93" t="b">
        <v>0</v>
      </c>
    </row>
    <row r="266" spans="1:12" ht="15">
      <c r="A266" s="93" t="s">
        <v>1298</v>
      </c>
      <c r="B266" s="93" t="s">
        <v>1299</v>
      </c>
      <c r="C266" s="93">
        <v>2</v>
      </c>
      <c r="D266" s="133">
        <v>0.007652692474462262</v>
      </c>
      <c r="E266" s="133">
        <v>1.6946051989335686</v>
      </c>
      <c r="F266" s="93" t="s">
        <v>859</v>
      </c>
      <c r="G266" s="93" t="b">
        <v>0</v>
      </c>
      <c r="H266" s="93" t="b">
        <v>0</v>
      </c>
      <c r="I266" s="93" t="b">
        <v>0</v>
      </c>
      <c r="J266" s="93" t="b">
        <v>0</v>
      </c>
      <c r="K266" s="93" t="b">
        <v>0</v>
      </c>
      <c r="L266" s="93" t="b">
        <v>0</v>
      </c>
    </row>
    <row r="267" spans="1:12" ht="15">
      <c r="A267" s="93" t="s">
        <v>942</v>
      </c>
      <c r="B267" s="93" t="s">
        <v>1285</v>
      </c>
      <c r="C267" s="93">
        <v>2</v>
      </c>
      <c r="D267" s="133">
        <v>0.007652692474462262</v>
      </c>
      <c r="E267" s="133">
        <v>1.5185139398778875</v>
      </c>
      <c r="F267" s="93" t="s">
        <v>859</v>
      </c>
      <c r="G267" s="93" t="b">
        <v>0</v>
      </c>
      <c r="H267" s="93" t="b">
        <v>0</v>
      </c>
      <c r="I267" s="93" t="b">
        <v>0</v>
      </c>
      <c r="J267" s="93" t="b">
        <v>0</v>
      </c>
      <c r="K267" s="93" t="b">
        <v>0</v>
      </c>
      <c r="L267" s="93" t="b">
        <v>0</v>
      </c>
    </row>
    <row r="268" spans="1:12" ht="15">
      <c r="A268" s="93" t="s">
        <v>1285</v>
      </c>
      <c r="B268" s="93" t="s">
        <v>1286</v>
      </c>
      <c r="C268" s="93">
        <v>2</v>
      </c>
      <c r="D268" s="133">
        <v>0.007652692474462262</v>
      </c>
      <c r="E268" s="133">
        <v>1.6946051989335686</v>
      </c>
      <c r="F268" s="93" t="s">
        <v>859</v>
      </c>
      <c r="G268" s="93" t="b">
        <v>0</v>
      </c>
      <c r="H268" s="93" t="b">
        <v>0</v>
      </c>
      <c r="I268" s="93" t="b">
        <v>0</v>
      </c>
      <c r="J268" s="93" t="b">
        <v>0</v>
      </c>
      <c r="K268" s="93" t="b">
        <v>0</v>
      </c>
      <c r="L268" s="93" t="b">
        <v>0</v>
      </c>
    </row>
    <row r="269" spans="1:12" ht="15">
      <c r="A269" s="93" t="s">
        <v>1286</v>
      </c>
      <c r="B269" s="93" t="s">
        <v>958</v>
      </c>
      <c r="C269" s="93">
        <v>2</v>
      </c>
      <c r="D269" s="133">
        <v>0.007652692474462262</v>
      </c>
      <c r="E269" s="133">
        <v>1.6946051989335686</v>
      </c>
      <c r="F269" s="93" t="s">
        <v>859</v>
      </c>
      <c r="G269" s="93" t="b">
        <v>0</v>
      </c>
      <c r="H269" s="93" t="b">
        <v>0</v>
      </c>
      <c r="I269" s="93" t="b">
        <v>0</v>
      </c>
      <c r="J269" s="93" t="b">
        <v>0</v>
      </c>
      <c r="K269" s="93" t="b">
        <v>0</v>
      </c>
      <c r="L269" s="93" t="b">
        <v>0</v>
      </c>
    </row>
    <row r="270" spans="1:12" ht="15">
      <c r="A270" s="93" t="s">
        <v>958</v>
      </c>
      <c r="B270" s="93" t="s">
        <v>966</v>
      </c>
      <c r="C270" s="93">
        <v>2</v>
      </c>
      <c r="D270" s="133">
        <v>0.007652692474462262</v>
      </c>
      <c r="E270" s="133">
        <v>1.3935752032695876</v>
      </c>
      <c r="F270" s="93" t="s">
        <v>859</v>
      </c>
      <c r="G270" s="93" t="b">
        <v>0</v>
      </c>
      <c r="H270" s="93" t="b">
        <v>0</v>
      </c>
      <c r="I270" s="93" t="b">
        <v>0</v>
      </c>
      <c r="J270" s="93" t="b">
        <v>0</v>
      </c>
      <c r="K270" s="93" t="b">
        <v>0</v>
      </c>
      <c r="L270" s="93" t="b">
        <v>0</v>
      </c>
    </row>
    <row r="271" spans="1:12" ht="15">
      <c r="A271" s="93" t="s">
        <v>966</v>
      </c>
      <c r="B271" s="93" t="s">
        <v>1287</v>
      </c>
      <c r="C271" s="93">
        <v>2</v>
      </c>
      <c r="D271" s="133">
        <v>0.007652692474462262</v>
      </c>
      <c r="E271" s="133">
        <v>1.3935752032695876</v>
      </c>
      <c r="F271" s="93" t="s">
        <v>859</v>
      </c>
      <c r="G271" s="93" t="b">
        <v>0</v>
      </c>
      <c r="H271" s="93" t="b">
        <v>0</v>
      </c>
      <c r="I271" s="93" t="b">
        <v>0</v>
      </c>
      <c r="J271" s="93" t="b">
        <v>0</v>
      </c>
      <c r="K271" s="93" t="b">
        <v>0</v>
      </c>
      <c r="L271" s="93" t="b">
        <v>0</v>
      </c>
    </row>
    <row r="272" spans="1:12" ht="15">
      <c r="A272" s="93" t="s">
        <v>1287</v>
      </c>
      <c r="B272" s="93" t="s">
        <v>967</v>
      </c>
      <c r="C272" s="93">
        <v>2</v>
      </c>
      <c r="D272" s="133">
        <v>0.007652692474462262</v>
      </c>
      <c r="E272" s="133">
        <v>1.3935752032695876</v>
      </c>
      <c r="F272" s="93" t="s">
        <v>859</v>
      </c>
      <c r="G272" s="93" t="b">
        <v>0</v>
      </c>
      <c r="H272" s="93" t="b">
        <v>0</v>
      </c>
      <c r="I272" s="93" t="b">
        <v>0</v>
      </c>
      <c r="J272" s="93" t="b">
        <v>0</v>
      </c>
      <c r="K272" s="93" t="b">
        <v>0</v>
      </c>
      <c r="L272" s="93" t="b">
        <v>0</v>
      </c>
    </row>
    <row r="273" spans="1:12" ht="15">
      <c r="A273" s="93" t="s">
        <v>967</v>
      </c>
      <c r="B273" s="93" t="s">
        <v>1288</v>
      </c>
      <c r="C273" s="93">
        <v>2</v>
      </c>
      <c r="D273" s="133">
        <v>0.007652692474462262</v>
      </c>
      <c r="E273" s="133">
        <v>1.3935752032695876</v>
      </c>
      <c r="F273" s="93" t="s">
        <v>859</v>
      </c>
      <c r="G273" s="93" t="b">
        <v>0</v>
      </c>
      <c r="H273" s="93" t="b">
        <v>0</v>
      </c>
      <c r="I273" s="93" t="b">
        <v>0</v>
      </c>
      <c r="J273" s="93" t="b">
        <v>0</v>
      </c>
      <c r="K273" s="93" t="b">
        <v>0</v>
      </c>
      <c r="L273" s="93" t="b">
        <v>0</v>
      </c>
    </row>
    <row r="274" spans="1:12" ht="15">
      <c r="A274" s="93" t="s">
        <v>1288</v>
      </c>
      <c r="B274" s="93" t="s">
        <v>965</v>
      </c>
      <c r="C274" s="93">
        <v>2</v>
      </c>
      <c r="D274" s="133">
        <v>0.007652692474462262</v>
      </c>
      <c r="E274" s="133">
        <v>1.3935752032695876</v>
      </c>
      <c r="F274" s="93" t="s">
        <v>859</v>
      </c>
      <c r="G274" s="93" t="b">
        <v>0</v>
      </c>
      <c r="H274" s="93" t="b">
        <v>0</v>
      </c>
      <c r="I274" s="93" t="b">
        <v>0</v>
      </c>
      <c r="J274" s="93" t="b">
        <v>0</v>
      </c>
      <c r="K274" s="93" t="b">
        <v>0</v>
      </c>
      <c r="L274" s="93" t="b">
        <v>0</v>
      </c>
    </row>
    <row r="275" spans="1:12" ht="15">
      <c r="A275" s="93" t="s">
        <v>965</v>
      </c>
      <c r="B275" s="93" t="s">
        <v>1289</v>
      </c>
      <c r="C275" s="93">
        <v>2</v>
      </c>
      <c r="D275" s="133">
        <v>0.007652692474462262</v>
      </c>
      <c r="E275" s="133">
        <v>1.3935752032695876</v>
      </c>
      <c r="F275" s="93" t="s">
        <v>859</v>
      </c>
      <c r="G275" s="93" t="b">
        <v>0</v>
      </c>
      <c r="H275" s="93" t="b">
        <v>0</v>
      </c>
      <c r="I275" s="93" t="b">
        <v>0</v>
      </c>
      <c r="J275" s="93" t="b">
        <v>0</v>
      </c>
      <c r="K275" s="93" t="b">
        <v>0</v>
      </c>
      <c r="L275" s="93" t="b">
        <v>0</v>
      </c>
    </row>
    <row r="276" spans="1:12" ht="15">
      <c r="A276" s="93" t="s">
        <v>1289</v>
      </c>
      <c r="B276" s="93" t="s">
        <v>1290</v>
      </c>
      <c r="C276" s="93">
        <v>2</v>
      </c>
      <c r="D276" s="133">
        <v>0.007652692474462262</v>
      </c>
      <c r="E276" s="133">
        <v>1.6946051989335686</v>
      </c>
      <c r="F276" s="93" t="s">
        <v>859</v>
      </c>
      <c r="G276" s="93" t="b">
        <v>0</v>
      </c>
      <c r="H276" s="93" t="b">
        <v>0</v>
      </c>
      <c r="I276" s="93" t="b">
        <v>0</v>
      </c>
      <c r="J276" s="93" t="b">
        <v>0</v>
      </c>
      <c r="K276" s="93" t="b">
        <v>0</v>
      </c>
      <c r="L276" s="93" t="b">
        <v>0</v>
      </c>
    </row>
    <row r="277" spans="1:12" ht="15">
      <c r="A277" s="93" t="s">
        <v>1290</v>
      </c>
      <c r="B277" s="93" t="s">
        <v>927</v>
      </c>
      <c r="C277" s="93">
        <v>2</v>
      </c>
      <c r="D277" s="133">
        <v>0.007652692474462262</v>
      </c>
      <c r="E277" s="133">
        <v>1.5185139398778875</v>
      </c>
      <c r="F277" s="93" t="s">
        <v>859</v>
      </c>
      <c r="G277" s="93" t="b">
        <v>0</v>
      </c>
      <c r="H277" s="93" t="b">
        <v>0</v>
      </c>
      <c r="I277" s="93" t="b">
        <v>0</v>
      </c>
      <c r="J277" s="93" t="b">
        <v>0</v>
      </c>
      <c r="K277" s="93" t="b">
        <v>0</v>
      </c>
      <c r="L277"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1329</v>
      </c>
      <c r="B2" s="136" t="s">
        <v>1330</v>
      </c>
      <c r="C2" s="67" t="s">
        <v>1331</v>
      </c>
    </row>
    <row r="3" spans="1:3" ht="15">
      <c r="A3" s="135" t="s">
        <v>855</v>
      </c>
      <c r="B3" s="135" t="s">
        <v>855</v>
      </c>
      <c r="C3" s="36">
        <v>64</v>
      </c>
    </row>
    <row r="4" spans="1:3" ht="15">
      <c r="A4" s="135" t="s">
        <v>855</v>
      </c>
      <c r="B4" s="135" t="s">
        <v>856</v>
      </c>
      <c r="C4" s="36">
        <v>1</v>
      </c>
    </row>
    <row r="5" spans="1:3" ht="15">
      <c r="A5" s="135" t="s">
        <v>856</v>
      </c>
      <c r="B5" s="135" t="s">
        <v>855</v>
      </c>
      <c r="C5" s="36">
        <v>1</v>
      </c>
    </row>
    <row r="6" spans="1:3" ht="15">
      <c r="A6" s="135" t="s">
        <v>856</v>
      </c>
      <c r="B6" s="135" t="s">
        <v>856</v>
      </c>
      <c r="C6" s="36">
        <v>10</v>
      </c>
    </row>
    <row r="7" spans="1:3" ht="15">
      <c r="A7" s="135" t="s">
        <v>856</v>
      </c>
      <c r="B7" s="135" t="s">
        <v>857</v>
      </c>
      <c r="C7" s="36">
        <v>1</v>
      </c>
    </row>
    <row r="8" spans="1:3" ht="15">
      <c r="A8" s="135" t="s">
        <v>857</v>
      </c>
      <c r="B8" s="135" t="s">
        <v>857</v>
      </c>
      <c r="C8" s="36">
        <v>5</v>
      </c>
    </row>
    <row r="9" spans="1:3" ht="15">
      <c r="A9" s="135" t="s">
        <v>858</v>
      </c>
      <c r="B9" s="135" t="s">
        <v>858</v>
      </c>
      <c r="C9" s="36">
        <v>3</v>
      </c>
    </row>
    <row r="10" spans="1:3" ht="15">
      <c r="A10" s="135" t="s">
        <v>859</v>
      </c>
      <c r="B10" s="135" t="s">
        <v>859</v>
      </c>
      <c r="C10" s="36">
        <v>5</v>
      </c>
    </row>
    <row r="11" spans="1:3" ht="15">
      <c r="A11" s="135" t="s">
        <v>860</v>
      </c>
      <c r="B11" s="135" t="s">
        <v>860</v>
      </c>
      <c r="C11"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1349</v>
      </c>
      <c r="B1" s="13" t="s">
        <v>17</v>
      </c>
    </row>
    <row r="2" spans="1:2" ht="15">
      <c r="A2" s="85" t="s">
        <v>1350</v>
      </c>
      <c r="B2" s="85" t="s">
        <v>1356</v>
      </c>
    </row>
    <row r="3" spans="1:2" ht="15">
      <c r="A3" s="85" t="s">
        <v>1351</v>
      </c>
      <c r="B3" s="85" t="s">
        <v>1357</v>
      </c>
    </row>
    <row r="4" spans="1:2" ht="15">
      <c r="A4" s="85" t="s">
        <v>1352</v>
      </c>
      <c r="B4" s="85" t="s">
        <v>1358</v>
      </c>
    </row>
    <row r="5" spans="1:2" ht="15">
      <c r="A5" s="85" t="s">
        <v>1353</v>
      </c>
      <c r="B5" s="85" t="s">
        <v>1359</v>
      </c>
    </row>
    <row r="6" spans="1:2" ht="15">
      <c r="A6" s="85" t="s">
        <v>1354</v>
      </c>
      <c r="B6" s="85" t="s">
        <v>1360</v>
      </c>
    </row>
    <row r="7" spans="1:2" ht="15">
      <c r="A7" s="85" t="s">
        <v>1355</v>
      </c>
      <c r="B7" s="85" t="s">
        <v>1357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1361</v>
      </c>
      <c r="B1" s="13" t="s">
        <v>34</v>
      </c>
    </row>
    <row r="2" spans="1:2" ht="15">
      <c r="A2" s="127" t="s">
        <v>224</v>
      </c>
      <c r="B2" s="85">
        <v>107</v>
      </c>
    </row>
    <row r="3" spans="1:2" ht="15">
      <c r="A3" s="127" t="s">
        <v>214</v>
      </c>
      <c r="B3" s="85">
        <v>92</v>
      </c>
    </row>
    <row r="4" spans="1:2" ht="15">
      <c r="A4" s="127" t="s">
        <v>226</v>
      </c>
      <c r="B4" s="85">
        <v>92</v>
      </c>
    </row>
    <row r="5" spans="1:2" ht="15">
      <c r="A5" s="127" t="s">
        <v>231</v>
      </c>
      <c r="B5" s="85">
        <v>31</v>
      </c>
    </row>
    <row r="6" spans="1:2" ht="15">
      <c r="A6" s="127" t="s">
        <v>223</v>
      </c>
      <c r="B6" s="85">
        <v>2</v>
      </c>
    </row>
    <row r="7" spans="1:2" ht="15">
      <c r="A7" s="127" t="s">
        <v>221</v>
      </c>
      <c r="B7" s="85">
        <v>0</v>
      </c>
    </row>
    <row r="8" spans="1:2" ht="15">
      <c r="A8" s="127" t="s">
        <v>235</v>
      </c>
      <c r="B8" s="85">
        <v>0</v>
      </c>
    </row>
    <row r="9" spans="1:2" ht="15">
      <c r="A9" s="127" t="s">
        <v>225</v>
      </c>
      <c r="B9" s="85">
        <v>0</v>
      </c>
    </row>
    <row r="10" spans="1:2" ht="15">
      <c r="A10" s="127" t="s">
        <v>233</v>
      </c>
      <c r="B10" s="85">
        <v>0</v>
      </c>
    </row>
    <row r="11" spans="1:2" ht="15">
      <c r="A11" s="127" t="s">
        <v>232</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1376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643</v>
      </c>
      <c r="AF2" s="13" t="s">
        <v>644</v>
      </c>
      <c r="AG2" s="13" t="s">
        <v>645</v>
      </c>
      <c r="AH2" s="13" t="s">
        <v>646</v>
      </c>
      <c r="AI2" s="13" t="s">
        <v>647</v>
      </c>
      <c r="AJ2" s="13" t="s">
        <v>648</v>
      </c>
      <c r="AK2" s="13" t="s">
        <v>649</v>
      </c>
      <c r="AL2" s="13" t="s">
        <v>650</v>
      </c>
      <c r="AM2" s="13" t="s">
        <v>651</v>
      </c>
      <c r="AN2" s="13" t="s">
        <v>652</v>
      </c>
      <c r="AO2" s="13" t="s">
        <v>653</v>
      </c>
      <c r="AP2" s="13" t="s">
        <v>654</v>
      </c>
      <c r="AQ2" s="13" t="s">
        <v>655</v>
      </c>
      <c r="AR2" s="13" t="s">
        <v>656</v>
      </c>
      <c r="AS2" s="13" t="s">
        <v>657</v>
      </c>
      <c r="AT2" s="13" t="s">
        <v>194</v>
      </c>
      <c r="AU2" s="13" t="s">
        <v>658</v>
      </c>
      <c r="AV2" s="13" t="s">
        <v>659</v>
      </c>
      <c r="AW2" s="13" t="s">
        <v>660</v>
      </c>
      <c r="AX2" s="13" t="s">
        <v>661</v>
      </c>
      <c r="AY2" s="13" t="s">
        <v>662</v>
      </c>
      <c r="AZ2" s="13" t="s">
        <v>663</v>
      </c>
      <c r="BA2" s="13" t="s">
        <v>867</v>
      </c>
      <c r="BB2" s="130" t="s">
        <v>1067</v>
      </c>
      <c r="BC2" s="130" t="s">
        <v>1069</v>
      </c>
      <c r="BD2" s="130" t="s">
        <v>1070</v>
      </c>
      <c r="BE2" s="130" t="s">
        <v>1072</v>
      </c>
      <c r="BF2" s="130" t="s">
        <v>1073</v>
      </c>
      <c r="BG2" s="130" t="s">
        <v>1076</v>
      </c>
      <c r="BH2" s="130" t="s">
        <v>1080</v>
      </c>
      <c r="BI2" s="130" t="s">
        <v>1092</v>
      </c>
      <c r="BJ2" s="130" t="s">
        <v>1099</v>
      </c>
      <c r="BK2" s="130" t="s">
        <v>1109</v>
      </c>
      <c r="BL2" s="130" t="s">
        <v>1318</v>
      </c>
      <c r="BM2" s="130" t="s">
        <v>1319</v>
      </c>
      <c r="BN2" s="130" t="s">
        <v>1320</v>
      </c>
      <c r="BO2" s="130" t="s">
        <v>1321</v>
      </c>
      <c r="BP2" s="130" t="s">
        <v>1322</v>
      </c>
      <c r="BQ2" s="130" t="s">
        <v>1323</v>
      </c>
      <c r="BR2" s="130" t="s">
        <v>1324</v>
      </c>
      <c r="BS2" s="130" t="s">
        <v>1325</v>
      </c>
      <c r="BT2" s="130" t="s">
        <v>1327</v>
      </c>
      <c r="BU2" s="3"/>
      <c r="BV2" s="3"/>
    </row>
    <row r="3" spans="1:74" ht="41.45" customHeight="1">
      <c r="A3" s="50" t="s">
        <v>214</v>
      </c>
      <c r="C3" s="53"/>
      <c r="D3" s="53" t="s">
        <v>64</v>
      </c>
      <c r="E3" s="54">
        <v>361.49050698935946</v>
      </c>
      <c r="F3" s="55">
        <v>99.80250517825307</v>
      </c>
      <c r="G3" s="114" t="s">
        <v>759</v>
      </c>
      <c r="H3" s="53"/>
      <c r="I3" s="57" t="s">
        <v>214</v>
      </c>
      <c r="J3" s="56"/>
      <c r="K3" s="56"/>
      <c r="L3" s="116" t="s">
        <v>794</v>
      </c>
      <c r="M3" s="59">
        <v>66.81844092752753</v>
      </c>
      <c r="N3" s="60">
        <v>2325.953125</v>
      </c>
      <c r="O3" s="60">
        <v>7411.0234375</v>
      </c>
      <c r="P3" s="58"/>
      <c r="Q3" s="61"/>
      <c r="R3" s="61"/>
      <c r="S3" s="51"/>
      <c r="T3" s="51">
        <v>3</v>
      </c>
      <c r="U3" s="51">
        <v>2</v>
      </c>
      <c r="V3" s="52">
        <v>92</v>
      </c>
      <c r="W3" s="52">
        <v>0.035714</v>
      </c>
      <c r="X3" s="52">
        <v>0.064543</v>
      </c>
      <c r="Y3" s="52">
        <v>2.255709</v>
      </c>
      <c r="Z3" s="52">
        <v>0</v>
      </c>
      <c r="AA3" s="52">
        <v>0</v>
      </c>
      <c r="AB3" s="62">
        <v>3</v>
      </c>
      <c r="AC3" s="62"/>
      <c r="AD3" s="63"/>
      <c r="AE3" s="85" t="s">
        <v>664</v>
      </c>
      <c r="AF3" s="85">
        <v>1408</v>
      </c>
      <c r="AG3" s="85">
        <v>2307</v>
      </c>
      <c r="AH3" s="85">
        <v>1230</v>
      </c>
      <c r="AI3" s="85">
        <v>8180</v>
      </c>
      <c r="AJ3" s="85"/>
      <c r="AK3" s="85" t="s">
        <v>686</v>
      </c>
      <c r="AL3" s="85" t="s">
        <v>637</v>
      </c>
      <c r="AM3" s="90" t="s">
        <v>715</v>
      </c>
      <c r="AN3" s="85"/>
      <c r="AO3" s="87">
        <v>40368.631053240744</v>
      </c>
      <c r="AP3" s="90" t="s">
        <v>733</v>
      </c>
      <c r="AQ3" s="85" t="b">
        <v>0</v>
      </c>
      <c r="AR3" s="85" t="b">
        <v>0</v>
      </c>
      <c r="AS3" s="85" t="b">
        <v>0</v>
      </c>
      <c r="AT3" s="85"/>
      <c r="AU3" s="85">
        <v>121</v>
      </c>
      <c r="AV3" s="90" t="s">
        <v>752</v>
      </c>
      <c r="AW3" s="85" t="b">
        <v>0</v>
      </c>
      <c r="AX3" s="85" t="s">
        <v>771</v>
      </c>
      <c r="AY3" s="90" t="s">
        <v>772</v>
      </c>
      <c r="AZ3" s="85" t="s">
        <v>66</v>
      </c>
      <c r="BA3" s="85" t="str">
        <f>REPLACE(INDEX(GroupVertices[Group],MATCH(Vertices[[#This Row],[Vertex]],GroupVertices[Vertex],0)),1,1,"")</f>
        <v>3</v>
      </c>
      <c r="BB3" s="51" t="s">
        <v>319</v>
      </c>
      <c r="BC3" s="51" t="s">
        <v>319</v>
      </c>
      <c r="BD3" s="51" t="s">
        <v>325</v>
      </c>
      <c r="BE3" s="51" t="s">
        <v>325</v>
      </c>
      <c r="BF3" s="51"/>
      <c r="BG3" s="51"/>
      <c r="BH3" s="131" t="s">
        <v>1081</v>
      </c>
      <c r="BI3" s="131" t="s">
        <v>1081</v>
      </c>
      <c r="BJ3" s="131" t="s">
        <v>1100</v>
      </c>
      <c r="BK3" s="131" t="s">
        <v>1100</v>
      </c>
      <c r="BL3" s="131">
        <v>2</v>
      </c>
      <c r="BM3" s="134">
        <v>5.405405405405405</v>
      </c>
      <c r="BN3" s="131">
        <v>0</v>
      </c>
      <c r="BO3" s="134">
        <v>0</v>
      </c>
      <c r="BP3" s="131">
        <v>0</v>
      </c>
      <c r="BQ3" s="134">
        <v>0</v>
      </c>
      <c r="BR3" s="131">
        <v>35</v>
      </c>
      <c r="BS3" s="134">
        <v>94.5945945945946</v>
      </c>
      <c r="BT3" s="131">
        <v>37</v>
      </c>
      <c r="BU3" s="3"/>
      <c r="BV3" s="3"/>
    </row>
    <row r="4" spans="1:77" ht="41.45" customHeight="1">
      <c r="A4" s="14" t="s">
        <v>227</v>
      </c>
      <c r="C4" s="15"/>
      <c r="D4" s="15" t="s">
        <v>64</v>
      </c>
      <c r="E4" s="95">
        <v>949.3843104527435</v>
      </c>
      <c r="F4" s="81">
        <v>99.22049261197431</v>
      </c>
      <c r="G4" s="114" t="s">
        <v>760</v>
      </c>
      <c r="H4" s="15"/>
      <c r="I4" s="16" t="s">
        <v>227</v>
      </c>
      <c r="J4" s="66"/>
      <c r="K4" s="66"/>
      <c r="L4" s="116" t="s">
        <v>795</v>
      </c>
      <c r="M4" s="96">
        <v>260.7838288493604</v>
      </c>
      <c r="N4" s="97">
        <v>2284.043212890625</v>
      </c>
      <c r="O4" s="97">
        <v>9233.7822265625</v>
      </c>
      <c r="P4" s="77"/>
      <c r="Q4" s="98"/>
      <c r="R4" s="98"/>
      <c r="S4" s="99"/>
      <c r="T4" s="51">
        <v>1</v>
      </c>
      <c r="U4" s="51">
        <v>0</v>
      </c>
      <c r="V4" s="52">
        <v>0</v>
      </c>
      <c r="W4" s="52">
        <v>0.02439</v>
      </c>
      <c r="X4" s="52">
        <v>0.01661</v>
      </c>
      <c r="Y4" s="52">
        <v>0.533469</v>
      </c>
      <c r="Z4" s="52">
        <v>0</v>
      </c>
      <c r="AA4" s="52">
        <v>0</v>
      </c>
      <c r="AB4" s="82">
        <v>4</v>
      </c>
      <c r="AC4" s="82"/>
      <c r="AD4" s="100"/>
      <c r="AE4" s="85" t="s">
        <v>665</v>
      </c>
      <c r="AF4" s="85">
        <v>42</v>
      </c>
      <c r="AG4" s="85">
        <v>9032</v>
      </c>
      <c r="AH4" s="85">
        <v>1720</v>
      </c>
      <c r="AI4" s="85">
        <v>772</v>
      </c>
      <c r="AJ4" s="85"/>
      <c r="AK4" s="85" t="s">
        <v>687</v>
      </c>
      <c r="AL4" s="85" t="s">
        <v>632</v>
      </c>
      <c r="AM4" s="90" t="s">
        <v>716</v>
      </c>
      <c r="AN4" s="85"/>
      <c r="AO4" s="87">
        <v>43019.84050925926</v>
      </c>
      <c r="AP4" s="90" t="s">
        <v>734</v>
      </c>
      <c r="AQ4" s="85" t="b">
        <v>1</v>
      </c>
      <c r="AR4" s="85" t="b">
        <v>0</v>
      </c>
      <c r="AS4" s="85" t="b">
        <v>1</v>
      </c>
      <c r="AT4" s="85"/>
      <c r="AU4" s="85">
        <v>149</v>
      </c>
      <c r="AV4" s="85"/>
      <c r="AW4" s="85" t="b">
        <v>0</v>
      </c>
      <c r="AX4" s="85" t="s">
        <v>771</v>
      </c>
      <c r="AY4" s="90" t="s">
        <v>773</v>
      </c>
      <c r="AZ4" s="85" t="s">
        <v>65</v>
      </c>
      <c r="BA4" s="85" t="str">
        <f>REPLACE(INDEX(GroupVertices[Group],MATCH(Vertices[[#This Row],[Vertex]],GroupVertices[Vertex],0)),1,1,"")</f>
        <v>3</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228</v>
      </c>
      <c r="C5" s="15"/>
      <c r="D5" s="15" t="s">
        <v>64</v>
      </c>
      <c r="E5" s="95">
        <v>411.8439390778218</v>
      </c>
      <c r="F5" s="81">
        <v>99.75265547740896</v>
      </c>
      <c r="G5" s="114" t="s">
        <v>761</v>
      </c>
      <c r="H5" s="15"/>
      <c r="I5" s="16" t="s">
        <v>228</v>
      </c>
      <c r="J5" s="66"/>
      <c r="K5" s="66"/>
      <c r="L5" s="116" t="s">
        <v>796</v>
      </c>
      <c r="M5" s="96">
        <v>83.43168456217077</v>
      </c>
      <c r="N5" s="97">
        <v>310.72265625</v>
      </c>
      <c r="O5" s="97">
        <v>7367.068359375</v>
      </c>
      <c r="P5" s="77"/>
      <c r="Q5" s="98"/>
      <c r="R5" s="98"/>
      <c r="S5" s="99"/>
      <c r="T5" s="51">
        <v>1</v>
      </c>
      <c r="U5" s="51">
        <v>0</v>
      </c>
      <c r="V5" s="52">
        <v>0</v>
      </c>
      <c r="W5" s="52">
        <v>0.02439</v>
      </c>
      <c r="X5" s="52">
        <v>0.01661</v>
      </c>
      <c r="Y5" s="52">
        <v>0.533469</v>
      </c>
      <c r="Z5" s="52">
        <v>0</v>
      </c>
      <c r="AA5" s="52">
        <v>0</v>
      </c>
      <c r="AB5" s="82">
        <v>5</v>
      </c>
      <c r="AC5" s="82"/>
      <c r="AD5" s="100"/>
      <c r="AE5" s="85" t="s">
        <v>666</v>
      </c>
      <c r="AF5" s="85">
        <v>2017</v>
      </c>
      <c r="AG5" s="85">
        <v>2883</v>
      </c>
      <c r="AH5" s="85">
        <v>879</v>
      </c>
      <c r="AI5" s="85">
        <v>2411</v>
      </c>
      <c r="AJ5" s="85"/>
      <c r="AK5" s="85" t="s">
        <v>688</v>
      </c>
      <c r="AL5" s="85" t="s">
        <v>632</v>
      </c>
      <c r="AM5" s="90" t="s">
        <v>717</v>
      </c>
      <c r="AN5" s="85"/>
      <c r="AO5" s="87">
        <v>42963.56613425926</v>
      </c>
      <c r="AP5" s="90" t="s">
        <v>735</v>
      </c>
      <c r="AQ5" s="85" t="b">
        <v>0</v>
      </c>
      <c r="AR5" s="85" t="b">
        <v>0</v>
      </c>
      <c r="AS5" s="85" t="b">
        <v>1</v>
      </c>
      <c r="AT5" s="85"/>
      <c r="AU5" s="85">
        <v>25</v>
      </c>
      <c r="AV5" s="90" t="s">
        <v>753</v>
      </c>
      <c r="AW5" s="85" t="b">
        <v>0</v>
      </c>
      <c r="AX5" s="85" t="s">
        <v>771</v>
      </c>
      <c r="AY5" s="90" t="s">
        <v>774</v>
      </c>
      <c r="AZ5" s="85" t="s">
        <v>65</v>
      </c>
      <c r="BA5" s="85" t="str">
        <f>REPLACE(INDEX(GroupVertices[Group],MATCH(Vertices[[#This Row],[Vertex]],GroupVertices[Vertex],0)),1,1,"")</f>
        <v>3</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215</v>
      </c>
      <c r="C6" s="15"/>
      <c r="D6" s="15" t="s">
        <v>64</v>
      </c>
      <c r="E6" s="95">
        <v>383.6075526809931</v>
      </c>
      <c r="F6" s="81">
        <v>99.78060938951425</v>
      </c>
      <c r="G6" s="114" t="s">
        <v>762</v>
      </c>
      <c r="H6" s="15"/>
      <c r="I6" s="16" t="s">
        <v>215</v>
      </c>
      <c r="J6" s="66"/>
      <c r="K6" s="66"/>
      <c r="L6" s="116" t="s">
        <v>797</v>
      </c>
      <c r="M6" s="96">
        <v>74.11557745454965</v>
      </c>
      <c r="N6" s="97">
        <v>9011.4443359375</v>
      </c>
      <c r="O6" s="97">
        <v>8528.55859375</v>
      </c>
      <c r="P6" s="77"/>
      <c r="Q6" s="98"/>
      <c r="R6" s="98"/>
      <c r="S6" s="99"/>
      <c r="T6" s="51">
        <v>0</v>
      </c>
      <c r="U6" s="51">
        <v>1</v>
      </c>
      <c r="V6" s="52">
        <v>0</v>
      </c>
      <c r="W6" s="52">
        <v>1</v>
      </c>
      <c r="X6" s="52">
        <v>0</v>
      </c>
      <c r="Y6" s="52">
        <v>0.999975</v>
      </c>
      <c r="Z6" s="52">
        <v>0</v>
      </c>
      <c r="AA6" s="52">
        <v>0</v>
      </c>
      <c r="AB6" s="82">
        <v>6</v>
      </c>
      <c r="AC6" s="82"/>
      <c r="AD6" s="100"/>
      <c r="AE6" s="85" t="s">
        <v>667</v>
      </c>
      <c r="AF6" s="85">
        <v>858</v>
      </c>
      <c r="AG6" s="85">
        <v>2560</v>
      </c>
      <c r="AH6" s="85">
        <v>1197</v>
      </c>
      <c r="AI6" s="85">
        <v>1563</v>
      </c>
      <c r="AJ6" s="85"/>
      <c r="AK6" s="85" t="s">
        <v>689</v>
      </c>
      <c r="AL6" s="85" t="s">
        <v>707</v>
      </c>
      <c r="AM6" s="90" t="s">
        <v>718</v>
      </c>
      <c r="AN6" s="85"/>
      <c r="AO6" s="87">
        <v>42016.82894675926</v>
      </c>
      <c r="AP6" s="90" t="s">
        <v>736</v>
      </c>
      <c r="AQ6" s="85" t="b">
        <v>0</v>
      </c>
      <c r="AR6" s="85" t="b">
        <v>0</v>
      </c>
      <c r="AS6" s="85" t="b">
        <v>0</v>
      </c>
      <c r="AT6" s="85"/>
      <c r="AU6" s="85">
        <v>56</v>
      </c>
      <c r="AV6" s="90" t="s">
        <v>752</v>
      </c>
      <c r="AW6" s="85" t="b">
        <v>0</v>
      </c>
      <c r="AX6" s="85" t="s">
        <v>771</v>
      </c>
      <c r="AY6" s="90" t="s">
        <v>775</v>
      </c>
      <c r="AZ6" s="85" t="s">
        <v>66</v>
      </c>
      <c r="BA6" s="85" t="str">
        <f>REPLACE(INDEX(GroupVertices[Group],MATCH(Vertices[[#This Row],[Vertex]],GroupVertices[Vertex],0)),1,1,"")</f>
        <v>6</v>
      </c>
      <c r="BB6" s="51"/>
      <c r="BC6" s="51"/>
      <c r="BD6" s="51"/>
      <c r="BE6" s="51"/>
      <c r="BF6" s="51" t="s">
        <v>329</v>
      </c>
      <c r="BG6" s="51" t="s">
        <v>329</v>
      </c>
      <c r="BH6" s="131" t="s">
        <v>1082</v>
      </c>
      <c r="BI6" s="131" t="s">
        <v>1082</v>
      </c>
      <c r="BJ6" s="131" t="s">
        <v>1101</v>
      </c>
      <c r="BK6" s="131" t="s">
        <v>1101</v>
      </c>
      <c r="BL6" s="131">
        <v>2</v>
      </c>
      <c r="BM6" s="134">
        <v>5</v>
      </c>
      <c r="BN6" s="131">
        <v>0</v>
      </c>
      <c r="BO6" s="134">
        <v>0</v>
      </c>
      <c r="BP6" s="131">
        <v>0</v>
      </c>
      <c r="BQ6" s="134">
        <v>0</v>
      </c>
      <c r="BR6" s="131">
        <v>38</v>
      </c>
      <c r="BS6" s="134">
        <v>95</v>
      </c>
      <c r="BT6" s="131">
        <v>40</v>
      </c>
      <c r="BU6" s="2"/>
      <c r="BV6" s="3"/>
      <c r="BW6" s="3"/>
      <c r="BX6" s="3"/>
      <c r="BY6" s="3"/>
    </row>
    <row r="7" spans="1:77" ht="41.45" customHeight="1">
      <c r="A7" s="14" t="s">
        <v>229</v>
      </c>
      <c r="C7" s="15"/>
      <c r="D7" s="15" t="s">
        <v>64</v>
      </c>
      <c r="E7" s="95">
        <v>1000</v>
      </c>
      <c r="F7" s="81">
        <v>70</v>
      </c>
      <c r="G7" s="114" t="s">
        <v>763</v>
      </c>
      <c r="H7" s="15"/>
      <c r="I7" s="16" t="s">
        <v>229</v>
      </c>
      <c r="J7" s="66"/>
      <c r="K7" s="66"/>
      <c r="L7" s="116" t="s">
        <v>798</v>
      </c>
      <c r="M7" s="96">
        <v>9999</v>
      </c>
      <c r="N7" s="97">
        <v>9011.4443359375</v>
      </c>
      <c r="O7" s="97">
        <v>6293.48828125</v>
      </c>
      <c r="P7" s="77"/>
      <c r="Q7" s="98"/>
      <c r="R7" s="98"/>
      <c r="S7" s="99"/>
      <c r="T7" s="51">
        <v>1</v>
      </c>
      <c r="U7" s="51">
        <v>0</v>
      </c>
      <c r="V7" s="52">
        <v>0</v>
      </c>
      <c r="W7" s="52">
        <v>1</v>
      </c>
      <c r="X7" s="52">
        <v>0</v>
      </c>
      <c r="Y7" s="52">
        <v>0.999975</v>
      </c>
      <c r="Z7" s="52">
        <v>0</v>
      </c>
      <c r="AA7" s="52">
        <v>0</v>
      </c>
      <c r="AB7" s="82">
        <v>7</v>
      </c>
      <c r="AC7" s="82"/>
      <c r="AD7" s="100"/>
      <c r="AE7" s="85" t="s">
        <v>668</v>
      </c>
      <c r="AF7" s="85">
        <v>1963</v>
      </c>
      <c r="AG7" s="85">
        <v>346667</v>
      </c>
      <c r="AH7" s="85">
        <v>20031</v>
      </c>
      <c r="AI7" s="85">
        <v>24979</v>
      </c>
      <c r="AJ7" s="85"/>
      <c r="AK7" s="85" t="s">
        <v>690</v>
      </c>
      <c r="AL7" s="85"/>
      <c r="AM7" s="90" t="s">
        <v>719</v>
      </c>
      <c r="AN7" s="85"/>
      <c r="AO7" s="87">
        <v>41211.83708333333</v>
      </c>
      <c r="AP7" s="90" t="s">
        <v>737</v>
      </c>
      <c r="AQ7" s="85" t="b">
        <v>0</v>
      </c>
      <c r="AR7" s="85" t="b">
        <v>0</v>
      </c>
      <c r="AS7" s="85" t="b">
        <v>1</v>
      </c>
      <c r="AT7" s="85"/>
      <c r="AU7" s="85">
        <v>524</v>
      </c>
      <c r="AV7" s="90" t="s">
        <v>753</v>
      </c>
      <c r="AW7" s="85" t="b">
        <v>1</v>
      </c>
      <c r="AX7" s="85" t="s">
        <v>771</v>
      </c>
      <c r="AY7" s="90" t="s">
        <v>776</v>
      </c>
      <c r="AZ7" s="85" t="s">
        <v>65</v>
      </c>
      <c r="BA7" s="85" t="str">
        <f>REPLACE(INDEX(GroupVertices[Group],MATCH(Vertices[[#This Row],[Vertex]],GroupVertices[Vertex],0)),1,1,"")</f>
        <v>6</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216</v>
      </c>
      <c r="C8" s="15"/>
      <c r="D8" s="15" t="s">
        <v>64</v>
      </c>
      <c r="E8" s="95">
        <v>174.23868141039014</v>
      </c>
      <c r="F8" s="81">
        <v>99.98788375326706</v>
      </c>
      <c r="G8" s="114" t="s">
        <v>764</v>
      </c>
      <c r="H8" s="15"/>
      <c r="I8" s="16" t="s">
        <v>216</v>
      </c>
      <c r="J8" s="66"/>
      <c r="K8" s="66"/>
      <c r="L8" s="116" t="s">
        <v>799</v>
      </c>
      <c r="M8" s="96">
        <v>5.037941161198009</v>
      </c>
      <c r="N8" s="97">
        <v>4456.994140625</v>
      </c>
      <c r="O8" s="97">
        <v>7454.97900390625</v>
      </c>
      <c r="P8" s="77"/>
      <c r="Q8" s="98"/>
      <c r="R8" s="98"/>
      <c r="S8" s="99"/>
      <c r="T8" s="51">
        <v>0</v>
      </c>
      <c r="U8" s="51">
        <v>1</v>
      </c>
      <c r="V8" s="52">
        <v>0</v>
      </c>
      <c r="W8" s="52">
        <v>0.02439</v>
      </c>
      <c r="X8" s="52">
        <v>0.01661</v>
      </c>
      <c r="Y8" s="52">
        <v>0.533469</v>
      </c>
      <c r="Z8" s="52">
        <v>0</v>
      </c>
      <c r="AA8" s="52">
        <v>0</v>
      </c>
      <c r="AB8" s="82">
        <v>8</v>
      </c>
      <c r="AC8" s="82"/>
      <c r="AD8" s="100"/>
      <c r="AE8" s="85" t="s">
        <v>669</v>
      </c>
      <c r="AF8" s="85">
        <v>284</v>
      </c>
      <c r="AG8" s="85">
        <v>165</v>
      </c>
      <c r="AH8" s="85">
        <v>193</v>
      </c>
      <c r="AI8" s="85">
        <v>574</v>
      </c>
      <c r="AJ8" s="85"/>
      <c r="AK8" s="85" t="s">
        <v>691</v>
      </c>
      <c r="AL8" s="85" t="s">
        <v>632</v>
      </c>
      <c r="AM8" s="85"/>
      <c r="AN8" s="85"/>
      <c r="AO8" s="87">
        <v>40000.304444444446</v>
      </c>
      <c r="AP8" s="90" t="s">
        <v>738</v>
      </c>
      <c r="AQ8" s="85" t="b">
        <v>0</v>
      </c>
      <c r="AR8" s="85" t="b">
        <v>0</v>
      </c>
      <c r="AS8" s="85" t="b">
        <v>1</v>
      </c>
      <c r="AT8" s="85"/>
      <c r="AU8" s="85">
        <v>4</v>
      </c>
      <c r="AV8" s="90" t="s">
        <v>753</v>
      </c>
      <c r="AW8" s="85" t="b">
        <v>0</v>
      </c>
      <c r="AX8" s="85" t="s">
        <v>771</v>
      </c>
      <c r="AY8" s="90" t="s">
        <v>777</v>
      </c>
      <c r="AZ8" s="85" t="s">
        <v>66</v>
      </c>
      <c r="BA8" s="85" t="str">
        <f>REPLACE(INDEX(GroupVertices[Group],MATCH(Vertices[[#This Row],[Vertex]],GroupVertices[Vertex],0)),1,1,"")</f>
        <v>3</v>
      </c>
      <c r="BB8" s="51"/>
      <c r="BC8" s="51"/>
      <c r="BD8" s="51"/>
      <c r="BE8" s="51"/>
      <c r="BF8" s="51" t="s">
        <v>330</v>
      </c>
      <c r="BG8" s="51" t="s">
        <v>330</v>
      </c>
      <c r="BH8" s="131" t="s">
        <v>1083</v>
      </c>
      <c r="BI8" s="131" t="s">
        <v>1083</v>
      </c>
      <c r="BJ8" s="131" t="s">
        <v>1102</v>
      </c>
      <c r="BK8" s="131" t="s">
        <v>1102</v>
      </c>
      <c r="BL8" s="131">
        <v>3</v>
      </c>
      <c r="BM8" s="134">
        <v>15.789473684210526</v>
      </c>
      <c r="BN8" s="131">
        <v>0</v>
      </c>
      <c r="BO8" s="134">
        <v>0</v>
      </c>
      <c r="BP8" s="131">
        <v>0</v>
      </c>
      <c r="BQ8" s="134">
        <v>0</v>
      </c>
      <c r="BR8" s="131">
        <v>16</v>
      </c>
      <c r="BS8" s="134">
        <v>84.21052631578948</v>
      </c>
      <c r="BT8" s="131">
        <v>19</v>
      </c>
      <c r="BU8" s="2"/>
      <c r="BV8" s="3"/>
      <c r="BW8" s="3"/>
      <c r="BX8" s="3"/>
      <c r="BY8" s="3"/>
    </row>
    <row r="9" spans="1:77" ht="41.45" customHeight="1">
      <c r="A9" s="14" t="s">
        <v>217</v>
      </c>
      <c r="C9" s="15"/>
      <c r="D9" s="15" t="s">
        <v>64</v>
      </c>
      <c r="E9" s="95">
        <v>202.03797204256207</v>
      </c>
      <c r="F9" s="81">
        <v>99.96036256425938</v>
      </c>
      <c r="G9" s="114" t="s">
        <v>347</v>
      </c>
      <c r="H9" s="15"/>
      <c r="I9" s="16" t="s">
        <v>217</v>
      </c>
      <c r="J9" s="66"/>
      <c r="K9" s="66"/>
      <c r="L9" s="116" t="s">
        <v>800</v>
      </c>
      <c r="M9" s="96">
        <v>14.209836084490627</v>
      </c>
      <c r="N9" s="97">
        <v>7180.8935546875</v>
      </c>
      <c r="O9" s="97">
        <v>2796.779052734375</v>
      </c>
      <c r="P9" s="77"/>
      <c r="Q9" s="98"/>
      <c r="R9" s="98"/>
      <c r="S9" s="99"/>
      <c r="T9" s="51">
        <v>1</v>
      </c>
      <c r="U9" s="51">
        <v>1</v>
      </c>
      <c r="V9" s="52">
        <v>0</v>
      </c>
      <c r="W9" s="52">
        <v>0.5</v>
      </c>
      <c r="X9" s="52">
        <v>0</v>
      </c>
      <c r="Y9" s="52">
        <v>0.999975</v>
      </c>
      <c r="Z9" s="52">
        <v>0.5</v>
      </c>
      <c r="AA9" s="52">
        <v>0</v>
      </c>
      <c r="AB9" s="82">
        <v>9</v>
      </c>
      <c r="AC9" s="82"/>
      <c r="AD9" s="100"/>
      <c r="AE9" s="85" t="s">
        <v>670</v>
      </c>
      <c r="AF9" s="85">
        <v>575</v>
      </c>
      <c r="AG9" s="85">
        <v>483</v>
      </c>
      <c r="AH9" s="85">
        <v>435</v>
      </c>
      <c r="AI9" s="85">
        <v>397</v>
      </c>
      <c r="AJ9" s="85"/>
      <c r="AK9" s="85" t="s">
        <v>692</v>
      </c>
      <c r="AL9" s="85" t="s">
        <v>708</v>
      </c>
      <c r="AM9" s="90" t="s">
        <v>720</v>
      </c>
      <c r="AN9" s="85"/>
      <c r="AO9" s="87">
        <v>43375.81251157408</v>
      </c>
      <c r="AP9" s="90" t="s">
        <v>739</v>
      </c>
      <c r="AQ9" s="85" t="b">
        <v>1</v>
      </c>
      <c r="AR9" s="85" t="b">
        <v>0</v>
      </c>
      <c r="AS9" s="85" t="b">
        <v>1</v>
      </c>
      <c r="AT9" s="85"/>
      <c r="AU9" s="85">
        <v>3</v>
      </c>
      <c r="AV9" s="85"/>
      <c r="AW9" s="85" t="b">
        <v>0</v>
      </c>
      <c r="AX9" s="85" t="s">
        <v>771</v>
      </c>
      <c r="AY9" s="90" t="s">
        <v>778</v>
      </c>
      <c r="AZ9" s="85" t="s">
        <v>66</v>
      </c>
      <c r="BA9" s="85" t="str">
        <f>REPLACE(INDEX(GroupVertices[Group],MATCH(Vertices[[#This Row],[Vertex]],GroupVertices[Vertex],0)),1,1,"")</f>
        <v>4</v>
      </c>
      <c r="BB9" s="51"/>
      <c r="BC9" s="51"/>
      <c r="BD9" s="51"/>
      <c r="BE9" s="51"/>
      <c r="BF9" s="51" t="s">
        <v>329</v>
      </c>
      <c r="BG9" s="51" t="s">
        <v>329</v>
      </c>
      <c r="BH9" s="131" t="s">
        <v>977</v>
      </c>
      <c r="BI9" s="131" t="s">
        <v>977</v>
      </c>
      <c r="BJ9" s="131" t="s">
        <v>1032</v>
      </c>
      <c r="BK9" s="131" t="s">
        <v>1032</v>
      </c>
      <c r="BL9" s="131">
        <v>1</v>
      </c>
      <c r="BM9" s="134">
        <v>3.3333333333333335</v>
      </c>
      <c r="BN9" s="131">
        <v>0</v>
      </c>
      <c r="BO9" s="134">
        <v>0</v>
      </c>
      <c r="BP9" s="131">
        <v>0</v>
      </c>
      <c r="BQ9" s="134">
        <v>0</v>
      </c>
      <c r="BR9" s="131">
        <v>29</v>
      </c>
      <c r="BS9" s="134">
        <v>96.66666666666667</v>
      </c>
      <c r="BT9" s="131">
        <v>30</v>
      </c>
      <c r="BU9" s="2"/>
      <c r="BV9" s="3"/>
      <c r="BW9" s="3"/>
      <c r="BX9" s="3"/>
      <c r="BY9" s="3"/>
    </row>
    <row r="10" spans="1:77" ht="41.45" customHeight="1">
      <c r="A10" s="14" t="s">
        <v>230</v>
      </c>
      <c r="C10" s="15"/>
      <c r="D10" s="15" t="s">
        <v>64</v>
      </c>
      <c r="E10" s="95">
        <v>195.3066972668475</v>
      </c>
      <c r="F10" s="81">
        <v>99.9670264999625</v>
      </c>
      <c r="G10" s="114" t="s">
        <v>765</v>
      </c>
      <c r="H10" s="15"/>
      <c r="I10" s="16" t="s">
        <v>230</v>
      </c>
      <c r="J10" s="66"/>
      <c r="K10" s="66"/>
      <c r="L10" s="116" t="s">
        <v>801</v>
      </c>
      <c r="M10" s="96">
        <v>11.988968445831723</v>
      </c>
      <c r="N10" s="97">
        <v>5494.90185546875</v>
      </c>
      <c r="O10" s="97">
        <v>2796.779052734375</v>
      </c>
      <c r="P10" s="77"/>
      <c r="Q10" s="98"/>
      <c r="R10" s="98"/>
      <c r="S10" s="99"/>
      <c r="T10" s="51">
        <v>2</v>
      </c>
      <c r="U10" s="51">
        <v>0</v>
      </c>
      <c r="V10" s="52">
        <v>0</v>
      </c>
      <c r="W10" s="52">
        <v>0.5</v>
      </c>
      <c r="X10" s="52">
        <v>0</v>
      </c>
      <c r="Y10" s="52">
        <v>0.999975</v>
      </c>
      <c r="Z10" s="52">
        <v>0.5</v>
      </c>
      <c r="AA10" s="52">
        <v>0</v>
      </c>
      <c r="AB10" s="82">
        <v>10</v>
      </c>
      <c r="AC10" s="82"/>
      <c r="AD10" s="100"/>
      <c r="AE10" s="85" t="s">
        <v>671</v>
      </c>
      <c r="AF10" s="85">
        <v>500</v>
      </c>
      <c r="AG10" s="85">
        <v>406</v>
      </c>
      <c r="AH10" s="85">
        <v>409</v>
      </c>
      <c r="AI10" s="85">
        <v>256</v>
      </c>
      <c r="AJ10" s="85"/>
      <c r="AK10" s="85" t="s">
        <v>693</v>
      </c>
      <c r="AL10" s="85" t="s">
        <v>708</v>
      </c>
      <c r="AM10" s="90" t="s">
        <v>721</v>
      </c>
      <c r="AN10" s="85"/>
      <c r="AO10" s="87">
        <v>40638.609814814816</v>
      </c>
      <c r="AP10" s="85"/>
      <c r="AQ10" s="85" t="b">
        <v>0</v>
      </c>
      <c r="AR10" s="85" t="b">
        <v>0</v>
      </c>
      <c r="AS10" s="85" t="b">
        <v>0</v>
      </c>
      <c r="AT10" s="85"/>
      <c r="AU10" s="85">
        <v>11</v>
      </c>
      <c r="AV10" s="90" t="s">
        <v>754</v>
      </c>
      <c r="AW10" s="85" t="b">
        <v>0</v>
      </c>
      <c r="AX10" s="85" t="s">
        <v>771</v>
      </c>
      <c r="AY10" s="90" t="s">
        <v>779</v>
      </c>
      <c r="AZ10" s="85" t="s">
        <v>65</v>
      </c>
      <c r="BA10" s="85" t="str">
        <f>REPLACE(INDEX(GroupVertices[Group],MATCH(Vertices[[#This Row],[Vertex]],GroupVertices[Vertex],0)),1,1,"")</f>
        <v>4</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218</v>
      </c>
      <c r="C11" s="15"/>
      <c r="D11" s="15" t="s">
        <v>64</v>
      </c>
      <c r="E11" s="95">
        <v>241.20175255581057</v>
      </c>
      <c r="F11" s="81">
        <v>99.92159057471397</v>
      </c>
      <c r="G11" s="114" t="s">
        <v>348</v>
      </c>
      <c r="H11" s="15"/>
      <c r="I11" s="16" t="s">
        <v>218</v>
      </c>
      <c r="J11" s="66"/>
      <c r="K11" s="66"/>
      <c r="L11" s="116" t="s">
        <v>802</v>
      </c>
      <c r="M11" s="96">
        <v>27.131247800324253</v>
      </c>
      <c r="N11" s="97">
        <v>5494.90185546875</v>
      </c>
      <c r="O11" s="97">
        <v>1167.5302734375</v>
      </c>
      <c r="P11" s="77"/>
      <c r="Q11" s="98"/>
      <c r="R11" s="98"/>
      <c r="S11" s="99"/>
      <c r="T11" s="51">
        <v>0</v>
      </c>
      <c r="U11" s="51">
        <v>2</v>
      </c>
      <c r="V11" s="52">
        <v>0</v>
      </c>
      <c r="W11" s="52">
        <v>0.5</v>
      </c>
      <c r="X11" s="52">
        <v>0</v>
      </c>
      <c r="Y11" s="52">
        <v>0.999975</v>
      </c>
      <c r="Z11" s="52">
        <v>0.5</v>
      </c>
      <c r="AA11" s="52">
        <v>0</v>
      </c>
      <c r="AB11" s="82">
        <v>11</v>
      </c>
      <c r="AC11" s="82"/>
      <c r="AD11" s="100"/>
      <c r="AE11" s="85" t="s">
        <v>672</v>
      </c>
      <c r="AF11" s="85">
        <v>1646</v>
      </c>
      <c r="AG11" s="85">
        <v>931</v>
      </c>
      <c r="AH11" s="85">
        <v>21655</v>
      </c>
      <c r="AI11" s="85">
        <v>21269</v>
      </c>
      <c r="AJ11" s="85"/>
      <c r="AK11" s="85" t="s">
        <v>694</v>
      </c>
      <c r="AL11" s="85" t="s">
        <v>708</v>
      </c>
      <c r="AM11" s="90" t="s">
        <v>722</v>
      </c>
      <c r="AN11" s="85"/>
      <c r="AO11" s="87">
        <v>40848.855532407404</v>
      </c>
      <c r="AP11" s="90" t="s">
        <v>740</v>
      </c>
      <c r="AQ11" s="85" t="b">
        <v>0</v>
      </c>
      <c r="AR11" s="85" t="b">
        <v>0</v>
      </c>
      <c r="AS11" s="85" t="b">
        <v>1</v>
      </c>
      <c r="AT11" s="85"/>
      <c r="AU11" s="85">
        <v>26</v>
      </c>
      <c r="AV11" s="90" t="s">
        <v>753</v>
      </c>
      <c r="AW11" s="85" t="b">
        <v>0</v>
      </c>
      <c r="AX11" s="85" t="s">
        <v>771</v>
      </c>
      <c r="AY11" s="90" t="s">
        <v>780</v>
      </c>
      <c r="AZ11" s="85" t="s">
        <v>66</v>
      </c>
      <c r="BA11" s="85" t="str">
        <f>REPLACE(INDEX(GroupVertices[Group],MATCH(Vertices[[#This Row],[Vertex]],GroupVertices[Vertex],0)),1,1,"")</f>
        <v>4</v>
      </c>
      <c r="BB11" s="51"/>
      <c r="BC11" s="51"/>
      <c r="BD11" s="51"/>
      <c r="BE11" s="51"/>
      <c r="BF11" s="51" t="s">
        <v>329</v>
      </c>
      <c r="BG11" s="51" t="s">
        <v>329</v>
      </c>
      <c r="BH11" s="131" t="s">
        <v>977</v>
      </c>
      <c r="BI11" s="131" t="s">
        <v>977</v>
      </c>
      <c r="BJ11" s="131" t="s">
        <v>1032</v>
      </c>
      <c r="BK11" s="131" t="s">
        <v>1032</v>
      </c>
      <c r="BL11" s="131">
        <v>1</v>
      </c>
      <c r="BM11" s="134">
        <v>3.3333333333333335</v>
      </c>
      <c r="BN11" s="131">
        <v>0</v>
      </c>
      <c r="BO11" s="134">
        <v>0</v>
      </c>
      <c r="BP11" s="131">
        <v>0</v>
      </c>
      <c r="BQ11" s="134">
        <v>0</v>
      </c>
      <c r="BR11" s="131">
        <v>29</v>
      </c>
      <c r="BS11" s="134">
        <v>96.66666666666667</v>
      </c>
      <c r="BT11" s="131">
        <v>30</v>
      </c>
      <c r="BU11" s="2"/>
      <c r="BV11" s="3"/>
      <c r="BW11" s="3"/>
      <c r="BX11" s="3"/>
      <c r="BY11" s="3"/>
    </row>
    <row r="12" spans="1:77" ht="41.45" customHeight="1">
      <c r="A12" s="14" t="s">
        <v>219</v>
      </c>
      <c r="C12" s="15"/>
      <c r="D12" s="15" t="s">
        <v>64</v>
      </c>
      <c r="E12" s="95">
        <v>213.14020446484457</v>
      </c>
      <c r="F12" s="81">
        <v>99.94937139758021</v>
      </c>
      <c r="G12" s="114" t="s">
        <v>349</v>
      </c>
      <c r="H12" s="15"/>
      <c r="I12" s="16" t="s">
        <v>219</v>
      </c>
      <c r="J12" s="66"/>
      <c r="K12" s="66"/>
      <c r="L12" s="116" t="s">
        <v>803</v>
      </c>
      <c r="M12" s="96">
        <v>17.872825566434535</v>
      </c>
      <c r="N12" s="97">
        <v>2367.86279296875</v>
      </c>
      <c r="O12" s="97">
        <v>5175.953125</v>
      </c>
      <c r="P12" s="77"/>
      <c r="Q12" s="98"/>
      <c r="R12" s="98"/>
      <c r="S12" s="99"/>
      <c r="T12" s="51">
        <v>0</v>
      </c>
      <c r="U12" s="51">
        <v>1</v>
      </c>
      <c r="V12" s="52">
        <v>0</v>
      </c>
      <c r="W12" s="52">
        <v>0.02439</v>
      </c>
      <c r="X12" s="52">
        <v>0.01661</v>
      </c>
      <c r="Y12" s="52">
        <v>0.533469</v>
      </c>
      <c r="Z12" s="52">
        <v>0</v>
      </c>
      <c r="AA12" s="52">
        <v>0</v>
      </c>
      <c r="AB12" s="82">
        <v>12</v>
      </c>
      <c r="AC12" s="82"/>
      <c r="AD12" s="100"/>
      <c r="AE12" s="85" t="s">
        <v>673</v>
      </c>
      <c r="AF12" s="85">
        <v>979</v>
      </c>
      <c r="AG12" s="85">
        <v>610</v>
      </c>
      <c r="AH12" s="85">
        <v>2738</v>
      </c>
      <c r="AI12" s="85">
        <v>12199</v>
      </c>
      <c r="AJ12" s="85"/>
      <c r="AK12" s="85" t="s">
        <v>695</v>
      </c>
      <c r="AL12" s="85" t="s">
        <v>709</v>
      </c>
      <c r="AM12" s="85"/>
      <c r="AN12" s="85"/>
      <c r="AO12" s="87">
        <v>39822.20479166666</v>
      </c>
      <c r="AP12" s="90" t="s">
        <v>741</v>
      </c>
      <c r="AQ12" s="85" t="b">
        <v>0</v>
      </c>
      <c r="AR12" s="85" t="b">
        <v>0</v>
      </c>
      <c r="AS12" s="85" t="b">
        <v>1</v>
      </c>
      <c r="AT12" s="85"/>
      <c r="AU12" s="85">
        <v>16</v>
      </c>
      <c r="AV12" s="90" t="s">
        <v>755</v>
      </c>
      <c r="AW12" s="85" t="b">
        <v>0</v>
      </c>
      <c r="AX12" s="85" t="s">
        <v>771</v>
      </c>
      <c r="AY12" s="90" t="s">
        <v>781</v>
      </c>
      <c r="AZ12" s="85" t="s">
        <v>66</v>
      </c>
      <c r="BA12" s="85" t="str">
        <f>REPLACE(INDEX(GroupVertices[Group],MATCH(Vertices[[#This Row],[Vertex]],GroupVertices[Vertex],0)),1,1,"")</f>
        <v>3</v>
      </c>
      <c r="BB12" s="51"/>
      <c r="BC12" s="51"/>
      <c r="BD12" s="51"/>
      <c r="BE12" s="51"/>
      <c r="BF12" s="51" t="s">
        <v>329</v>
      </c>
      <c r="BG12" s="51" t="s">
        <v>329</v>
      </c>
      <c r="BH12" s="131" t="s">
        <v>1084</v>
      </c>
      <c r="BI12" s="131" t="s">
        <v>1093</v>
      </c>
      <c r="BJ12" s="131" t="s">
        <v>1103</v>
      </c>
      <c r="BK12" s="131" t="s">
        <v>1103</v>
      </c>
      <c r="BL12" s="131">
        <v>5</v>
      </c>
      <c r="BM12" s="134">
        <v>9.25925925925926</v>
      </c>
      <c r="BN12" s="131">
        <v>0</v>
      </c>
      <c r="BO12" s="134">
        <v>0</v>
      </c>
      <c r="BP12" s="131">
        <v>0</v>
      </c>
      <c r="BQ12" s="134">
        <v>0</v>
      </c>
      <c r="BR12" s="131">
        <v>49</v>
      </c>
      <c r="BS12" s="134">
        <v>90.74074074074075</v>
      </c>
      <c r="BT12" s="131">
        <v>54</v>
      </c>
      <c r="BU12" s="2"/>
      <c r="BV12" s="3"/>
      <c r="BW12" s="3"/>
      <c r="BX12" s="3"/>
      <c r="BY12" s="3"/>
    </row>
    <row r="13" spans="1:77" ht="41.45" customHeight="1">
      <c r="A13" s="14" t="s">
        <v>220</v>
      </c>
      <c r="C13" s="15"/>
      <c r="D13" s="15" t="s">
        <v>64</v>
      </c>
      <c r="E13" s="95">
        <v>424.1700396411433</v>
      </c>
      <c r="F13" s="81">
        <v>99.74045268605651</v>
      </c>
      <c r="G13" s="114" t="s">
        <v>350</v>
      </c>
      <c r="H13" s="15"/>
      <c r="I13" s="16" t="s">
        <v>220</v>
      </c>
      <c r="J13" s="66"/>
      <c r="K13" s="66"/>
      <c r="L13" s="116" t="s">
        <v>804</v>
      </c>
      <c r="M13" s="96">
        <v>87.49846816023448</v>
      </c>
      <c r="N13" s="97">
        <v>9011.4443359375</v>
      </c>
      <c r="O13" s="97">
        <v>1470.441162109375</v>
      </c>
      <c r="P13" s="77"/>
      <c r="Q13" s="98"/>
      <c r="R13" s="98"/>
      <c r="S13" s="99"/>
      <c r="T13" s="51">
        <v>0</v>
      </c>
      <c r="U13" s="51">
        <v>1</v>
      </c>
      <c r="V13" s="52">
        <v>0</v>
      </c>
      <c r="W13" s="52">
        <v>1</v>
      </c>
      <c r="X13" s="52">
        <v>0</v>
      </c>
      <c r="Y13" s="52">
        <v>0.701738</v>
      </c>
      <c r="Z13" s="52">
        <v>0</v>
      </c>
      <c r="AA13" s="52">
        <v>0</v>
      </c>
      <c r="AB13" s="82">
        <v>13</v>
      </c>
      <c r="AC13" s="82"/>
      <c r="AD13" s="100"/>
      <c r="AE13" s="85" t="s">
        <v>674</v>
      </c>
      <c r="AF13" s="85">
        <v>4826</v>
      </c>
      <c r="AG13" s="85">
        <v>3024</v>
      </c>
      <c r="AH13" s="85">
        <v>6756</v>
      </c>
      <c r="AI13" s="85">
        <v>5074</v>
      </c>
      <c r="AJ13" s="85"/>
      <c r="AK13" s="85" t="s">
        <v>696</v>
      </c>
      <c r="AL13" s="85" t="s">
        <v>632</v>
      </c>
      <c r="AM13" s="90" t="s">
        <v>723</v>
      </c>
      <c r="AN13" s="85"/>
      <c r="AO13" s="87">
        <v>40556.772881944446</v>
      </c>
      <c r="AP13" s="90" t="s">
        <v>742</v>
      </c>
      <c r="AQ13" s="85" t="b">
        <v>0</v>
      </c>
      <c r="AR13" s="85" t="b">
        <v>0</v>
      </c>
      <c r="AS13" s="85" t="b">
        <v>1</v>
      </c>
      <c r="AT13" s="85"/>
      <c r="AU13" s="85">
        <v>235</v>
      </c>
      <c r="AV13" s="90" t="s">
        <v>754</v>
      </c>
      <c r="AW13" s="85" t="b">
        <v>0</v>
      </c>
      <c r="AX13" s="85" t="s">
        <v>771</v>
      </c>
      <c r="AY13" s="90" t="s">
        <v>782</v>
      </c>
      <c r="AZ13" s="85" t="s">
        <v>66</v>
      </c>
      <c r="BA13" s="85" t="str">
        <f>REPLACE(INDEX(GroupVertices[Group],MATCH(Vertices[[#This Row],[Vertex]],GroupVertices[Vertex],0)),1,1,"")</f>
        <v>5</v>
      </c>
      <c r="BB13" s="51"/>
      <c r="BC13" s="51"/>
      <c r="BD13" s="51"/>
      <c r="BE13" s="51"/>
      <c r="BF13" s="51"/>
      <c r="BG13" s="51"/>
      <c r="BH13" s="131" t="s">
        <v>1085</v>
      </c>
      <c r="BI13" s="131" t="s">
        <v>1094</v>
      </c>
      <c r="BJ13" s="131" t="s">
        <v>1104</v>
      </c>
      <c r="BK13" s="131" t="s">
        <v>1104</v>
      </c>
      <c r="BL13" s="131">
        <v>1</v>
      </c>
      <c r="BM13" s="134">
        <v>1.4492753623188406</v>
      </c>
      <c r="BN13" s="131">
        <v>0</v>
      </c>
      <c r="BO13" s="134">
        <v>0</v>
      </c>
      <c r="BP13" s="131">
        <v>0</v>
      </c>
      <c r="BQ13" s="134">
        <v>0</v>
      </c>
      <c r="BR13" s="131">
        <v>68</v>
      </c>
      <c r="BS13" s="134">
        <v>98.55072463768116</v>
      </c>
      <c r="BT13" s="131">
        <v>69</v>
      </c>
      <c r="BU13" s="2"/>
      <c r="BV13" s="3"/>
      <c r="BW13" s="3"/>
      <c r="BX13" s="3"/>
      <c r="BY13" s="3"/>
    </row>
    <row r="14" spans="1:77" ht="41.45" customHeight="1">
      <c r="A14" s="14" t="s">
        <v>222</v>
      </c>
      <c r="C14" s="15"/>
      <c r="D14" s="15" t="s">
        <v>64</v>
      </c>
      <c r="E14" s="95">
        <v>356.245357813478</v>
      </c>
      <c r="F14" s="81">
        <v>99.80769785542432</v>
      </c>
      <c r="G14" s="114" t="s">
        <v>352</v>
      </c>
      <c r="H14" s="15"/>
      <c r="I14" s="16" t="s">
        <v>222</v>
      </c>
      <c r="J14" s="66"/>
      <c r="K14" s="66"/>
      <c r="L14" s="116" t="s">
        <v>805</v>
      </c>
      <c r="M14" s="96">
        <v>65.08789471558553</v>
      </c>
      <c r="N14" s="97">
        <v>9011.4443359375</v>
      </c>
      <c r="O14" s="97">
        <v>3705.51171875</v>
      </c>
      <c r="P14" s="77"/>
      <c r="Q14" s="98"/>
      <c r="R14" s="98"/>
      <c r="S14" s="99"/>
      <c r="T14" s="51">
        <v>2</v>
      </c>
      <c r="U14" s="51">
        <v>1</v>
      </c>
      <c r="V14" s="52">
        <v>0</v>
      </c>
      <c r="W14" s="52">
        <v>1</v>
      </c>
      <c r="X14" s="52">
        <v>0</v>
      </c>
      <c r="Y14" s="52">
        <v>1.298213</v>
      </c>
      <c r="Z14" s="52">
        <v>0</v>
      </c>
      <c r="AA14" s="52">
        <v>0</v>
      </c>
      <c r="AB14" s="82">
        <v>14</v>
      </c>
      <c r="AC14" s="82"/>
      <c r="AD14" s="100"/>
      <c r="AE14" s="85" t="s">
        <v>675</v>
      </c>
      <c r="AF14" s="85">
        <v>1201</v>
      </c>
      <c r="AG14" s="85">
        <v>2247</v>
      </c>
      <c r="AH14" s="85">
        <v>1867</v>
      </c>
      <c r="AI14" s="85">
        <v>177</v>
      </c>
      <c r="AJ14" s="85"/>
      <c r="AK14" s="85" t="s">
        <v>697</v>
      </c>
      <c r="AL14" s="85" t="s">
        <v>637</v>
      </c>
      <c r="AM14" s="90" t="s">
        <v>724</v>
      </c>
      <c r="AN14" s="85"/>
      <c r="AO14" s="87">
        <v>41340.74542824074</v>
      </c>
      <c r="AP14" s="90" t="s">
        <v>743</v>
      </c>
      <c r="AQ14" s="85" t="b">
        <v>0</v>
      </c>
      <c r="AR14" s="85" t="b">
        <v>0</v>
      </c>
      <c r="AS14" s="85" t="b">
        <v>1</v>
      </c>
      <c r="AT14" s="85"/>
      <c r="AU14" s="85">
        <v>34</v>
      </c>
      <c r="AV14" s="90" t="s">
        <v>753</v>
      </c>
      <c r="AW14" s="85" t="b">
        <v>0</v>
      </c>
      <c r="AX14" s="85" t="s">
        <v>771</v>
      </c>
      <c r="AY14" s="90" t="s">
        <v>783</v>
      </c>
      <c r="AZ14" s="85" t="s">
        <v>66</v>
      </c>
      <c r="BA14" s="85" t="str">
        <f>REPLACE(INDEX(GroupVertices[Group],MATCH(Vertices[[#This Row],[Vertex]],GroupVertices[Vertex],0)),1,1,"")</f>
        <v>5</v>
      </c>
      <c r="BB14" s="51" t="s">
        <v>320</v>
      </c>
      <c r="BC14" s="51" t="s">
        <v>320</v>
      </c>
      <c r="BD14" s="51" t="s">
        <v>326</v>
      </c>
      <c r="BE14" s="51" t="s">
        <v>326</v>
      </c>
      <c r="BF14" s="51" t="s">
        <v>331</v>
      </c>
      <c r="BG14" s="51" t="s">
        <v>331</v>
      </c>
      <c r="BH14" s="131" t="s">
        <v>1086</v>
      </c>
      <c r="BI14" s="131" t="s">
        <v>1095</v>
      </c>
      <c r="BJ14" s="131" t="s">
        <v>1033</v>
      </c>
      <c r="BK14" s="131" t="s">
        <v>1110</v>
      </c>
      <c r="BL14" s="131">
        <v>1</v>
      </c>
      <c r="BM14" s="134">
        <v>1.075268817204301</v>
      </c>
      <c r="BN14" s="131">
        <v>0</v>
      </c>
      <c r="BO14" s="134">
        <v>0</v>
      </c>
      <c r="BP14" s="131">
        <v>0</v>
      </c>
      <c r="BQ14" s="134">
        <v>0</v>
      </c>
      <c r="BR14" s="131">
        <v>92</v>
      </c>
      <c r="BS14" s="134">
        <v>98.9247311827957</v>
      </c>
      <c r="BT14" s="131">
        <v>93</v>
      </c>
      <c r="BU14" s="2"/>
      <c r="BV14" s="3"/>
      <c r="BW14" s="3"/>
      <c r="BX14" s="3"/>
      <c r="BY14" s="3"/>
    </row>
    <row r="15" spans="1:77" ht="41.45" customHeight="1">
      <c r="A15" s="14" t="s">
        <v>221</v>
      </c>
      <c r="C15" s="15"/>
      <c r="D15" s="15" t="s">
        <v>64</v>
      </c>
      <c r="E15" s="95">
        <v>162</v>
      </c>
      <c r="F15" s="81">
        <v>100</v>
      </c>
      <c r="G15" s="114" t="s">
        <v>351</v>
      </c>
      <c r="H15" s="15"/>
      <c r="I15" s="16" t="s">
        <v>221</v>
      </c>
      <c r="J15" s="66"/>
      <c r="K15" s="66"/>
      <c r="L15" s="116" t="s">
        <v>806</v>
      </c>
      <c r="M15" s="96">
        <v>1</v>
      </c>
      <c r="N15" s="97">
        <v>8023.888671875</v>
      </c>
      <c r="O15" s="97">
        <v>6680.8515625</v>
      </c>
      <c r="P15" s="77"/>
      <c r="Q15" s="98"/>
      <c r="R15" s="98"/>
      <c r="S15" s="99"/>
      <c r="T15" s="51">
        <v>0</v>
      </c>
      <c r="U15" s="51">
        <v>1</v>
      </c>
      <c r="V15" s="52">
        <v>0</v>
      </c>
      <c r="W15" s="52">
        <v>0.025641</v>
      </c>
      <c r="X15" s="52">
        <v>0.043236</v>
      </c>
      <c r="Y15" s="52">
        <v>0.475542</v>
      </c>
      <c r="Z15" s="52">
        <v>0</v>
      </c>
      <c r="AA15" s="52">
        <v>0</v>
      </c>
      <c r="AB15" s="82">
        <v>15</v>
      </c>
      <c r="AC15" s="82"/>
      <c r="AD15" s="100"/>
      <c r="AE15" s="85" t="s">
        <v>676</v>
      </c>
      <c r="AF15" s="85">
        <v>138</v>
      </c>
      <c r="AG15" s="85">
        <v>25</v>
      </c>
      <c r="AH15" s="85">
        <v>24</v>
      </c>
      <c r="AI15" s="85">
        <v>32</v>
      </c>
      <c r="AJ15" s="85"/>
      <c r="AK15" s="85" t="s">
        <v>698</v>
      </c>
      <c r="AL15" s="85"/>
      <c r="AM15" s="85"/>
      <c r="AN15" s="85"/>
      <c r="AO15" s="87">
        <v>43719.58563657408</v>
      </c>
      <c r="AP15" s="90" t="s">
        <v>744</v>
      </c>
      <c r="AQ15" s="85" t="b">
        <v>1</v>
      </c>
      <c r="AR15" s="85" t="b">
        <v>0</v>
      </c>
      <c r="AS15" s="85" t="b">
        <v>0</v>
      </c>
      <c r="AT15" s="85"/>
      <c r="AU15" s="85">
        <v>0</v>
      </c>
      <c r="AV15" s="85"/>
      <c r="AW15" s="85" t="b">
        <v>0</v>
      </c>
      <c r="AX15" s="85" t="s">
        <v>771</v>
      </c>
      <c r="AY15" s="90" t="s">
        <v>784</v>
      </c>
      <c r="AZ15" s="85" t="s">
        <v>66</v>
      </c>
      <c r="BA15" s="85" t="str">
        <f>REPLACE(INDEX(GroupVertices[Group],MATCH(Vertices[[#This Row],[Vertex]],GroupVertices[Vertex],0)),1,1,"")</f>
        <v>1</v>
      </c>
      <c r="BB15" s="51"/>
      <c r="BC15" s="51"/>
      <c r="BD15" s="51"/>
      <c r="BE15" s="51"/>
      <c r="BF15" s="51"/>
      <c r="BG15" s="51"/>
      <c r="BH15" s="131" t="s">
        <v>1087</v>
      </c>
      <c r="BI15" s="131" t="s">
        <v>1087</v>
      </c>
      <c r="BJ15" s="131" t="s">
        <v>1105</v>
      </c>
      <c r="BK15" s="131" t="s">
        <v>1105</v>
      </c>
      <c r="BL15" s="131">
        <v>3</v>
      </c>
      <c r="BM15" s="134">
        <v>8.823529411764707</v>
      </c>
      <c r="BN15" s="131">
        <v>0</v>
      </c>
      <c r="BO15" s="134">
        <v>0</v>
      </c>
      <c r="BP15" s="131">
        <v>0</v>
      </c>
      <c r="BQ15" s="134">
        <v>0</v>
      </c>
      <c r="BR15" s="131">
        <v>31</v>
      </c>
      <c r="BS15" s="134">
        <v>91.17647058823529</v>
      </c>
      <c r="BT15" s="131">
        <v>34</v>
      </c>
      <c r="BU15" s="2"/>
      <c r="BV15" s="3"/>
      <c r="BW15" s="3"/>
      <c r="BX15" s="3"/>
      <c r="BY15" s="3"/>
    </row>
    <row r="16" spans="1:77" ht="41.45" customHeight="1">
      <c r="A16" s="14" t="s">
        <v>226</v>
      </c>
      <c r="C16" s="15"/>
      <c r="D16" s="15" t="s">
        <v>64</v>
      </c>
      <c r="E16" s="95">
        <v>301.69580638431046</v>
      </c>
      <c r="F16" s="81">
        <v>99.86170169800543</v>
      </c>
      <c r="G16" s="114" t="s">
        <v>356</v>
      </c>
      <c r="H16" s="15"/>
      <c r="I16" s="16" t="s">
        <v>226</v>
      </c>
      <c r="J16" s="66"/>
      <c r="K16" s="66"/>
      <c r="L16" s="116" t="s">
        <v>807</v>
      </c>
      <c r="M16" s="96">
        <v>47.0902141113887</v>
      </c>
      <c r="N16" s="97">
        <v>6337.8974609375</v>
      </c>
      <c r="O16" s="97">
        <v>6805.20166015625</v>
      </c>
      <c r="P16" s="77"/>
      <c r="Q16" s="98"/>
      <c r="R16" s="98"/>
      <c r="S16" s="99"/>
      <c r="T16" s="51">
        <v>3</v>
      </c>
      <c r="U16" s="51">
        <v>5</v>
      </c>
      <c r="V16" s="52">
        <v>92</v>
      </c>
      <c r="W16" s="52">
        <v>0.038462</v>
      </c>
      <c r="X16" s="52">
        <v>0.168008</v>
      </c>
      <c r="Y16" s="52">
        <v>2.680947</v>
      </c>
      <c r="Z16" s="52">
        <v>0.03333333333333333</v>
      </c>
      <c r="AA16" s="52">
        <v>0</v>
      </c>
      <c r="AB16" s="82">
        <v>16</v>
      </c>
      <c r="AC16" s="82"/>
      <c r="AD16" s="100"/>
      <c r="AE16" s="85" t="s">
        <v>677</v>
      </c>
      <c r="AF16" s="85">
        <v>1710</v>
      </c>
      <c r="AG16" s="85">
        <v>1623</v>
      </c>
      <c r="AH16" s="85">
        <v>16604</v>
      </c>
      <c r="AI16" s="85">
        <v>3506</v>
      </c>
      <c r="AJ16" s="85"/>
      <c r="AK16" s="85" t="s">
        <v>699</v>
      </c>
      <c r="AL16" s="85" t="s">
        <v>632</v>
      </c>
      <c r="AM16" s="90" t="s">
        <v>725</v>
      </c>
      <c r="AN16" s="85"/>
      <c r="AO16" s="87">
        <v>40035.081967592596</v>
      </c>
      <c r="AP16" s="90" t="s">
        <v>745</v>
      </c>
      <c r="AQ16" s="85" t="b">
        <v>0</v>
      </c>
      <c r="AR16" s="85" t="b">
        <v>0</v>
      </c>
      <c r="AS16" s="85" t="b">
        <v>1</v>
      </c>
      <c r="AT16" s="85"/>
      <c r="AU16" s="85">
        <v>112</v>
      </c>
      <c r="AV16" s="90" t="s">
        <v>752</v>
      </c>
      <c r="AW16" s="85" t="b">
        <v>0</v>
      </c>
      <c r="AX16" s="85" t="s">
        <v>771</v>
      </c>
      <c r="AY16" s="90" t="s">
        <v>785</v>
      </c>
      <c r="AZ16" s="85" t="s">
        <v>66</v>
      </c>
      <c r="BA16" s="85" t="str">
        <f>REPLACE(INDEX(GroupVertices[Group],MATCH(Vertices[[#This Row],[Vertex]],GroupVertices[Vertex],0)),1,1,"")</f>
        <v>1</v>
      </c>
      <c r="BB16" s="51"/>
      <c r="BC16" s="51"/>
      <c r="BD16" s="51"/>
      <c r="BE16" s="51"/>
      <c r="BF16" s="51" t="s">
        <v>1074</v>
      </c>
      <c r="BG16" s="51" t="s">
        <v>1077</v>
      </c>
      <c r="BH16" s="131" t="s">
        <v>1088</v>
      </c>
      <c r="BI16" s="131" t="s">
        <v>1096</v>
      </c>
      <c r="BJ16" s="131" t="s">
        <v>1106</v>
      </c>
      <c r="BK16" s="131" t="s">
        <v>1111</v>
      </c>
      <c r="BL16" s="131">
        <v>55</v>
      </c>
      <c r="BM16" s="134">
        <v>3.3172496984318456</v>
      </c>
      <c r="BN16" s="131">
        <v>16</v>
      </c>
      <c r="BO16" s="134">
        <v>0.9650180940892642</v>
      </c>
      <c r="BP16" s="131">
        <v>0</v>
      </c>
      <c r="BQ16" s="134">
        <v>0</v>
      </c>
      <c r="BR16" s="131">
        <v>1587</v>
      </c>
      <c r="BS16" s="134">
        <v>95.71773220747889</v>
      </c>
      <c r="BT16" s="131">
        <v>1658</v>
      </c>
      <c r="BU16" s="2"/>
      <c r="BV16" s="3"/>
      <c r="BW16" s="3"/>
      <c r="BX16" s="3"/>
      <c r="BY16" s="3"/>
    </row>
    <row r="17" spans="1:77" ht="41.45" customHeight="1">
      <c r="A17" s="14" t="s">
        <v>223</v>
      </c>
      <c r="C17" s="15"/>
      <c r="D17" s="15" t="s">
        <v>64</v>
      </c>
      <c r="E17" s="95">
        <v>218.38535364072607</v>
      </c>
      <c r="F17" s="81">
        <v>99.94417872040896</v>
      </c>
      <c r="G17" s="114" t="s">
        <v>353</v>
      </c>
      <c r="H17" s="15"/>
      <c r="I17" s="16" t="s">
        <v>223</v>
      </c>
      <c r="J17" s="66"/>
      <c r="K17" s="66"/>
      <c r="L17" s="116" t="s">
        <v>808</v>
      </c>
      <c r="M17" s="96">
        <v>19.603371778376538</v>
      </c>
      <c r="N17" s="97">
        <v>1916.1234130859375</v>
      </c>
      <c r="O17" s="97">
        <v>4231.00634765625</v>
      </c>
      <c r="P17" s="77"/>
      <c r="Q17" s="98"/>
      <c r="R17" s="98"/>
      <c r="S17" s="99"/>
      <c r="T17" s="51">
        <v>1</v>
      </c>
      <c r="U17" s="51">
        <v>2</v>
      </c>
      <c r="V17" s="52">
        <v>2</v>
      </c>
      <c r="W17" s="52">
        <v>0.030303</v>
      </c>
      <c r="X17" s="52">
        <v>0.099035</v>
      </c>
      <c r="Y17" s="52">
        <v>1.053206</v>
      </c>
      <c r="Z17" s="52">
        <v>0.3333333333333333</v>
      </c>
      <c r="AA17" s="52">
        <v>0</v>
      </c>
      <c r="AB17" s="82">
        <v>17</v>
      </c>
      <c r="AC17" s="82"/>
      <c r="AD17" s="100"/>
      <c r="AE17" s="85" t="s">
        <v>678</v>
      </c>
      <c r="AF17" s="85">
        <v>584</v>
      </c>
      <c r="AG17" s="85">
        <v>670</v>
      </c>
      <c r="AH17" s="85">
        <v>3849</v>
      </c>
      <c r="AI17" s="85">
        <v>2137</v>
      </c>
      <c r="AJ17" s="85"/>
      <c r="AK17" s="85" t="s">
        <v>700</v>
      </c>
      <c r="AL17" s="85" t="s">
        <v>710</v>
      </c>
      <c r="AM17" s="90" t="s">
        <v>726</v>
      </c>
      <c r="AN17" s="85"/>
      <c r="AO17" s="87">
        <v>39736.19126157407</v>
      </c>
      <c r="AP17" s="90" t="s">
        <v>746</v>
      </c>
      <c r="AQ17" s="85" t="b">
        <v>0</v>
      </c>
      <c r="AR17" s="85" t="b">
        <v>0</v>
      </c>
      <c r="AS17" s="85" t="b">
        <v>0</v>
      </c>
      <c r="AT17" s="85"/>
      <c r="AU17" s="85">
        <v>31</v>
      </c>
      <c r="AV17" s="90" t="s">
        <v>756</v>
      </c>
      <c r="AW17" s="85" t="b">
        <v>0</v>
      </c>
      <c r="AX17" s="85" t="s">
        <v>771</v>
      </c>
      <c r="AY17" s="90" t="s">
        <v>786</v>
      </c>
      <c r="AZ17" s="85" t="s">
        <v>66</v>
      </c>
      <c r="BA17" s="85" t="str">
        <f>REPLACE(INDEX(GroupVertices[Group],MATCH(Vertices[[#This Row],[Vertex]],GroupVertices[Vertex],0)),1,1,"")</f>
        <v>2</v>
      </c>
      <c r="BB17" s="51" t="s">
        <v>321</v>
      </c>
      <c r="BC17" s="51" t="s">
        <v>321</v>
      </c>
      <c r="BD17" s="51" t="s">
        <v>327</v>
      </c>
      <c r="BE17" s="51" t="s">
        <v>327</v>
      </c>
      <c r="BF17" s="51" t="s">
        <v>329</v>
      </c>
      <c r="BG17" s="51" t="s">
        <v>329</v>
      </c>
      <c r="BH17" s="131" t="s">
        <v>1089</v>
      </c>
      <c r="BI17" s="131" t="s">
        <v>1089</v>
      </c>
      <c r="BJ17" s="131" t="s">
        <v>1107</v>
      </c>
      <c r="BK17" s="131" t="s">
        <v>1107</v>
      </c>
      <c r="BL17" s="131">
        <v>0</v>
      </c>
      <c r="BM17" s="134">
        <v>0</v>
      </c>
      <c r="BN17" s="131">
        <v>0</v>
      </c>
      <c r="BO17" s="134">
        <v>0</v>
      </c>
      <c r="BP17" s="131">
        <v>0</v>
      </c>
      <c r="BQ17" s="134">
        <v>0</v>
      </c>
      <c r="BR17" s="131">
        <v>20</v>
      </c>
      <c r="BS17" s="134">
        <v>100</v>
      </c>
      <c r="BT17" s="131">
        <v>20</v>
      </c>
      <c r="BU17" s="2"/>
      <c r="BV17" s="3"/>
      <c r="BW17" s="3"/>
      <c r="BX17" s="3"/>
      <c r="BY17" s="3"/>
    </row>
    <row r="18" spans="1:77" ht="41.45" customHeight="1">
      <c r="A18" s="14" t="s">
        <v>231</v>
      </c>
      <c r="C18" s="15"/>
      <c r="D18" s="15" t="s">
        <v>64</v>
      </c>
      <c r="E18" s="95">
        <v>214.27665345295222</v>
      </c>
      <c r="F18" s="81">
        <v>99.94824631752644</v>
      </c>
      <c r="G18" s="114" t="s">
        <v>766</v>
      </c>
      <c r="H18" s="15"/>
      <c r="I18" s="16" t="s">
        <v>231</v>
      </c>
      <c r="J18" s="66"/>
      <c r="K18" s="66"/>
      <c r="L18" s="116" t="s">
        <v>809</v>
      </c>
      <c r="M18" s="96">
        <v>18.247777245688635</v>
      </c>
      <c r="N18" s="97">
        <v>1604.8770751953125</v>
      </c>
      <c r="O18" s="97">
        <v>1986.6859130859375</v>
      </c>
      <c r="P18" s="77"/>
      <c r="Q18" s="98"/>
      <c r="R18" s="98"/>
      <c r="S18" s="99"/>
      <c r="T18" s="51">
        <v>4</v>
      </c>
      <c r="U18" s="51">
        <v>0</v>
      </c>
      <c r="V18" s="52">
        <v>31</v>
      </c>
      <c r="W18" s="52">
        <v>0.035714</v>
      </c>
      <c r="X18" s="52">
        <v>0.12754</v>
      </c>
      <c r="Y18" s="52">
        <v>1.395997</v>
      </c>
      <c r="Z18" s="52">
        <v>0.16666666666666666</v>
      </c>
      <c r="AA18" s="52">
        <v>0</v>
      </c>
      <c r="AB18" s="82">
        <v>18</v>
      </c>
      <c r="AC18" s="82"/>
      <c r="AD18" s="100"/>
      <c r="AE18" s="85" t="s">
        <v>679</v>
      </c>
      <c r="AF18" s="85">
        <v>462</v>
      </c>
      <c r="AG18" s="85">
        <v>623</v>
      </c>
      <c r="AH18" s="85">
        <v>1485</v>
      </c>
      <c r="AI18" s="85">
        <v>150</v>
      </c>
      <c r="AJ18" s="85"/>
      <c r="AK18" s="85" t="s">
        <v>701</v>
      </c>
      <c r="AL18" s="85" t="s">
        <v>711</v>
      </c>
      <c r="AM18" s="90" t="s">
        <v>727</v>
      </c>
      <c r="AN18" s="85"/>
      <c r="AO18" s="87">
        <v>40547.92872685185</v>
      </c>
      <c r="AP18" s="90" t="s">
        <v>747</v>
      </c>
      <c r="AQ18" s="85" t="b">
        <v>0</v>
      </c>
      <c r="AR18" s="85" t="b">
        <v>0</v>
      </c>
      <c r="AS18" s="85" t="b">
        <v>1</v>
      </c>
      <c r="AT18" s="85"/>
      <c r="AU18" s="85">
        <v>22</v>
      </c>
      <c r="AV18" s="90" t="s">
        <v>757</v>
      </c>
      <c r="AW18" s="85" t="b">
        <v>0</v>
      </c>
      <c r="AX18" s="85" t="s">
        <v>771</v>
      </c>
      <c r="AY18" s="90" t="s">
        <v>787</v>
      </c>
      <c r="AZ18" s="85" t="s">
        <v>65</v>
      </c>
      <c r="BA18" s="85" t="str">
        <f>REPLACE(INDEX(GroupVertices[Group],MATCH(Vertices[[#This Row],[Vertex]],GroupVertices[Vertex],0)),1,1,"")</f>
        <v>2</v>
      </c>
      <c r="BB18" s="51"/>
      <c r="BC18" s="51"/>
      <c r="BD18" s="51"/>
      <c r="BE18" s="51"/>
      <c r="BF18" s="51"/>
      <c r="BG18" s="51"/>
      <c r="BH18" s="51"/>
      <c r="BI18" s="51"/>
      <c r="BJ18" s="51"/>
      <c r="BK18" s="51"/>
      <c r="BL18" s="51"/>
      <c r="BM18" s="52"/>
      <c r="BN18" s="51"/>
      <c r="BO18" s="52"/>
      <c r="BP18" s="51"/>
      <c r="BQ18" s="52"/>
      <c r="BR18" s="51"/>
      <c r="BS18" s="52"/>
      <c r="BT18" s="51"/>
      <c r="BU18" s="2"/>
      <c r="BV18" s="3"/>
      <c r="BW18" s="3"/>
      <c r="BX18" s="3"/>
      <c r="BY18" s="3"/>
    </row>
    <row r="19" spans="1:77" ht="41.45" customHeight="1">
      <c r="A19" s="14" t="s">
        <v>232</v>
      </c>
      <c r="C19" s="15"/>
      <c r="D19" s="15" t="s">
        <v>64</v>
      </c>
      <c r="E19" s="95">
        <v>184.99123722094723</v>
      </c>
      <c r="F19" s="81">
        <v>99.97723876506598</v>
      </c>
      <c r="G19" s="114" t="s">
        <v>767</v>
      </c>
      <c r="H19" s="15"/>
      <c r="I19" s="16" t="s">
        <v>232</v>
      </c>
      <c r="J19" s="66"/>
      <c r="K19" s="66"/>
      <c r="L19" s="116" t="s">
        <v>810</v>
      </c>
      <c r="M19" s="96">
        <v>8.585560895679116</v>
      </c>
      <c r="N19" s="97">
        <v>4456.994140625</v>
      </c>
      <c r="O19" s="97">
        <v>4823.046875</v>
      </c>
      <c r="P19" s="77"/>
      <c r="Q19" s="98"/>
      <c r="R19" s="98"/>
      <c r="S19" s="99"/>
      <c r="T19" s="51">
        <v>2</v>
      </c>
      <c r="U19" s="51">
        <v>0</v>
      </c>
      <c r="V19" s="52">
        <v>0</v>
      </c>
      <c r="W19" s="52">
        <v>0.028571</v>
      </c>
      <c r="X19" s="52">
        <v>0.072931</v>
      </c>
      <c r="Y19" s="52">
        <v>0.740327</v>
      </c>
      <c r="Z19" s="52">
        <v>0.5</v>
      </c>
      <c r="AA19" s="52">
        <v>0</v>
      </c>
      <c r="AB19" s="82">
        <v>19</v>
      </c>
      <c r="AC19" s="82"/>
      <c r="AD19" s="100"/>
      <c r="AE19" s="85" t="s">
        <v>680</v>
      </c>
      <c r="AF19" s="85">
        <v>123</v>
      </c>
      <c r="AG19" s="85">
        <v>288</v>
      </c>
      <c r="AH19" s="85">
        <v>1035</v>
      </c>
      <c r="AI19" s="85">
        <v>894</v>
      </c>
      <c r="AJ19" s="85"/>
      <c r="AK19" s="85" t="s">
        <v>702</v>
      </c>
      <c r="AL19" s="85" t="s">
        <v>712</v>
      </c>
      <c r="AM19" s="85"/>
      <c r="AN19" s="85"/>
      <c r="AO19" s="87">
        <v>41326.91537037037</v>
      </c>
      <c r="AP19" s="85"/>
      <c r="AQ19" s="85" t="b">
        <v>1</v>
      </c>
      <c r="AR19" s="85" t="b">
        <v>0</v>
      </c>
      <c r="AS19" s="85" t="b">
        <v>1</v>
      </c>
      <c r="AT19" s="85"/>
      <c r="AU19" s="85">
        <v>6</v>
      </c>
      <c r="AV19" s="90" t="s">
        <v>753</v>
      </c>
      <c r="AW19" s="85" t="b">
        <v>0</v>
      </c>
      <c r="AX19" s="85" t="s">
        <v>771</v>
      </c>
      <c r="AY19" s="90" t="s">
        <v>788</v>
      </c>
      <c r="AZ19" s="85" t="s">
        <v>65</v>
      </c>
      <c r="BA19" s="85" t="str">
        <f>REPLACE(INDEX(GroupVertices[Group],MATCH(Vertices[[#This Row],[Vertex]],GroupVertices[Vertex],0)),1,1,"")</f>
        <v>2</v>
      </c>
      <c r="BB19" s="51"/>
      <c r="BC19" s="51"/>
      <c r="BD19" s="51"/>
      <c r="BE19" s="51"/>
      <c r="BF19" s="51"/>
      <c r="BG19" s="51"/>
      <c r="BH19" s="51"/>
      <c r="BI19" s="51"/>
      <c r="BJ19" s="51"/>
      <c r="BK19" s="51"/>
      <c r="BL19" s="51"/>
      <c r="BM19" s="52"/>
      <c r="BN19" s="51"/>
      <c r="BO19" s="52"/>
      <c r="BP19" s="51"/>
      <c r="BQ19" s="52"/>
      <c r="BR19" s="51"/>
      <c r="BS19" s="52"/>
      <c r="BT19" s="51"/>
      <c r="BU19" s="2"/>
      <c r="BV19" s="3"/>
      <c r="BW19" s="3"/>
      <c r="BX19" s="3"/>
      <c r="BY19" s="3"/>
    </row>
    <row r="20" spans="1:77" ht="41.45" customHeight="1">
      <c r="A20" s="14" t="s">
        <v>224</v>
      </c>
      <c r="C20" s="15"/>
      <c r="D20" s="15" t="s">
        <v>64</v>
      </c>
      <c r="E20" s="95">
        <v>200.551846442729</v>
      </c>
      <c r="F20" s="81">
        <v>99.96183382279123</v>
      </c>
      <c r="G20" s="114" t="s">
        <v>354</v>
      </c>
      <c r="H20" s="15"/>
      <c r="I20" s="16" t="s">
        <v>224</v>
      </c>
      <c r="J20" s="66"/>
      <c r="K20" s="66"/>
      <c r="L20" s="116" t="s">
        <v>811</v>
      </c>
      <c r="M20" s="96">
        <v>13.719514657773725</v>
      </c>
      <c r="N20" s="97">
        <v>1316.2987060546875</v>
      </c>
      <c r="O20" s="97">
        <v>3422.9228515625</v>
      </c>
      <c r="P20" s="77"/>
      <c r="Q20" s="98"/>
      <c r="R20" s="98"/>
      <c r="S20" s="99"/>
      <c r="T20" s="51">
        <v>1</v>
      </c>
      <c r="U20" s="51">
        <v>6</v>
      </c>
      <c r="V20" s="52">
        <v>107</v>
      </c>
      <c r="W20" s="52">
        <v>0.043478</v>
      </c>
      <c r="X20" s="52">
        <v>0.184367</v>
      </c>
      <c r="Y20" s="52">
        <v>2.060623</v>
      </c>
      <c r="Z20" s="52">
        <v>0.15</v>
      </c>
      <c r="AA20" s="52">
        <v>0</v>
      </c>
      <c r="AB20" s="82">
        <v>20</v>
      </c>
      <c r="AC20" s="82"/>
      <c r="AD20" s="100"/>
      <c r="AE20" s="85" t="s">
        <v>681</v>
      </c>
      <c r="AF20" s="85">
        <v>1174</v>
      </c>
      <c r="AG20" s="85">
        <v>466</v>
      </c>
      <c r="AH20" s="85">
        <v>803</v>
      </c>
      <c r="AI20" s="85">
        <v>357</v>
      </c>
      <c r="AJ20" s="85"/>
      <c r="AK20" s="85" t="s">
        <v>703</v>
      </c>
      <c r="AL20" s="85" t="s">
        <v>708</v>
      </c>
      <c r="AM20" s="90" t="s">
        <v>728</v>
      </c>
      <c r="AN20" s="85"/>
      <c r="AO20" s="87">
        <v>41170.07212962963</v>
      </c>
      <c r="AP20" s="90" t="s">
        <v>748</v>
      </c>
      <c r="AQ20" s="85" t="b">
        <v>0</v>
      </c>
      <c r="AR20" s="85" t="b">
        <v>0</v>
      </c>
      <c r="AS20" s="85" t="b">
        <v>0</v>
      </c>
      <c r="AT20" s="85"/>
      <c r="AU20" s="85">
        <v>21</v>
      </c>
      <c r="AV20" s="90" t="s">
        <v>753</v>
      </c>
      <c r="AW20" s="85" t="b">
        <v>0</v>
      </c>
      <c r="AX20" s="85" t="s">
        <v>771</v>
      </c>
      <c r="AY20" s="90" t="s">
        <v>789</v>
      </c>
      <c r="AZ20" s="85" t="s">
        <v>66</v>
      </c>
      <c r="BA20" s="85" t="str">
        <f>REPLACE(INDEX(GroupVertices[Group],MATCH(Vertices[[#This Row],[Vertex]],GroupVertices[Vertex],0)),1,1,"")</f>
        <v>2</v>
      </c>
      <c r="BB20" s="51" t="s">
        <v>1068</v>
      </c>
      <c r="BC20" s="51" t="s">
        <v>1068</v>
      </c>
      <c r="BD20" s="51" t="s">
        <v>1071</v>
      </c>
      <c r="BE20" s="51" t="s">
        <v>1071</v>
      </c>
      <c r="BF20" s="51" t="s">
        <v>1075</v>
      </c>
      <c r="BG20" s="51" t="s">
        <v>1078</v>
      </c>
      <c r="BH20" s="131" t="s">
        <v>1090</v>
      </c>
      <c r="BI20" s="131" t="s">
        <v>1097</v>
      </c>
      <c r="BJ20" s="131" t="s">
        <v>1108</v>
      </c>
      <c r="BK20" s="131" t="s">
        <v>1108</v>
      </c>
      <c r="BL20" s="131">
        <v>4</v>
      </c>
      <c r="BM20" s="134">
        <v>3.3057851239669422</v>
      </c>
      <c r="BN20" s="131">
        <v>1</v>
      </c>
      <c r="BO20" s="134">
        <v>0.8264462809917356</v>
      </c>
      <c r="BP20" s="131">
        <v>0</v>
      </c>
      <c r="BQ20" s="134">
        <v>0</v>
      </c>
      <c r="BR20" s="131">
        <v>116</v>
      </c>
      <c r="BS20" s="134">
        <v>95.86776859504133</v>
      </c>
      <c r="BT20" s="131">
        <v>121</v>
      </c>
      <c r="BU20" s="2"/>
      <c r="BV20" s="3"/>
      <c r="BW20" s="3"/>
      <c r="BX20" s="3"/>
      <c r="BY20" s="3"/>
    </row>
    <row r="21" spans="1:77" ht="41.45" customHeight="1">
      <c r="A21" s="14" t="s">
        <v>225</v>
      </c>
      <c r="C21" s="15"/>
      <c r="D21" s="15" t="s">
        <v>64</v>
      </c>
      <c r="E21" s="95">
        <v>222.0569580638431</v>
      </c>
      <c r="F21" s="81">
        <v>99.94054384638908</v>
      </c>
      <c r="G21" s="114" t="s">
        <v>355</v>
      </c>
      <c r="H21" s="15"/>
      <c r="I21" s="16" t="s">
        <v>225</v>
      </c>
      <c r="J21" s="66"/>
      <c r="K21" s="66"/>
      <c r="L21" s="116" t="s">
        <v>812</v>
      </c>
      <c r="M21" s="96">
        <v>20.81475412673594</v>
      </c>
      <c r="N21" s="97">
        <v>253.7108154296875</v>
      </c>
      <c r="O21" s="97">
        <v>459.36566162109375</v>
      </c>
      <c r="P21" s="77"/>
      <c r="Q21" s="98"/>
      <c r="R21" s="98"/>
      <c r="S21" s="99"/>
      <c r="T21" s="51">
        <v>1</v>
      </c>
      <c r="U21" s="51">
        <v>2</v>
      </c>
      <c r="V21" s="52">
        <v>0</v>
      </c>
      <c r="W21" s="52">
        <v>0.02439</v>
      </c>
      <c r="X21" s="52">
        <v>0.044195</v>
      </c>
      <c r="Y21" s="52">
        <v>0.776776</v>
      </c>
      <c r="Z21" s="52">
        <v>0</v>
      </c>
      <c r="AA21" s="52">
        <v>0</v>
      </c>
      <c r="AB21" s="82">
        <v>21</v>
      </c>
      <c r="AC21" s="82"/>
      <c r="AD21" s="100"/>
      <c r="AE21" s="85" t="s">
        <v>682</v>
      </c>
      <c r="AF21" s="85">
        <v>1663</v>
      </c>
      <c r="AG21" s="85">
        <v>712</v>
      </c>
      <c r="AH21" s="85">
        <v>3663</v>
      </c>
      <c r="AI21" s="85">
        <v>18103</v>
      </c>
      <c r="AJ21" s="85"/>
      <c r="AK21" s="85" t="s">
        <v>704</v>
      </c>
      <c r="AL21" s="85" t="s">
        <v>713</v>
      </c>
      <c r="AM21" s="90" t="s">
        <v>729</v>
      </c>
      <c r="AN21" s="85"/>
      <c r="AO21" s="87">
        <v>42583.88726851852</v>
      </c>
      <c r="AP21" s="90" t="s">
        <v>749</v>
      </c>
      <c r="AQ21" s="85" t="b">
        <v>0</v>
      </c>
      <c r="AR21" s="85" t="b">
        <v>0</v>
      </c>
      <c r="AS21" s="85" t="b">
        <v>1</v>
      </c>
      <c r="AT21" s="85"/>
      <c r="AU21" s="85">
        <v>17</v>
      </c>
      <c r="AV21" s="90" t="s">
        <v>753</v>
      </c>
      <c r="AW21" s="85" t="b">
        <v>0</v>
      </c>
      <c r="AX21" s="85" t="s">
        <v>771</v>
      </c>
      <c r="AY21" s="90" t="s">
        <v>790</v>
      </c>
      <c r="AZ21" s="85" t="s">
        <v>66</v>
      </c>
      <c r="BA21" s="85" t="str">
        <f>REPLACE(INDEX(GroupVertices[Group],MATCH(Vertices[[#This Row],[Vertex]],GroupVertices[Vertex],0)),1,1,"")</f>
        <v>2</v>
      </c>
      <c r="BB21" s="51" t="s">
        <v>324</v>
      </c>
      <c r="BC21" s="51" t="s">
        <v>324</v>
      </c>
      <c r="BD21" s="51" t="s">
        <v>326</v>
      </c>
      <c r="BE21" s="51" t="s">
        <v>326</v>
      </c>
      <c r="BF21" s="51" t="s">
        <v>334</v>
      </c>
      <c r="BG21" s="51" t="s">
        <v>1079</v>
      </c>
      <c r="BH21" s="131" t="s">
        <v>1091</v>
      </c>
      <c r="BI21" s="131" t="s">
        <v>1098</v>
      </c>
      <c r="BJ21" s="131" t="s">
        <v>1030</v>
      </c>
      <c r="BK21" s="131" t="s">
        <v>1112</v>
      </c>
      <c r="BL21" s="131">
        <v>2</v>
      </c>
      <c r="BM21" s="134">
        <v>4.166666666666667</v>
      </c>
      <c r="BN21" s="131">
        <v>0</v>
      </c>
      <c r="BO21" s="134">
        <v>0</v>
      </c>
      <c r="BP21" s="131">
        <v>0</v>
      </c>
      <c r="BQ21" s="134">
        <v>0</v>
      </c>
      <c r="BR21" s="131">
        <v>46</v>
      </c>
      <c r="BS21" s="134">
        <v>95.83333333333333</v>
      </c>
      <c r="BT21" s="131">
        <v>48</v>
      </c>
      <c r="BU21" s="2"/>
      <c r="BV21" s="3"/>
      <c r="BW21" s="3"/>
      <c r="BX21" s="3"/>
      <c r="BY21" s="3"/>
    </row>
    <row r="22" spans="1:77" ht="41.45" customHeight="1">
      <c r="A22" s="14" t="s">
        <v>233</v>
      </c>
      <c r="C22" s="15"/>
      <c r="D22" s="15" t="s">
        <v>64</v>
      </c>
      <c r="E22" s="95">
        <v>173.714166492802</v>
      </c>
      <c r="F22" s="81">
        <v>99.98840302098418</v>
      </c>
      <c r="G22" s="114" t="s">
        <v>768</v>
      </c>
      <c r="H22" s="15"/>
      <c r="I22" s="16" t="s">
        <v>233</v>
      </c>
      <c r="J22" s="66"/>
      <c r="K22" s="66"/>
      <c r="L22" s="116" t="s">
        <v>813</v>
      </c>
      <c r="M22" s="96">
        <v>4.864886540003808</v>
      </c>
      <c r="N22" s="97">
        <v>6264.099609375</v>
      </c>
      <c r="O22" s="97">
        <v>3964.309326171875</v>
      </c>
      <c r="P22" s="77"/>
      <c r="Q22" s="98"/>
      <c r="R22" s="98"/>
      <c r="S22" s="99"/>
      <c r="T22" s="51">
        <v>1</v>
      </c>
      <c r="U22" s="51">
        <v>0</v>
      </c>
      <c r="V22" s="52">
        <v>0</v>
      </c>
      <c r="W22" s="52">
        <v>0.025641</v>
      </c>
      <c r="X22" s="52">
        <v>0.043236</v>
      </c>
      <c r="Y22" s="52">
        <v>0.475542</v>
      </c>
      <c r="Z22" s="52">
        <v>0</v>
      </c>
      <c r="AA22" s="52">
        <v>0</v>
      </c>
      <c r="AB22" s="82">
        <v>22</v>
      </c>
      <c r="AC22" s="82"/>
      <c r="AD22" s="100"/>
      <c r="AE22" s="85" t="s">
        <v>683</v>
      </c>
      <c r="AF22" s="85">
        <v>1026</v>
      </c>
      <c r="AG22" s="85">
        <v>159</v>
      </c>
      <c r="AH22" s="85">
        <v>171</v>
      </c>
      <c r="AI22" s="85">
        <v>6534</v>
      </c>
      <c r="AJ22" s="85"/>
      <c r="AK22" s="85" t="s">
        <v>705</v>
      </c>
      <c r="AL22" s="85" t="s">
        <v>714</v>
      </c>
      <c r="AM22" s="90" t="s">
        <v>730</v>
      </c>
      <c r="AN22" s="85"/>
      <c r="AO22" s="87">
        <v>42555.8728587963</v>
      </c>
      <c r="AP22" s="90" t="s">
        <v>750</v>
      </c>
      <c r="AQ22" s="85" t="b">
        <v>0</v>
      </c>
      <c r="AR22" s="85" t="b">
        <v>0</v>
      </c>
      <c r="AS22" s="85" t="b">
        <v>0</v>
      </c>
      <c r="AT22" s="85"/>
      <c r="AU22" s="85">
        <v>2</v>
      </c>
      <c r="AV22" s="90" t="s">
        <v>753</v>
      </c>
      <c r="AW22" s="85" t="b">
        <v>0</v>
      </c>
      <c r="AX22" s="85" t="s">
        <v>771</v>
      </c>
      <c r="AY22" s="90" t="s">
        <v>791</v>
      </c>
      <c r="AZ22" s="85" t="s">
        <v>65</v>
      </c>
      <c r="BA22" s="85" t="str">
        <f>REPLACE(INDEX(GroupVertices[Group],MATCH(Vertices[[#This Row],[Vertex]],GroupVertices[Vertex],0)),1,1,"")</f>
        <v>1</v>
      </c>
      <c r="BB22" s="51"/>
      <c r="BC22" s="51"/>
      <c r="BD22" s="51"/>
      <c r="BE22" s="51"/>
      <c r="BF22" s="51"/>
      <c r="BG22" s="51"/>
      <c r="BH22" s="51"/>
      <c r="BI22" s="51"/>
      <c r="BJ22" s="51"/>
      <c r="BK22" s="51"/>
      <c r="BL22" s="51"/>
      <c r="BM22" s="52"/>
      <c r="BN22" s="51"/>
      <c r="BO22" s="52"/>
      <c r="BP22" s="51"/>
      <c r="BQ22" s="52"/>
      <c r="BR22" s="51"/>
      <c r="BS22" s="52"/>
      <c r="BT22" s="51"/>
      <c r="BU22" s="2"/>
      <c r="BV22" s="3"/>
      <c r="BW22" s="3"/>
      <c r="BX22" s="3"/>
      <c r="BY22" s="3"/>
    </row>
    <row r="23" spans="1:77" ht="41.45" customHeight="1">
      <c r="A23" s="14" t="s">
        <v>234</v>
      </c>
      <c r="C23" s="15"/>
      <c r="D23" s="15" t="s">
        <v>64</v>
      </c>
      <c r="E23" s="95">
        <v>197.22991863133737</v>
      </c>
      <c r="F23" s="81">
        <v>99.96512251833303</v>
      </c>
      <c r="G23" s="114" t="s">
        <v>769</v>
      </c>
      <c r="H23" s="15"/>
      <c r="I23" s="16" t="s">
        <v>234</v>
      </c>
      <c r="J23" s="66"/>
      <c r="K23" s="66"/>
      <c r="L23" s="116" t="s">
        <v>814</v>
      </c>
      <c r="M23" s="96">
        <v>12.623502056877124</v>
      </c>
      <c r="N23" s="97">
        <v>6411.69580078125</v>
      </c>
      <c r="O23" s="97">
        <v>9554.9267578125</v>
      </c>
      <c r="P23" s="77"/>
      <c r="Q23" s="98"/>
      <c r="R23" s="98"/>
      <c r="S23" s="99"/>
      <c r="T23" s="51">
        <v>1</v>
      </c>
      <c r="U23" s="51">
        <v>0</v>
      </c>
      <c r="V23" s="52">
        <v>0</v>
      </c>
      <c r="W23" s="52">
        <v>0.025641</v>
      </c>
      <c r="X23" s="52">
        <v>0.043236</v>
      </c>
      <c r="Y23" s="52">
        <v>0.475542</v>
      </c>
      <c r="Z23" s="52">
        <v>0</v>
      </c>
      <c r="AA23" s="52">
        <v>0</v>
      </c>
      <c r="AB23" s="82">
        <v>23</v>
      </c>
      <c r="AC23" s="82"/>
      <c r="AD23" s="100"/>
      <c r="AE23" s="85" t="s">
        <v>684</v>
      </c>
      <c r="AF23" s="85">
        <v>348</v>
      </c>
      <c r="AG23" s="85">
        <v>428</v>
      </c>
      <c r="AH23" s="85">
        <v>572</v>
      </c>
      <c r="AI23" s="85">
        <v>3000</v>
      </c>
      <c r="AJ23" s="85"/>
      <c r="AK23" s="85"/>
      <c r="AL23" s="85" t="s">
        <v>632</v>
      </c>
      <c r="AM23" s="90" t="s">
        <v>731</v>
      </c>
      <c r="AN23" s="85"/>
      <c r="AO23" s="87">
        <v>40844.96894675926</v>
      </c>
      <c r="AP23" s="85"/>
      <c r="AQ23" s="85" t="b">
        <v>1</v>
      </c>
      <c r="AR23" s="85" t="b">
        <v>0</v>
      </c>
      <c r="AS23" s="85" t="b">
        <v>0</v>
      </c>
      <c r="AT23" s="85"/>
      <c r="AU23" s="85">
        <v>11</v>
      </c>
      <c r="AV23" s="90" t="s">
        <v>753</v>
      </c>
      <c r="AW23" s="85" t="b">
        <v>0</v>
      </c>
      <c r="AX23" s="85" t="s">
        <v>771</v>
      </c>
      <c r="AY23" s="90" t="s">
        <v>792</v>
      </c>
      <c r="AZ23" s="85" t="s">
        <v>65</v>
      </c>
      <c r="BA23" s="85" t="str">
        <f>REPLACE(INDEX(GroupVertices[Group],MATCH(Vertices[[#This Row],[Vertex]],GroupVertices[Vertex],0)),1,1,"")</f>
        <v>1</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01" t="s">
        <v>235</v>
      </c>
      <c r="C24" s="102"/>
      <c r="D24" s="102" t="s">
        <v>64</v>
      </c>
      <c r="E24" s="103">
        <v>1000</v>
      </c>
      <c r="F24" s="104">
        <v>99.17038327727165</v>
      </c>
      <c r="G24" s="115" t="s">
        <v>770</v>
      </c>
      <c r="H24" s="102"/>
      <c r="I24" s="105" t="s">
        <v>235</v>
      </c>
      <c r="J24" s="106"/>
      <c r="K24" s="106"/>
      <c r="L24" s="117" t="s">
        <v>815</v>
      </c>
      <c r="M24" s="107">
        <v>277.48359979460076</v>
      </c>
      <c r="N24" s="108">
        <v>4651.90625</v>
      </c>
      <c r="O24" s="108">
        <v>6929.5517578125</v>
      </c>
      <c r="P24" s="109"/>
      <c r="Q24" s="110"/>
      <c r="R24" s="110"/>
      <c r="S24" s="111"/>
      <c r="T24" s="51">
        <v>1</v>
      </c>
      <c r="U24" s="51">
        <v>0</v>
      </c>
      <c r="V24" s="52">
        <v>0</v>
      </c>
      <c r="W24" s="52">
        <v>0.025641</v>
      </c>
      <c r="X24" s="52">
        <v>0.043236</v>
      </c>
      <c r="Y24" s="52">
        <v>0.475542</v>
      </c>
      <c r="Z24" s="52">
        <v>0</v>
      </c>
      <c r="AA24" s="52">
        <v>0</v>
      </c>
      <c r="AB24" s="112">
        <v>24</v>
      </c>
      <c r="AC24" s="112"/>
      <c r="AD24" s="113"/>
      <c r="AE24" s="85" t="s">
        <v>685</v>
      </c>
      <c r="AF24" s="85">
        <v>1523</v>
      </c>
      <c r="AG24" s="85">
        <v>9611</v>
      </c>
      <c r="AH24" s="85">
        <v>29647</v>
      </c>
      <c r="AI24" s="85">
        <v>3962</v>
      </c>
      <c r="AJ24" s="85"/>
      <c r="AK24" s="85" t="s">
        <v>706</v>
      </c>
      <c r="AL24" s="85"/>
      <c r="AM24" s="90" t="s">
        <v>732</v>
      </c>
      <c r="AN24" s="85"/>
      <c r="AO24" s="87">
        <v>40023.62304398148</v>
      </c>
      <c r="AP24" s="90" t="s">
        <v>751</v>
      </c>
      <c r="AQ24" s="85" t="b">
        <v>0</v>
      </c>
      <c r="AR24" s="85" t="b">
        <v>0</v>
      </c>
      <c r="AS24" s="85" t="b">
        <v>1</v>
      </c>
      <c r="AT24" s="85"/>
      <c r="AU24" s="85">
        <v>268</v>
      </c>
      <c r="AV24" s="90" t="s">
        <v>758</v>
      </c>
      <c r="AW24" s="85" t="b">
        <v>0</v>
      </c>
      <c r="AX24" s="85" t="s">
        <v>771</v>
      </c>
      <c r="AY24" s="90" t="s">
        <v>793</v>
      </c>
      <c r="AZ24" s="85" t="s">
        <v>65</v>
      </c>
      <c r="BA24" s="85" t="str">
        <f>REPLACE(INDEX(GroupVertices[Group],MATCH(Vertices[[#This Row],[Vertex]],GroupVertices[Vertex],0)),1,1,"")</f>
        <v>1</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
    <dataValidation allowBlank="1" showInputMessage="1" promptTitle="Vertex Tooltip" prompt="Enter optional text that will pop up when the mouse is hovered over the vertex." errorTitle="Invalid Vertex Image Key" sqref="L3:L2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
    <dataValidation allowBlank="1" showInputMessage="1" promptTitle="Vertex Label Fill Color" prompt="To select an optional fill color for the Label shape, right-click and select Select Color on the right-click menu." sqref="J3:J24"/>
    <dataValidation allowBlank="1" showInputMessage="1" promptTitle="Vertex Image File" prompt="Enter the path to an image file.  Hover over the column header for examples." errorTitle="Invalid Vertex Image Key" sqref="G3:G24"/>
    <dataValidation allowBlank="1" showInputMessage="1" promptTitle="Vertex Color" prompt="To select an optional vertex color, right-click and select Select Color on the right-click menu." sqref="C3:C24"/>
    <dataValidation allowBlank="1" showInputMessage="1" promptTitle="Vertex Opacity" prompt="Enter an optional vertex opacity between 0 (transparent) and 100 (opaque)." errorTitle="Invalid Vertex Opacity" error="The optional vertex opacity must be a whole number between 0 and 10." sqref="F3:F24"/>
    <dataValidation type="list" allowBlank="1" showInputMessage="1" showErrorMessage="1" promptTitle="Vertex Shape" prompt="Select an optional vertex shape." errorTitle="Invalid Vertex Shape" error="You have entered an invalid vertex shape.  Try selecting from the drop-down list instead." sqref="D3:D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
      <formula1>ValidVertexLabelPositions</formula1>
    </dataValidation>
    <dataValidation allowBlank="1" showInputMessage="1" showErrorMessage="1" promptTitle="Vertex Name" prompt="Enter the name of the vertex." sqref="A3:A24"/>
  </dataValidations>
  <hyperlinks>
    <hyperlink ref="AM3" r:id="rId1" display="https://t.co/3jvdgBpCAt"/>
    <hyperlink ref="AM4" r:id="rId2" display="https://t.co/TNiathRPUa"/>
    <hyperlink ref="AM5" r:id="rId3" display="https://t.co/ZQr8Jh7L9S"/>
    <hyperlink ref="AM6" r:id="rId4" display="https://t.co/WT5z6amiB8"/>
    <hyperlink ref="AM7" r:id="rId5" display="https://t.co/wmiXqp7Ial"/>
    <hyperlink ref="AM9" r:id="rId6" display="https://t.co/JEXVK100Y9"/>
    <hyperlink ref="AM10" r:id="rId7" display="https://t.co/yNSwtctP6o"/>
    <hyperlink ref="AM11" r:id="rId8" display="https://t.co/HK0bscWbSR"/>
    <hyperlink ref="AM13" r:id="rId9" display="https://t.co/gTOuG10LHT"/>
    <hyperlink ref="AM14" r:id="rId10" display="https://t.co/dZoksP4BJZ"/>
    <hyperlink ref="AM16" r:id="rId11" display="https://t.co/FjYGIiG3gq"/>
    <hyperlink ref="AM17" r:id="rId12" display="https://t.co/BdquKHkupU"/>
    <hyperlink ref="AM18" r:id="rId13" display="https://t.co/ECGBkvNnk2"/>
    <hyperlink ref="AM20" r:id="rId14" display="https://t.co/xencayVPbs"/>
    <hyperlink ref="AM21" r:id="rId15" display="https://t.co/eBwKjpK2oS"/>
    <hyperlink ref="AM22" r:id="rId16" display="https://t.co/yOdNg7VAb2"/>
    <hyperlink ref="AM23" r:id="rId17" display="https://t.co/BKsyqFA1r4"/>
    <hyperlink ref="AM24" r:id="rId18" display="https://t.co/63ikepg52W"/>
    <hyperlink ref="AP3" r:id="rId19" display="https://pbs.twimg.com/profile_banners/164708648/1545498733"/>
    <hyperlink ref="AP4" r:id="rId20" display="https://pbs.twimg.com/profile_banners/918207158793195521/1561405112"/>
    <hyperlink ref="AP5" r:id="rId21" display="https://pbs.twimg.com/profile_banners/897814006269960193/1558989938"/>
    <hyperlink ref="AP6" r:id="rId22" display="https://pbs.twimg.com/profile_banners/2975221811/1569428786"/>
    <hyperlink ref="AP7" r:id="rId23" display="https://pbs.twimg.com/profile_banners/913135650/1556741811"/>
    <hyperlink ref="AP8" r:id="rId24" display="https://pbs.twimg.com/profile_banners/54145268/1478937072"/>
    <hyperlink ref="AP9" r:id="rId25" display="https://pbs.twimg.com/profile_banners/1047207089058136065/1569258079"/>
    <hyperlink ref="AP11" r:id="rId26" display="https://pbs.twimg.com/profile_banners/402958982/1573482709"/>
    <hyperlink ref="AP12" r:id="rId27" display="https://pbs.twimg.com/profile_banners/18792738/1507585592"/>
    <hyperlink ref="AP13" r:id="rId28" display="https://pbs.twimg.com/profile_banners/237824796/1481813713"/>
    <hyperlink ref="AP14" r:id="rId29" display="https://pbs.twimg.com/profile_banners/1249686601/1553963261"/>
    <hyperlink ref="AP15" r:id="rId30" display="https://pbs.twimg.com/profile_banners/1171786264678457344/1568418055"/>
    <hyperlink ref="AP16" r:id="rId31" display="https://pbs.twimg.com/profile_banners/64310165/1539315744"/>
    <hyperlink ref="AP17" r:id="rId32" display="https://pbs.twimg.com/profile_banners/16755748/1547012512"/>
    <hyperlink ref="AP18" r:id="rId33" display="https://pbs.twimg.com/profile_banners/234122336/1493294724"/>
    <hyperlink ref="AP20" r:id="rId34" display="https://pbs.twimg.com/profile_banners/830170375/1553980057"/>
    <hyperlink ref="AP21" r:id="rId35" display="https://pbs.twimg.com/profile_banners/760222991921717248/1545508223"/>
    <hyperlink ref="AP22" r:id="rId36" display="https://pbs.twimg.com/profile_banners/750070911449964544/1467675865"/>
    <hyperlink ref="AP24" r:id="rId37" display="https://pbs.twimg.com/profile_banners/61213297/1348570354"/>
    <hyperlink ref="AV3" r:id="rId38" display="http://abs.twimg.com/images/themes/theme15/bg.png"/>
    <hyperlink ref="AV5" r:id="rId39" display="http://abs.twimg.com/images/themes/theme1/bg.png"/>
    <hyperlink ref="AV6" r:id="rId40" display="http://abs.twimg.com/images/themes/theme15/bg.png"/>
    <hyperlink ref="AV7" r:id="rId41" display="http://abs.twimg.com/images/themes/theme1/bg.png"/>
    <hyperlink ref="AV8" r:id="rId42" display="http://abs.twimg.com/images/themes/theme1/bg.png"/>
    <hyperlink ref="AV10" r:id="rId43" display="http://abs.twimg.com/images/themes/theme14/bg.gif"/>
    <hyperlink ref="AV11" r:id="rId44" display="http://abs.twimg.com/images/themes/theme1/bg.png"/>
    <hyperlink ref="AV12" r:id="rId45" display="http://abs.twimg.com/images/themes/theme7/bg.gif"/>
    <hyperlink ref="AV13" r:id="rId46" display="http://abs.twimg.com/images/themes/theme14/bg.gif"/>
    <hyperlink ref="AV14" r:id="rId47" display="http://abs.twimg.com/images/themes/theme1/bg.png"/>
    <hyperlink ref="AV16" r:id="rId48" display="http://abs.twimg.com/images/themes/theme15/bg.png"/>
    <hyperlink ref="AV17" r:id="rId49" display="http://abs.twimg.com/images/themes/theme9/bg.gif"/>
    <hyperlink ref="AV18" r:id="rId50" display="http://abs.twimg.com/images/themes/theme2/bg.gif"/>
    <hyperlink ref="AV19" r:id="rId51" display="http://abs.twimg.com/images/themes/theme1/bg.png"/>
    <hyperlink ref="AV20" r:id="rId52" display="http://abs.twimg.com/images/themes/theme1/bg.png"/>
    <hyperlink ref="AV21" r:id="rId53" display="http://abs.twimg.com/images/themes/theme1/bg.png"/>
    <hyperlink ref="AV22" r:id="rId54" display="http://abs.twimg.com/images/themes/theme1/bg.png"/>
    <hyperlink ref="AV23" r:id="rId55" display="http://abs.twimg.com/images/themes/theme1/bg.png"/>
    <hyperlink ref="AV24" r:id="rId56" display="http://abs.twimg.com/images/themes/theme4/bg.gif"/>
    <hyperlink ref="G3" r:id="rId57" display="http://pbs.twimg.com/profile_images/1193224175403642880/y7tTSg4e_normal.jpg"/>
    <hyperlink ref="G4" r:id="rId58" display="http://pbs.twimg.com/profile_images/1143209604433764353/m9gTuvRU_normal.png"/>
    <hyperlink ref="G5" r:id="rId59" display="http://pbs.twimg.com/profile_images/1194090921140391936/K9E65z6E_normal.jpg"/>
    <hyperlink ref="G6" r:id="rId60" display="http://pbs.twimg.com/profile_images/1022145797603741696/ysbmEc1r_normal.jpg"/>
    <hyperlink ref="G7" r:id="rId61" display="http://pbs.twimg.com/profile_images/931400039926247424/msYwcrP1_normal.jpg"/>
    <hyperlink ref="G8" r:id="rId62" display="http://pbs.twimg.com/profile_images/484715298822438913/1PGru4Ue_normal.jpeg"/>
    <hyperlink ref="G9" r:id="rId63" display="http://pbs.twimg.com/profile_images/1176179747413532672/6OXbNT16_normal.jpg"/>
    <hyperlink ref="G10" r:id="rId64" display="http://pbs.twimg.com/profile_images/818240502025703424/_kWtzS1K_normal.jpg"/>
    <hyperlink ref="G11" r:id="rId65" display="http://pbs.twimg.com/profile_images/1181574288991756288/74sYSRfd_normal.jpg"/>
    <hyperlink ref="G12" r:id="rId66" display="http://pbs.twimg.com/profile_images/1155187968568647683/-mf8a17E_normal.jpg"/>
    <hyperlink ref="G13" r:id="rId67" display="http://pbs.twimg.com/profile_images/957960511382962176/hixFTQER_normal.jpg"/>
    <hyperlink ref="G14" r:id="rId68" display="http://pbs.twimg.com/profile_images/594163868991037440/LBgSYSkD_normal.png"/>
    <hyperlink ref="G15" r:id="rId69" display="http://pbs.twimg.com/profile_images/1171786368328110080/LlLbBRcn_normal.jpg"/>
    <hyperlink ref="G16" r:id="rId70" display="http://pbs.twimg.com/profile_images/1192151072820871170/g-IbGpjA_normal.jpg"/>
    <hyperlink ref="G17" r:id="rId71" display="http://pbs.twimg.com/profile_images/1082874182491197440/8LWEqcuh_normal.jpg"/>
    <hyperlink ref="G18" r:id="rId72" display="http://pbs.twimg.com/profile_images/858370328195715072/j7iGWyy8_normal.jpg"/>
    <hyperlink ref="G19" r:id="rId73" display="http://pbs.twimg.com/profile_images/591296846645108736/IS9tP_5p_normal.jpg"/>
    <hyperlink ref="G20" r:id="rId74" display="http://pbs.twimg.com/profile_images/1112099529279578112/e0ZhjV0l_normal.png"/>
    <hyperlink ref="G21" r:id="rId75" display="http://pbs.twimg.com/profile_images/1173328966951661569/_v1F5MMV_normal.jpg"/>
    <hyperlink ref="G22" r:id="rId76" display="http://pbs.twimg.com/profile_images/750112971280437248/-Ug_ZXdU_normal.jpg"/>
    <hyperlink ref="G23" r:id="rId77" display="http://pbs.twimg.com/profile_images/713817070165762050/OkUe-MNR_normal.jpg"/>
    <hyperlink ref="G24" r:id="rId78" display="http://pbs.twimg.com/profile_images/1190240180227186688/0XFvCIGq_normal.jpg"/>
    <hyperlink ref="AY3" r:id="rId79" display="https://twitter.com/jlindzon"/>
    <hyperlink ref="AY4" r:id="rId80" display="https://twitter.com/sidewalktoronto"/>
    <hyperlink ref="AY5" r:id="rId81" display="https://twitter.com/tmls_to"/>
    <hyperlink ref="AY6" r:id="rId82" display="https://twitter.com/applyboard"/>
    <hyperlink ref="AY7" r:id="rId83" display="https://twitter.com/wemovement"/>
    <hyperlink ref="AY8" r:id="rId84" display="https://twitter.com/farrahjinha"/>
    <hyperlink ref="AY9" r:id="rId85" display="https://twitter.com/abletoottawa"/>
    <hyperlink ref="AY10" r:id="rId86" display="https://twitter.com/liveluvlife"/>
    <hyperlink ref="AY11" r:id="rId87" display="https://twitter.com/stiffphillips"/>
    <hyperlink ref="AY12" r:id="rId88" display="https://twitter.com/ememcambridge"/>
    <hyperlink ref="AY13" r:id="rId89" display="https://twitter.com/acontinuouslist"/>
    <hyperlink ref="AY14" r:id="rId90" display="https://twitter.com/succinctsocial"/>
    <hyperlink ref="AY15" r:id="rId91" display="https://twitter.com/edu_neering"/>
    <hyperlink ref="AY16" r:id="rId92" display="https://twitter.com/kate_mcgartland"/>
    <hyperlink ref="AY17" r:id="rId93" display="https://twitter.com/proflyons"/>
    <hyperlink ref="AY18" r:id="rId94" display="https://twitter.com/brainstormsgi"/>
    <hyperlink ref="AY19" r:id="rId95" display="https://twitter.com/schweitzerls"/>
    <hyperlink ref="AY20" r:id="rId96" display="https://twitter.com/mysparkpath"/>
    <hyperlink ref="AY21" r:id="rId97" display="https://twitter.com/bburge_canada"/>
    <hyperlink ref="AY22" r:id="rId98" display="https://twitter.com/_semworks"/>
    <hyperlink ref="AY23" r:id="rId99" display="https://twitter.com/leesaw2"/>
    <hyperlink ref="AY24" r:id="rId100" display="https://twitter.com/woolf_atthedoor"/>
  </hyperlinks>
  <printOptions/>
  <pageMargins left="0.7" right="0.7" top="0.75" bottom="0.75" header="0.3" footer="0.3"/>
  <pageSetup horizontalDpi="600" verticalDpi="600" orientation="portrait" r:id="rId105"/>
  <drawing r:id="rId104"/>
  <legacyDrawing r:id="rId102"/>
  <tableParts>
    <tablePart r:id="rId1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885</v>
      </c>
      <c r="Z2" s="13" t="s">
        <v>895</v>
      </c>
      <c r="AA2" s="13" t="s">
        <v>917</v>
      </c>
      <c r="AB2" s="13" t="s">
        <v>973</v>
      </c>
      <c r="AC2" s="13" t="s">
        <v>1028</v>
      </c>
      <c r="AD2" s="13" t="s">
        <v>1048</v>
      </c>
      <c r="AE2" s="13" t="s">
        <v>1049</v>
      </c>
      <c r="AF2" s="13" t="s">
        <v>1060</v>
      </c>
      <c r="AG2" s="67" t="s">
        <v>1318</v>
      </c>
      <c r="AH2" s="67" t="s">
        <v>1319</v>
      </c>
      <c r="AI2" s="67" t="s">
        <v>1320</v>
      </c>
      <c r="AJ2" s="67" t="s">
        <v>1321</v>
      </c>
      <c r="AK2" s="67" t="s">
        <v>1322</v>
      </c>
      <c r="AL2" s="67" t="s">
        <v>1323</v>
      </c>
      <c r="AM2" s="67" t="s">
        <v>1324</v>
      </c>
      <c r="AN2" s="67" t="s">
        <v>1325</v>
      </c>
      <c r="AO2" s="67" t="s">
        <v>1328</v>
      </c>
    </row>
    <row r="3" spans="1:41" ht="15">
      <c r="A3" s="128" t="s">
        <v>855</v>
      </c>
      <c r="B3" s="129" t="s">
        <v>861</v>
      </c>
      <c r="C3" s="129" t="s">
        <v>56</v>
      </c>
      <c r="D3" s="120"/>
      <c r="E3" s="119"/>
      <c r="F3" s="121" t="s">
        <v>1368</v>
      </c>
      <c r="G3" s="122"/>
      <c r="H3" s="122"/>
      <c r="I3" s="123">
        <v>3</v>
      </c>
      <c r="J3" s="124"/>
      <c r="K3" s="51">
        <v>5</v>
      </c>
      <c r="L3" s="51">
        <v>2</v>
      </c>
      <c r="M3" s="51">
        <v>62</v>
      </c>
      <c r="N3" s="51">
        <v>64</v>
      </c>
      <c r="O3" s="51">
        <v>37</v>
      </c>
      <c r="P3" s="52">
        <v>0</v>
      </c>
      <c r="Q3" s="52">
        <v>0</v>
      </c>
      <c r="R3" s="51">
        <v>1</v>
      </c>
      <c r="S3" s="51">
        <v>0</v>
      </c>
      <c r="T3" s="51">
        <v>5</v>
      </c>
      <c r="U3" s="51">
        <v>64</v>
      </c>
      <c r="V3" s="51">
        <v>2</v>
      </c>
      <c r="W3" s="52">
        <v>1.28</v>
      </c>
      <c r="X3" s="52">
        <v>0.2</v>
      </c>
      <c r="Y3" s="85"/>
      <c r="Z3" s="85"/>
      <c r="AA3" s="85" t="s">
        <v>918</v>
      </c>
      <c r="AB3" s="93" t="s">
        <v>974</v>
      </c>
      <c r="AC3" s="93" t="s">
        <v>1029</v>
      </c>
      <c r="AD3" s="93"/>
      <c r="AE3" s="93" t="s">
        <v>1050</v>
      </c>
      <c r="AF3" s="93" t="s">
        <v>1061</v>
      </c>
      <c r="AG3" s="131">
        <v>58</v>
      </c>
      <c r="AH3" s="134">
        <v>3.4278959810874703</v>
      </c>
      <c r="AI3" s="131">
        <v>16</v>
      </c>
      <c r="AJ3" s="134">
        <v>0.9456264775413712</v>
      </c>
      <c r="AK3" s="131">
        <v>0</v>
      </c>
      <c r="AL3" s="134">
        <v>0</v>
      </c>
      <c r="AM3" s="131">
        <v>1618</v>
      </c>
      <c r="AN3" s="134">
        <v>95.62647754137116</v>
      </c>
      <c r="AO3" s="131">
        <v>1692</v>
      </c>
    </row>
    <row r="4" spans="1:41" ht="15">
      <c r="A4" s="128" t="s">
        <v>856</v>
      </c>
      <c r="B4" s="129" t="s">
        <v>862</v>
      </c>
      <c r="C4" s="129" t="s">
        <v>56</v>
      </c>
      <c r="D4" s="125"/>
      <c r="E4" s="102"/>
      <c r="F4" s="105" t="s">
        <v>1369</v>
      </c>
      <c r="G4" s="109"/>
      <c r="H4" s="109"/>
      <c r="I4" s="126">
        <v>4</v>
      </c>
      <c r="J4" s="112"/>
      <c r="K4" s="51">
        <v>5</v>
      </c>
      <c r="L4" s="51">
        <v>6</v>
      </c>
      <c r="M4" s="51">
        <v>4</v>
      </c>
      <c r="N4" s="51">
        <v>10</v>
      </c>
      <c r="O4" s="51">
        <v>4</v>
      </c>
      <c r="P4" s="52">
        <v>0</v>
      </c>
      <c r="Q4" s="52">
        <v>0</v>
      </c>
      <c r="R4" s="51">
        <v>1</v>
      </c>
      <c r="S4" s="51">
        <v>0</v>
      </c>
      <c r="T4" s="51">
        <v>5</v>
      </c>
      <c r="U4" s="51">
        <v>10</v>
      </c>
      <c r="V4" s="51">
        <v>3</v>
      </c>
      <c r="W4" s="52">
        <v>1.2</v>
      </c>
      <c r="X4" s="52">
        <v>0.3</v>
      </c>
      <c r="Y4" s="85" t="s">
        <v>886</v>
      </c>
      <c r="Z4" s="85" t="s">
        <v>896</v>
      </c>
      <c r="AA4" s="85" t="s">
        <v>919</v>
      </c>
      <c r="AB4" s="93" t="s">
        <v>975</v>
      </c>
      <c r="AC4" s="93" t="s">
        <v>1030</v>
      </c>
      <c r="AD4" s="93" t="s">
        <v>214</v>
      </c>
      <c r="AE4" s="93" t="s">
        <v>1051</v>
      </c>
      <c r="AF4" s="93" t="s">
        <v>1062</v>
      </c>
      <c r="AG4" s="131">
        <v>6</v>
      </c>
      <c r="AH4" s="134">
        <v>3.1746031746031744</v>
      </c>
      <c r="AI4" s="131">
        <v>1</v>
      </c>
      <c r="AJ4" s="134">
        <v>0.5291005291005291</v>
      </c>
      <c r="AK4" s="131">
        <v>0</v>
      </c>
      <c r="AL4" s="134">
        <v>0</v>
      </c>
      <c r="AM4" s="131">
        <v>182</v>
      </c>
      <c r="AN4" s="134">
        <v>96.29629629629629</v>
      </c>
      <c r="AO4" s="131">
        <v>189</v>
      </c>
    </row>
    <row r="5" spans="1:41" ht="15">
      <c r="A5" s="128" t="s">
        <v>857</v>
      </c>
      <c r="B5" s="129" t="s">
        <v>863</v>
      </c>
      <c r="C5" s="129" t="s">
        <v>56</v>
      </c>
      <c r="D5" s="125"/>
      <c r="E5" s="102"/>
      <c r="F5" s="105" t="s">
        <v>1370</v>
      </c>
      <c r="G5" s="109"/>
      <c r="H5" s="109"/>
      <c r="I5" s="126">
        <v>5</v>
      </c>
      <c r="J5" s="112"/>
      <c r="K5" s="51">
        <v>5</v>
      </c>
      <c r="L5" s="51">
        <v>3</v>
      </c>
      <c r="M5" s="51">
        <v>2</v>
      </c>
      <c r="N5" s="51">
        <v>5</v>
      </c>
      <c r="O5" s="51">
        <v>0</v>
      </c>
      <c r="P5" s="52">
        <v>0</v>
      </c>
      <c r="Q5" s="52">
        <v>0</v>
      </c>
      <c r="R5" s="51">
        <v>1</v>
      </c>
      <c r="S5" s="51">
        <v>0</v>
      </c>
      <c r="T5" s="51">
        <v>5</v>
      </c>
      <c r="U5" s="51">
        <v>5</v>
      </c>
      <c r="V5" s="51">
        <v>2</v>
      </c>
      <c r="W5" s="52">
        <v>1.28</v>
      </c>
      <c r="X5" s="52">
        <v>0.2</v>
      </c>
      <c r="Y5" s="85" t="s">
        <v>319</v>
      </c>
      <c r="Z5" s="85" t="s">
        <v>325</v>
      </c>
      <c r="AA5" s="85" t="s">
        <v>920</v>
      </c>
      <c r="AB5" s="93" t="s">
        <v>976</v>
      </c>
      <c r="AC5" s="93" t="s">
        <v>1031</v>
      </c>
      <c r="AD5" s="93" t="s">
        <v>214</v>
      </c>
      <c r="AE5" s="93" t="s">
        <v>1052</v>
      </c>
      <c r="AF5" s="93" t="s">
        <v>1063</v>
      </c>
      <c r="AG5" s="131">
        <v>10</v>
      </c>
      <c r="AH5" s="134">
        <v>9.090909090909092</v>
      </c>
      <c r="AI5" s="131">
        <v>0</v>
      </c>
      <c r="AJ5" s="134">
        <v>0</v>
      </c>
      <c r="AK5" s="131">
        <v>0</v>
      </c>
      <c r="AL5" s="134">
        <v>0</v>
      </c>
      <c r="AM5" s="131">
        <v>100</v>
      </c>
      <c r="AN5" s="134">
        <v>90.9090909090909</v>
      </c>
      <c r="AO5" s="131">
        <v>110</v>
      </c>
    </row>
    <row r="6" spans="1:41" ht="15">
      <c r="A6" s="128" t="s">
        <v>858</v>
      </c>
      <c r="B6" s="129" t="s">
        <v>864</v>
      </c>
      <c r="C6" s="129" t="s">
        <v>56</v>
      </c>
      <c r="D6" s="125"/>
      <c r="E6" s="102"/>
      <c r="F6" s="105" t="s">
        <v>1371</v>
      </c>
      <c r="G6" s="109"/>
      <c r="H6" s="109"/>
      <c r="I6" s="126">
        <v>6</v>
      </c>
      <c r="J6" s="112"/>
      <c r="K6" s="51">
        <v>3</v>
      </c>
      <c r="L6" s="51">
        <v>3</v>
      </c>
      <c r="M6" s="51">
        <v>0</v>
      </c>
      <c r="N6" s="51">
        <v>3</v>
      </c>
      <c r="O6" s="51">
        <v>0</v>
      </c>
      <c r="P6" s="52">
        <v>0</v>
      </c>
      <c r="Q6" s="52">
        <v>0</v>
      </c>
      <c r="R6" s="51">
        <v>1</v>
      </c>
      <c r="S6" s="51">
        <v>0</v>
      </c>
      <c r="T6" s="51">
        <v>3</v>
      </c>
      <c r="U6" s="51">
        <v>3</v>
      </c>
      <c r="V6" s="51">
        <v>1</v>
      </c>
      <c r="W6" s="52">
        <v>0.666667</v>
      </c>
      <c r="X6" s="52">
        <v>0.5</v>
      </c>
      <c r="Y6" s="85"/>
      <c r="Z6" s="85"/>
      <c r="AA6" s="85" t="s">
        <v>329</v>
      </c>
      <c r="AB6" s="93" t="s">
        <v>977</v>
      </c>
      <c r="AC6" s="93" t="s">
        <v>1032</v>
      </c>
      <c r="AD6" s="93"/>
      <c r="AE6" s="93" t="s">
        <v>230</v>
      </c>
      <c r="AF6" s="93" t="s">
        <v>1064</v>
      </c>
      <c r="AG6" s="131">
        <v>2</v>
      </c>
      <c r="AH6" s="134">
        <v>3.3333333333333335</v>
      </c>
      <c r="AI6" s="131">
        <v>0</v>
      </c>
      <c r="AJ6" s="134">
        <v>0</v>
      </c>
      <c r="AK6" s="131">
        <v>0</v>
      </c>
      <c r="AL6" s="134">
        <v>0</v>
      </c>
      <c r="AM6" s="131">
        <v>58</v>
      </c>
      <c r="AN6" s="134">
        <v>96.66666666666667</v>
      </c>
      <c r="AO6" s="131">
        <v>60</v>
      </c>
    </row>
    <row r="7" spans="1:41" ht="15">
      <c r="A7" s="128" t="s">
        <v>859</v>
      </c>
      <c r="B7" s="129" t="s">
        <v>865</v>
      </c>
      <c r="C7" s="129" t="s">
        <v>56</v>
      </c>
      <c r="D7" s="125"/>
      <c r="E7" s="102"/>
      <c r="F7" s="105" t="s">
        <v>1372</v>
      </c>
      <c r="G7" s="109"/>
      <c r="H7" s="109"/>
      <c r="I7" s="126">
        <v>7</v>
      </c>
      <c r="J7" s="112"/>
      <c r="K7" s="51">
        <v>2</v>
      </c>
      <c r="L7" s="51">
        <v>0</v>
      </c>
      <c r="M7" s="51">
        <v>5</v>
      </c>
      <c r="N7" s="51">
        <v>5</v>
      </c>
      <c r="O7" s="51">
        <v>3</v>
      </c>
      <c r="P7" s="52">
        <v>0</v>
      </c>
      <c r="Q7" s="52">
        <v>0</v>
      </c>
      <c r="R7" s="51">
        <v>1</v>
      </c>
      <c r="S7" s="51">
        <v>0</v>
      </c>
      <c r="T7" s="51">
        <v>2</v>
      </c>
      <c r="U7" s="51">
        <v>5</v>
      </c>
      <c r="V7" s="51">
        <v>1</v>
      </c>
      <c r="W7" s="52">
        <v>0.5</v>
      </c>
      <c r="X7" s="52">
        <v>0.5</v>
      </c>
      <c r="Y7" s="85" t="s">
        <v>320</v>
      </c>
      <c r="Z7" s="85" t="s">
        <v>326</v>
      </c>
      <c r="AA7" s="85" t="s">
        <v>331</v>
      </c>
      <c r="AB7" s="93" t="s">
        <v>978</v>
      </c>
      <c r="AC7" s="93" t="s">
        <v>1033</v>
      </c>
      <c r="AD7" s="93"/>
      <c r="AE7" s="93">
        <v>1</v>
      </c>
      <c r="AF7" s="93" t="s">
        <v>1065</v>
      </c>
      <c r="AG7" s="131">
        <v>2</v>
      </c>
      <c r="AH7" s="134">
        <v>1.2345679012345678</v>
      </c>
      <c r="AI7" s="131">
        <v>0</v>
      </c>
      <c r="AJ7" s="134">
        <v>0</v>
      </c>
      <c r="AK7" s="131">
        <v>0</v>
      </c>
      <c r="AL7" s="134">
        <v>0</v>
      </c>
      <c r="AM7" s="131">
        <v>160</v>
      </c>
      <c r="AN7" s="134">
        <v>98.76543209876543</v>
      </c>
      <c r="AO7" s="131">
        <v>162</v>
      </c>
    </row>
    <row r="8" spans="1:41" ht="15">
      <c r="A8" s="128" t="s">
        <v>860</v>
      </c>
      <c r="B8" s="129" t="s">
        <v>866</v>
      </c>
      <c r="C8" s="129" t="s">
        <v>56</v>
      </c>
      <c r="D8" s="125"/>
      <c r="E8" s="102"/>
      <c r="F8" s="105" t="s">
        <v>1373</v>
      </c>
      <c r="G8" s="109"/>
      <c r="H8" s="109"/>
      <c r="I8" s="126">
        <v>8</v>
      </c>
      <c r="J8" s="112"/>
      <c r="K8" s="51">
        <v>2</v>
      </c>
      <c r="L8" s="51">
        <v>1</v>
      </c>
      <c r="M8" s="51">
        <v>0</v>
      </c>
      <c r="N8" s="51">
        <v>1</v>
      </c>
      <c r="O8" s="51">
        <v>0</v>
      </c>
      <c r="P8" s="52">
        <v>0</v>
      </c>
      <c r="Q8" s="52">
        <v>0</v>
      </c>
      <c r="R8" s="51">
        <v>1</v>
      </c>
      <c r="S8" s="51">
        <v>0</v>
      </c>
      <c r="T8" s="51">
        <v>2</v>
      </c>
      <c r="U8" s="51">
        <v>1</v>
      </c>
      <c r="V8" s="51">
        <v>1</v>
      </c>
      <c r="W8" s="52">
        <v>0.5</v>
      </c>
      <c r="X8" s="52">
        <v>0.5</v>
      </c>
      <c r="Y8" s="85"/>
      <c r="Z8" s="85"/>
      <c r="AA8" s="85" t="s">
        <v>329</v>
      </c>
      <c r="AB8" s="93" t="s">
        <v>972</v>
      </c>
      <c r="AC8" s="93" t="s">
        <v>615</v>
      </c>
      <c r="AD8" s="93"/>
      <c r="AE8" s="93" t="s">
        <v>229</v>
      </c>
      <c r="AF8" s="93" t="s">
        <v>1066</v>
      </c>
      <c r="AG8" s="131">
        <v>2</v>
      </c>
      <c r="AH8" s="134">
        <v>5</v>
      </c>
      <c r="AI8" s="131">
        <v>0</v>
      </c>
      <c r="AJ8" s="134">
        <v>0</v>
      </c>
      <c r="AK8" s="131">
        <v>0</v>
      </c>
      <c r="AL8" s="134">
        <v>0</v>
      </c>
      <c r="AM8" s="131">
        <v>38</v>
      </c>
      <c r="AN8" s="134">
        <v>95</v>
      </c>
      <c r="AO8" s="131">
        <v>40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855</v>
      </c>
      <c r="B2" s="93" t="s">
        <v>226</v>
      </c>
      <c r="C2" s="85">
        <f>VLOOKUP(GroupVertices[[#This Row],[Vertex]],Vertices[],MATCH("ID",Vertices[[#Headers],[Vertex]:[Vertex Content Word Count]],0),FALSE)</f>
        <v>16</v>
      </c>
    </row>
    <row r="3" spans="1:3" ht="15">
      <c r="A3" s="85" t="s">
        <v>855</v>
      </c>
      <c r="B3" s="93" t="s">
        <v>235</v>
      </c>
      <c r="C3" s="85">
        <f>VLOOKUP(GroupVertices[[#This Row],[Vertex]],Vertices[],MATCH("ID",Vertices[[#Headers],[Vertex]:[Vertex Content Word Count]],0),FALSE)</f>
        <v>24</v>
      </c>
    </row>
    <row r="4" spans="1:3" ht="15">
      <c r="A4" s="85" t="s">
        <v>855</v>
      </c>
      <c r="B4" s="93" t="s">
        <v>234</v>
      </c>
      <c r="C4" s="85">
        <f>VLOOKUP(GroupVertices[[#This Row],[Vertex]],Vertices[],MATCH("ID",Vertices[[#Headers],[Vertex]:[Vertex Content Word Count]],0),FALSE)</f>
        <v>23</v>
      </c>
    </row>
    <row r="5" spans="1:3" ht="15">
      <c r="A5" s="85" t="s">
        <v>855</v>
      </c>
      <c r="B5" s="93" t="s">
        <v>233</v>
      </c>
      <c r="C5" s="85">
        <f>VLOOKUP(GroupVertices[[#This Row],[Vertex]],Vertices[],MATCH("ID",Vertices[[#Headers],[Vertex]:[Vertex Content Word Count]],0),FALSE)</f>
        <v>22</v>
      </c>
    </row>
    <row r="6" spans="1:3" ht="15">
      <c r="A6" s="85" t="s">
        <v>855</v>
      </c>
      <c r="B6" s="93" t="s">
        <v>221</v>
      </c>
      <c r="C6" s="85">
        <f>VLOOKUP(GroupVertices[[#This Row],[Vertex]],Vertices[],MATCH("ID",Vertices[[#Headers],[Vertex]:[Vertex Content Word Count]],0),FALSE)</f>
        <v>15</v>
      </c>
    </row>
    <row r="7" spans="1:3" ht="15">
      <c r="A7" s="85" t="s">
        <v>856</v>
      </c>
      <c r="B7" s="93" t="s">
        <v>225</v>
      </c>
      <c r="C7" s="85">
        <f>VLOOKUP(GroupVertices[[#This Row],[Vertex]],Vertices[],MATCH("ID",Vertices[[#Headers],[Vertex]:[Vertex Content Word Count]],0),FALSE)</f>
        <v>21</v>
      </c>
    </row>
    <row r="8" spans="1:3" ht="15">
      <c r="A8" s="85" t="s">
        <v>856</v>
      </c>
      <c r="B8" s="93" t="s">
        <v>231</v>
      </c>
      <c r="C8" s="85">
        <f>VLOOKUP(GroupVertices[[#This Row],[Vertex]],Vertices[],MATCH("ID",Vertices[[#Headers],[Vertex]:[Vertex Content Word Count]],0),FALSE)</f>
        <v>18</v>
      </c>
    </row>
    <row r="9" spans="1:3" ht="15">
      <c r="A9" s="85" t="s">
        <v>856</v>
      </c>
      <c r="B9" s="93" t="s">
        <v>224</v>
      </c>
      <c r="C9" s="85">
        <f>VLOOKUP(GroupVertices[[#This Row],[Vertex]],Vertices[],MATCH("ID",Vertices[[#Headers],[Vertex]:[Vertex Content Word Count]],0),FALSE)</f>
        <v>20</v>
      </c>
    </row>
    <row r="10" spans="1:3" ht="15">
      <c r="A10" s="85" t="s">
        <v>856</v>
      </c>
      <c r="B10" s="93" t="s">
        <v>232</v>
      </c>
      <c r="C10" s="85">
        <f>VLOOKUP(GroupVertices[[#This Row],[Vertex]],Vertices[],MATCH("ID",Vertices[[#Headers],[Vertex]:[Vertex Content Word Count]],0),FALSE)</f>
        <v>19</v>
      </c>
    </row>
    <row r="11" spans="1:3" ht="15">
      <c r="A11" s="85" t="s">
        <v>856</v>
      </c>
      <c r="B11" s="93" t="s">
        <v>223</v>
      </c>
      <c r="C11" s="85">
        <f>VLOOKUP(GroupVertices[[#This Row],[Vertex]],Vertices[],MATCH("ID",Vertices[[#Headers],[Vertex]:[Vertex Content Word Count]],0),FALSE)</f>
        <v>17</v>
      </c>
    </row>
    <row r="12" spans="1:3" ht="15">
      <c r="A12" s="85" t="s">
        <v>857</v>
      </c>
      <c r="B12" s="93" t="s">
        <v>214</v>
      </c>
      <c r="C12" s="85">
        <f>VLOOKUP(GroupVertices[[#This Row],[Vertex]],Vertices[],MATCH("ID",Vertices[[#Headers],[Vertex]:[Vertex Content Word Count]],0),FALSE)</f>
        <v>3</v>
      </c>
    </row>
    <row r="13" spans="1:3" ht="15">
      <c r="A13" s="85" t="s">
        <v>857</v>
      </c>
      <c r="B13" s="93" t="s">
        <v>219</v>
      </c>
      <c r="C13" s="85">
        <f>VLOOKUP(GroupVertices[[#This Row],[Vertex]],Vertices[],MATCH("ID",Vertices[[#Headers],[Vertex]:[Vertex Content Word Count]],0),FALSE)</f>
        <v>12</v>
      </c>
    </row>
    <row r="14" spans="1:3" ht="15">
      <c r="A14" s="85" t="s">
        <v>857</v>
      </c>
      <c r="B14" s="93" t="s">
        <v>216</v>
      </c>
      <c r="C14" s="85">
        <f>VLOOKUP(GroupVertices[[#This Row],[Vertex]],Vertices[],MATCH("ID",Vertices[[#Headers],[Vertex]:[Vertex Content Word Count]],0),FALSE)</f>
        <v>8</v>
      </c>
    </row>
    <row r="15" spans="1:3" ht="15">
      <c r="A15" s="85" t="s">
        <v>857</v>
      </c>
      <c r="B15" s="93" t="s">
        <v>228</v>
      </c>
      <c r="C15" s="85">
        <f>VLOOKUP(GroupVertices[[#This Row],[Vertex]],Vertices[],MATCH("ID",Vertices[[#Headers],[Vertex]:[Vertex Content Word Count]],0),FALSE)</f>
        <v>5</v>
      </c>
    </row>
    <row r="16" spans="1:3" ht="15">
      <c r="A16" s="85" t="s">
        <v>857</v>
      </c>
      <c r="B16" s="93" t="s">
        <v>227</v>
      </c>
      <c r="C16" s="85">
        <f>VLOOKUP(GroupVertices[[#This Row],[Vertex]],Vertices[],MATCH("ID",Vertices[[#Headers],[Vertex]:[Vertex Content Word Count]],0),FALSE)</f>
        <v>4</v>
      </c>
    </row>
    <row r="17" spans="1:3" ht="15">
      <c r="A17" s="85" t="s">
        <v>858</v>
      </c>
      <c r="B17" s="93" t="s">
        <v>218</v>
      </c>
      <c r="C17" s="85">
        <f>VLOOKUP(GroupVertices[[#This Row],[Vertex]],Vertices[],MATCH("ID",Vertices[[#Headers],[Vertex]:[Vertex Content Word Count]],0),FALSE)</f>
        <v>11</v>
      </c>
    </row>
    <row r="18" spans="1:3" ht="15">
      <c r="A18" s="85" t="s">
        <v>858</v>
      </c>
      <c r="B18" s="93" t="s">
        <v>230</v>
      </c>
      <c r="C18" s="85">
        <f>VLOOKUP(GroupVertices[[#This Row],[Vertex]],Vertices[],MATCH("ID",Vertices[[#Headers],[Vertex]:[Vertex Content Word Count]],0),FALSE)</f>
        <v>10</v>
      </c>
    </row>
    <row r="19" spans="1:3" ht="15">
      <c r="A19" s="85" t="s">
        <v>858</v>
      </c>
      <c r="B19" s="93" t="s">
        <v>217</v>
      </c>
      <c r="C19" s="85">
        <f>VLOOKUP(GroupVertices[[#This Row],[Vertex]],Vertices[],MATCH("ID",Vertices[[#Headers],[Vertex]:[Vertex Content Word Count]],0),FALSE)</f>
        <v>9</v>
      </c>
    </row>
    <row r="20" spans="1:3" ht="15">
      <c r="A20" s="85" t="s">
        <v>859</v>
      </c>
      <c r="B20" s="93" t="s">
        <v>222</v>
      </c>
      <c r="C20" s="85">
        <f>VLOOKUP(GroupVertices[[#This Row],[Vertex]],Vertices[],MATCH("ID",Vertices[[#Headers],[Vertex]:[Vertex Content Word Count]],0),FALSE)</f>
        <v>14</v>
      </c>
    </row>
    <row r="21" spans="1:3" ht="15">
      <c r="A21" s="85" t="s">
        <v>859</v>
      </c>
      <c r="B21" s="93" t="s">
        <v>220</v>
      </c>
      <c r="C21" s="85">
        <f>VLOOKUP(GroupVertices[[#This Row],[Vertex]],Vertices[],MATCH("ID",Vertices[[#Headers],[Vertex]:[Vertex Content Word Count]],0),FALSE)</f>
        <v>13</v>
      </c>
    </row>
    <row r="22" spans="1:3" ht="15">
      <c r="A22" s="85" t="s">
        <v>860</v>
      </c>
      <c r="B22" s="93" t="s">
        <v>215</v>
      </c>
      <c r="C22" s="85">
        <f>VLOOKUP(GroupVertices[[#This Row],[Vertex]],Vertices[],MATCH("ID",Vertices[[#Headers],[Vertex]:[Vertex Content Word Count]],0),FALSE)</f>
        <v>6</v>
      </c>
    </row>
    <row r="23" spans="1:3" ht="15">
      <c r="A23" s="85" t="s">
        <v>860</v>
      </c>
      <c r="B23" s="93" t="s">
        <v>229</v>
      </c>
      <c r="C23"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1332</v>
      </c>
      <c r="B2" s="36" t="s">
        <v>816</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17</v>
      </c>
      <c r="L2" s="39">
        <f>MIN(Vertices[Closeness Centrality])</f>
        <v>0.02439</v>
      </c>
      <c r="M2" s="40">
        <f>COUNTIF(Vertices[Closeness Centrality],"&gt;= "&amp;L2)-COUNTIF(Vertices[Closeness Centrality],"&gt;="&amp;L3)</f>
        <v>14</v>
      </c>
      <c r="N2" s="39">
        <f>MIN(Vertices[Eigenvector Centrality])</f>
        <v>0</v>
      </c>
      <c r="O2" s="40">
        <f>COUNTIF(Vertices[Eigenvector Centrality],"&gt;= "&amp;N2)-COUNTIF(Vertices[Eigenvector Centrality],"&gt;="&amp;N3)</f>
        <v>7</v>
      </c>
      <c r="P2" s="39">
        <f>MIN(Vertices[PageRank])</f>
        <v>0.475542</v>
      </c>
      <c r="Q2" s="40">
        <f>COUNTIF(Vertices[PageRank],"&gt;= "&amp;P2)-COUNTIF(Vertices[PageRank],"&gt;="&amp;P3)</f>
        <v>4</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1.9454545454545455</v>
      </c>
      <c r="K3" s="42">
        <f>COUNTIF(Vertices[Betweenness Centrality],"&gt;= "&amp;J3)-COUNTIF(Vertices[Betweenness Centrality],"&gt;="&amp;J4)</f>
        <v>1</v>
      </c>
      <c r="L3" s="41">
        <f aca="true" t="shared" si="5" ref="L3:L26">L2+($L$57-$L$2)/BinDivisor</f>
        <v>0.04212836363636363</v>
      </c>
      <c r="M3" s="42">
        <f>COUNTIF(Vertices[Closeness Centrality],"&gt;= "&amp;L3)-COUNTIF(Vertices[Closeness Centrality],"&gt;="&amp;L4)</f>
        <v>1</v>
      </c>
      <c r="N3" s="41">
        <f aca="true" t="shared" si="6" ref="N3:N26">N2+($N$57-$N$2)/BinDivisor</f>
        <v>0.003352127272727273</v>
      </c>
      <c r="O3" s="42">
        <f>COUNTIF(Vertices[Eigenvector Centrality],"&gt;= "&amp;N3)-COUNTIF(Vertices[Eigenvector Centrality],"&gt;="&amp;N4)</f>
        <v>0</v>
      </c>
      <c r="P3" s="41">
        <f aca="true" t="shared" si="7" ref="P3:P26">P2+($P$57-$P$2)/BinDivisor</f>
        <v>0.5156402727272728</v>
      </c>
      <c r="Q3" s="42">
        <f>COUNTIF(Vertices[PageRank],"&gt;= "&amp;P3)-COUNTIF(Vertices[PageRank],"&gt;="&amp;P4)</f>
        <v>4</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0.14545454545454545</v>
      </c>
      <c r="G4" s="40">
        <f>COUNTIF(Vertices[In-Degree],"&gt;= "&amp;F4)-COUNTIF(Vertices[In-Degree],"&gt;="&amp;F5)</f>
        <v>0</v>
      </c>
      <c r="H4" s="39">
        <f t="shared" si="3"/>
        <v>0.21818181818181817</v>
      </c>
      <c r="I4" s="40">
        <f>COUNTIF(Vertices[Out-Degree],"&gt;= "&amp;H4)-COUNTIF(Vertices[Out-Degree],"&gt;="&amp;H5)</f>
        <v>0</v>
      </c>
      <c r="J4" s="39">
        <f t="shared" si="4"/>
        <v>3.890909090909091</v>
      </c>
      <c r="K4" s="40">
        <f>COUNTIF(Vertices[Betweenness Centrality],"&gt;= "&amp;J4)-COUNTIF(Vertices[Betweenness Centrality],"&gt;="&amp;J5)</f>
        <v>0</v>
      </c>
      <c r="L4" s="39">
        <f t="shared" si="5"/>
        <v>0.059866727272727266</v>
      </c>
      <c r="M4" s="40">
        <f>COUNTIF(Vertices[Closeness Centrality],"&gt;= "&amp;L4)-COUNTIF(Vertices[Closeness Centrality],"&gt;="&amp;L5)</f>
        <v>0</v>
      </c>
      <c r="N4" s="39">
        <f t="shared" si="6"/>
        <v>0.006704254545454546</v>
      </c>
      <c r="O4" s="40">
        <f>COUNTIF(Vertices[Eigenvector Centrality],"&gt;= "&amp;N4)-COUNTIF(Vertices[Eigenvector Centrality],"&gt;="&amp;N5)</f>
        <v>0</v>
      </c>
      <c r="P4" s="39">
        <f t="shared" si="7"/>
        <v>0.5557385454545455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0.21818181818181817</v>
      </c>
      <c r="G5" s="42">
        <f>COUNTIF(Vertices[In-Degree],"&gt;= "&amp;F5)-COUNTIF(Vertices[In-Degree],"&gt;="&amp;F6)</f>
        <v>0</v>
      </c>
      <c r="H5" s="41">
        <f t="shared" si="3"/>
        <v>0.32727272727272727</v>
      </c>
      <c r="I5" s="42">
        <f>COUNTIF(Vertices[Out-Degree],"&gt;= "&amp;H5)-COUNTIF(Vertices[Out-Degree],"&gt;="&amp;H6)</f>
        <v>0</v>
      </c>
      <c r="J5" s="41">
        <f t="shared" si="4"/>
        <v>5.836363636363637</v>
      </c>
      <c r="K5" s="42">
        <f>COUNTIF(Vertices[Betweenness Centrality],"&gt;= "&amp;J5)-COUNTIF(Vertices[Betweenness Centrality],"&gt;="&amp;J6)</f>
        <v>0</v>
      </c>
      <c r="L5" s="41">
        <f t="shared" si="5"/>
        <v>0.0776050909090909</v>
      </c>
      <c r="M5" s="42">
        <f>COUNTIF(Vertices[Closeness Centrality],"&gt;= "&amp;L5)-COUNTIF(Vertices[Closeness Centrality],"&gt;="&amp;L6)</f>
        <v>0</v>
      </c>
      <c r="N5" s="41">
        <f t="shared" si="6"/>
        <v>0.010056381818181819</v>
      </c>
      <c r="O5" s="42">
        <f>COUNTIF(Vertices[Eigenvector Centrality],"&gt;= "&amp;N5)-COUNTIF(Vertices[Eigenvector Centrality],"&gt;="&amp;N6)</f>
        <v>0</v>
      </c>
      <c r="P5" s="41">
        <f t="shared" si="7"/>
        <v>0.5958368181818182</v>
      </c>
      <c r="Q5" s="42">
        <f>COUNTIF(Vertices[PageRank],"&gt;= "&amp;P5)-COUNTIF(Vertices[PageRank],"&gt;="&amp;P6)</f>
        <v>0</v>
      </c>
      <c r="R5" s="41">
        <f t="shared" si="8"/>
        <v>0.02727272727272727</v>
      </c>
      <c r="S5" s="46">
        <f>COUNTIF(Vertices[Clustering Coefficient],"&gt;= "&amp;R5)-COUNTIF(Vertices[Clustering Coefficient],"&gt;="&amp;R6)</f>
        <v>1</v>
      </c>
      <c r="T5" s="41" t="e">
        <f ca="1" t="shared" si="9"/>
        <v>#REF!</v>
      </c>
      <c r="U5" s="42" t="e">
        <f ca="1" t="shared" si="0"/>
        <v>#REF!</v>
      </c>
    </row>
    <row r="6" spans="1:21" ht="15">
      <c r="A6" s="36" t="s">
        <v>148</v>
      </c>
      <c r="B6" s="36">
        <v>18</v>
      </c>
      <c r="D6" s="34">
        <f t="shared" si="1"/>
        <v>0</v>
      </c>
      <c r="E6" s="3">
        <f>COUNTIF(Vertices[Degree],"&gt;= "&amp;D6)-COUNTIF(Vertices[Degree],"&gt;="&amp;D7)</f>
        <v>0</v>
      </c>
      <c r="F6" s="39">
        <f t="shared" si="2"/>
        <v>0.2909090909090909</v>
      </c>
      <c r="G6" s="40">
        <f>COUNTIF(Vertices[In-Degree],"&gt;= "&amp;F6)-COUNTIF(Vertices[In-Degree],"&gt;="&amp;F7)</f>
        <v>0</v>
      </c>
      <c r="H6" s="39">
        <f t="shared" si="3"/>
        <v>0.43636363636363634</v>
      </c>
      <c r="I6" s="40">
        <f>COUNTIF(Vertices[Out-Degree],"&gt;= "&amp;H6)-COUNTIF(Vertices[Out-Degree],"&gt;="&amp;H7)</f>
        <v>0</v>
      </c>
      <c r="J6" s="39">
        <f t="shared" si="4"/>
        <v>7.781818181818182</v>
      </c>
      <c r="K6" s="40">
        <f>COUNTIF(Vertices[Betweenness Centrality],"&gt;= "&amp;J6)-COUNTIF(Vertices[Betweenness Centrality],"&gt;="&amp;J7)</f>
        <v>0</v>
      </c>
      <c r="L6" s="39">
        <f t="shared" si="5"/>
        <v>0.09534345454545454</v>
      </c>
      <c r="M6" s="40">
        <f>COUNTIF(Vertices[Closeness Centrality],"&gt;= "&amp;L6)-COUNTIF(Vertices[Closeness Centrality],"&gt;="&amp;L7)</f>
        <v>0</v>
      </c>
      <c r="N6" s="39">
        <f t="shared" si="6"/>
        <v>0.013408509090909092</v>
      </c>
      <c r="O6" s="40">
        <f>COUNTIF(Vertices[Eigenvector Centrality],"&gt;= "&amp;N6)-COUNTIF(Vertices[Eigenvector Centrality],"&gt;="&amp;N7)</f>
        <v>4</v>
      </c>
      <c r="P6" s="39">
        <f t="shared" si="7"/>
        <v>0.635935090909091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73</v>
      </c>
      <c r="D7" s="34">
        <f t="shared" si="1"/>
        <v>0</v>
      </c>
      <c r="E7" s="3">
        <f>COUNTIF(Vertices[Degree],"&gt;= "&amp;D7)-COUNTIF(Vertices[Degree],"&gt;="&amp;D8)</f>
        <v>0</v>
      </c>
      <c r="F7" s="41">
        <f t="shared" si="2"/>
        <v>0.36363636363636365</v>
      </c>
      <c r="G7" s="42">
        <f>COUNTIF(Vertices[In-Degree],"&gt;= "&amp;F7)-COUNTIF(Vertices[In-Degree],"&gt;="&amp;F8)</f>
        <v>0</v>
      </c>
      <c r="H7" s="41">
        <f t="shared" si="3"/>
        <v>0.5454545454545454</v>
      </c>
      <c r="I7" s="42">
        <f>COUNTIF(Vertices[Out-Degree],"&gt;= "&amp;H7)-COUNTIF(Vertices[Out-Degree],"&gt;="&amp;H8)</f>
        <v>0</v>
      </c>
      <c r="J7" s="41">
        <f t="shared" si="4"/>
        <v>9.727272727272728</v>
      </c>
      <c r="K7" s="42">
        <f>COUNTIF(Vertices[Betweenness Centrality],"&gt;= "&amp;J7)-COUNTIF(Vertices[Betweenness Centrality],"&gt;="&amp;J8)</f>
        <v>0</v>
      </c>
      <c r="L7" s="41">
        <f t="shared" si="5"/>
        <v>0.11308181818181817</v>
      </c>
      <c r="M7" s="42">
        <f>COUNTIF(Vertices[Closeness Centrality],"&gt;= "&amp;L7)-COUNTIF(Vertices[Closeness Centrality],"&gt;="&amp;L8)</f>
        <v>0</v>
      </c>
      <c r="N7" s="41">
        <f t="shared" si="6"/>
        <v>0.016760636363636366</v>
      </c>
      <c r="O7" s="42">
        <f>COUNTIF(Vertices[Eigenvector Centrality],"&gt;= "&amp;N7)-COUNTIF(Vertices[Eigenvector Centrality],"&gt;="&amp;N8)</f>
        <v>0</v>
      </c>
      <c r="P7" s="41">
        <f t="shared" si="7"/>
        <v>0.6760333636363637</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91</v>
      </c>
      <c r="D8" s="34">
        <f t="shared" si="1"/>
        <v>0</v>
      </c>
      <c r="E8" s="3">
        <f>COUNTIF(Vertices[Degree],"&gt;= "&amp;D8)-COUNTIF(Vertices[Degree],"&gt;="&amp;D9)</f>
        <v>0</v>
      </c>
      <c r="F8" s="39">
        <f t="shared" si="2"/>
        <v>0.4363636363636364</v>
      </c>
      <c r="G8" s="40">
        <f>COUNTIF(Vertices[In-Degree],"&gt;= "&amp;F8)-COUNTIF(Vertices[In-Degree],"&gt;="&amp;F9)</f>
        <v>0</v>
      </c>
      <c r="H8" s="39">
        <f t="shared" si="3"/>
        <v>0.6545454545454545</v>
      </c>
      <c r="I8" s="40">
        <f>COUNTIF(Vertices[Out-Degree],"&gt;= "&amp;H8)-COUNTIF(Vertices[Out-Degree],"&gt;="&amp;H9)</f>
        <v>0</v>
      </c>
      <c r="J8" s="39">
        <f t="shared" si="4"/>
        <v>11.672727272727274</v>
      </c>
      <c r="K8" s="40">
        <f>COUNTIF(Vertices[Betweenness Centrality],"&gt;= "&amp;J8)-COUNTIF(Vertices[Betweenness Centrality],"&gt;="&amp;J9)</f>
        <v>0</v>
      </c>
      <c r="L8" s="39">
        <f t="shared" si="5"/>
        <v>0.1308201818181818</v>
      </c>
      <c r="M8" s="40">
        <f>COUNTIF(Vertices[Closeness Centrality],"&gt;= "&amp;L8)-COUNTIF(Vertices[Closeness Centrality],"&gt;="&amp;L9)</f>
        <v>0</v>
      </c>
      <c r="N8" s="39">
        <f t="shared" si="6"/>
        <v>0.02011276363636364</v>
      </c>
      <c r="O8" s="40">
        <f>COUNTIF(Vertices[Eigenvector Centrality],"&gt;= "&amp;N8)-COUNTIF(Vertices[Eigenvector Centrality],"&gt;="&amp;N9)</f>
        <v>0</v>
      </c>
      <c r="P8" s="39">
        <f t="shared" si="7"/>
        <v>0.7161316363636364</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0.5090909090909091</v>
      </c>
      <c r="G9" s="42">
        <f>COUNTIF(Vertices[In-Degree],"&gt;= "&amp;F9)-COUNTIF(Vertices[In-Degree],"&gt;="&amp;F10)</f>
        <v>0</v>
      </c>
      <c r="H9" s="41">
        <f t="shared" si="3"/>
        <v>0.7636363636363637</v>
      </c>
      <c r="I9" s="42">
        <f>COUNTIF(Vertices[Out-Degree],"&gt;= "&amp;H9)-COUNTIF(Vertices[Out-Degree],"&gt;="&amp;H10)</f>
        <v>0</v>
      </c>
      <c r="J9" s="41">
        <f t="shared" si="4"/>
        <v>13.618181818181819</v>
      </c>
      <c r="K9" s="42">
        <f>COUNTIF(Vertices[Betweenness Centrality],"&gt;= "&amp;J9)-COUNTIF(Vertices[Betweenness Centrality],"&gt;="&amp;J10)</f>
        <v>0</v>
      </c>
      <c r="L9" s="41">
        <f t="shared" si="5"/>
        <v>0.14855854545454544</v>
      </c>
      <c r="M9" s="42">
        <f>COUNTIF(Vertices[Closeness Centrality],"&gt;= "&amp;L9)-COUNTIF(Vertices[Closeness Centrality],"&gt;="&amp;L10)</f>
        <v>0</v>
      </c>
      <c r="N9" s="41">
        <f t="shared" si="6"/>
        <v>0.023464890909090916</v>
      </c>
      <c r="O9" s="42">
        <f>COUNTIF(Vertices[Eigenvector Centrality],"&gt;= "&amp;N9)-COUNTIF(Vertices[Eigenvector Centrality],"&gt;="&amp;N10)</f>
        <v>0</v>
      </c>
      <c r="P9" s="41">
        <f t="shared" si="7"/>
        <v>0.7562299090909091</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44</v>
      </c>
      <c r="D10" s="34">
        <f t="shared" si="1"/>
        <v>0</v>
      </c>
      <c r="E10" s="3">
        <f>COUNTIF(Vertices[Degree],"&gt;= "&amp;D10)-COUNTIF(Vertices[Degree],"&gt;="&amp;D11)</f>
        <v>0</v>
      </c>
      <c r="F10" s="39">
        <f t="shared" si="2"/>
        <v>0.5818181818181819</v>
      </c>
      <c r="G10" s="40">
        <f>COUNTIF(Vertices[In-Degree],"&gt;= "&amp;F10)-COUNTIF(Vertices[In-Degree],"&gt;="&amp;F11)</f>
        <v>0</v>
      </c>
      <c r="H10" s="39">
        <f t="shared" si="3"/>
        <v>0.8727272727272728</v>
      </c>
      <c r="I10" s="40">
        <f>COUNTIF(Vertices[Out-Degree],"&gt;= "&amp;H10)-COUNTIF(Vertices[Out-Degree],"&gt;="&amp;H11)</f>
        <v>0</v>
      </c>
      <c r="J10" s="39">
        <f t="shared" si="4"/>
        <v>15.563636363636364</v>
      </c>
      <c r="K10" s="40">
        <f>COUNTIF(Vertices[Betweenness Centrality],"&gt;= "&amp;J10)-COUNTIF(Vertices[Betweenness Centrality],"&gt;="&amp;J11)</f>
        <v>0</v>
      </c>
      <c r="L10" s="39">
        <f t="shared" si="5"/>
        <v>0.16629690909090908</v>
      </c>
      <c r="M10" s="40">
        <f>COUNTIF(Vertices[Closeness Centrality],"&gt;= "&amp;L10)-COUNTIF(Vertices[Closeness Centrality],"&gt;="&amp;L11)</f>
        <v>0</v>
      </c>
      <c r="N10" s="39">
        <f t="shared" si="6"/>
        <v>0.02681701818181819</v>
      </c>
      <c r="O10" s="40">
        <f>COUNTIF(Vertices[Eigenvector Centrality],"&gt;= "&amp;N10)-COUNTIF(Vertices[Eigenvector Centrality],"&gt;="&amp;N11)</f>
        <v>0</v>
      </c>
      <c r="P10" s="39">
        <f t="shared" si="7"/>
        <v>0.7963281818181819</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0.6545454545454547</v>
      </c>
      <c r="G11" s="42">
        <f>COUNTIF(Vertices[In-Degree],"&gt;= "&amp;F11)-COUNTIF(Vertices[In-Degree],"&gt;="&amp;F12)</f>
        <v>0</v>
      </c>
      <c r="H11" s="41">
        <f t="shared" si="3"/>
        <v>0.9818181818181819</v>
      </c>
      <c r="I11" s="42">
        <f>COUNTIF(Vertices[Out-Degree],"&gt;= "&amp;H11)-COUNTIF(Vertices[Out-Degree],"&gt;="&amp;H12)</f>
        <v>7</v>
      </c>
      <c r="J11" s="41">
        <f t="shared" si="4"/>
        <v>17.50909090909091</v>
      </c>
      <c r="K11" s="42">
        <f>COUNTIF(Vertices[Betweenness Centrality],"&gt;= "&amp;J11)-COUNTIF(Vertices[Betweenness Centrality],"&gt;="&amp;J12)</f>
        <v>0</v>
      </c>
      <c r="L11" s="41">
        <f t="shared" si="5"/>
        <v>0.18403527272727271</v>
      </c>
      <c r="M11" s="42">
        <f>COUNTIF(Vertices[Closeness Centrality],"&gt;= "&amp;L11)-COUNTIF(Vertices[Closeness Centrality],"&gt;="&amp;L12)</f>
        <v>0</v>
      </c>
      <c r="N11" s="41">
        <f t="shared" si="6"/>
        <v>0.030169145454545465</v>
      </c>
      <c r="O11" s="42">
        <f>COUNTIF(Vertices[Eigenvector Centrality],"&gt;= "&amp;N11)-COUNTIF(Vertices[Eigenvector Centrality],"&gt;="&amp;N12)</f>
        <v>0</v>
      </c>
      <c r="P11" s="41">
        <f t="shared" si="7"/>
        <v>0.8364264545454546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0.7272727272727274</v>
      </c>
      <c r="G12" s="40">
        <f>COUNTIF(Vertices[In-Degree],"&gt;= "&amp;F12)-COUNTIF(Vertices[In-Degree],"&gt;="&amp;F13)</f>
        <v>0</v>
      </c>
      <c r="H12" s="39">
        <f t="shared" si="3"/>
        <v>1.090909090909091</v>
      </c>
      <c r="I12" s="40">
        <f>COUNTIF(Vertices[Out-Degree],"&gt;= "&amp;H12)-COUNTIF(Vertices[Out-Degree],"&gt;="&amp;H13)</f>
        <v>0</v>
      </c>
      <c r="J12" s="39">
        <f t="shared" si="4"/>
        <v>19.454545454545457</v>
      </c>
      <c r="K12" s="40">
        <f>COUNTIF(Vertices[Betweenness Centrality],"&gt;= "&amp;J12)-COUNTIF(Vertices[Betweenness Centrality],"&gt;="&amp;J13)</f>
        <v>0</v>
      </c>
      <c r="L12" s="39">
        <f t="shared" si="5"/>
        <v>0.20177363636363635</v>
      </c>
      <c r="M12" s="40">
        <f>COUNTIF(Vertices[Closeness Centrality],"&gt;= "&amp;L12)-COUNTIF(Vertices[Closeness Centrality],"&gt;="&amp;L13)</f>
        <v>0</v>
      </c>
      <c r="N12" s="39">
        <f t="shared" si="6"/>
        <v>0.03352127272727274</v>
      </c>
      <c r="O12" s="40">
        <f>COUNTIF(Vertices[Eigenvector Centrality],"&gt;= "&amp;N12)-COUNTIF(Vertices[Eigenvector Centrality],"&gt;="&amp;N13)</f>
        <v>0</v>
      </c>
      <c r="P12" s="39">
        <f t="shared" si="7"/>
        <v>0.8765247272727273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0.8000000000000002</v>
      </c>
      <c r="G13" s="42">
        <f>COUNTIF(Vertices[In-Degree],"&gt;= "&amp;F13)-COUNTIF(Vertices[In-Degree],"&gt;="&amp;F14)</f>
        <v>0</v>
      </c>
      <c r="H13" s="41">
        <f t="shared" si="3"/>
        <v>1.2000000000000002</v>
      </c>
      <c r="I13" s="42">
        <f>COUNTIF(Vertices[Out-Degree],"&gt;= "&amp;H13)-COUNTIF(Vertices[Out-Degree],"&gt;="&amp;H14)</f>
        <v>0</v>
      </c>
      <c r="J13" s="41">
        <f t="shared" si="4"/>
        <v>21.400000000000002</v>
      </c>
      <c r="K13" s="42">
        <f>COUNTIF(Vertices[Betweenness Centrality],"&gt;= "&amp;J13)-COUNTIF(Vertices[Betweenness Centrality],"&gt;="&amp;J14)</f>
        <v>0</v>
      </c>
      <c r="L13" s="41">
        <f t="shared" si="5"/>
        <v>0.21951199999999998</v>
      </c>
      <c r="M13" s="42">
        <f>COUNTIF(Vertices[Closeness Centrality],"&gt;= "&amp;L13)-COUNTIF(Vertices[Closeness Centrality],"&gt;="&amp;L14)</f>
        <v>0</v>
      </c>
      <c r="N13" s="41">
        <f t="shared" si="6"/>
        <v>0.036873400000000014</v>
      </c>
      <c r="O13" s="42">
        <f>COUNTIF(Vertices[Eigenvector Centrality],"&gt;= "&amp;N13)-COUNTIF(Vertices[Eigenvector Centrality],"&gt;="&amp;N14)</f>
        <v>0</v>
      </c>
      <c r="P13" s="41">
        <f t="shared" si="7"/>
        <v>0.9166230000000001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0.8727272727272729</v>
      </c>
      <c r="G14" s="40">
        <f>COUNTIF(Vertices[In-Degree],"&gt;= "&amp;F14)-COUNTIF(Vertices[In-Degree],"&gt;="&amp;F15)</f>
        <v>0</v>
      </c>
      <c r="H14" s="39">
        <f t="shared" si="3"/>
        <v>1.3090909090909093</v>
      </c>
      <c r="I14" s="40">
        <f>COUNTIF(Vertices[Out-Degree],"&gt;= "&amp;H14)-COUNTIF(Vertices[Out-Degree],"&gt;="&amp;H15)</f>
        <v>0</v>
      </c>
      <c r="J14" s="39">
        <f t="shared" si="4"/>
        <v>23.345454545454547</v>
      </c>
      <c r="K14" s="40">
        <f>COUNTIF(Vertices[Betweenness Centrality],"&gt;= "&amp;J14)-COUNTIF(Vertices[Betweenness Centrality],"&gt;="&amp;J15)</f>
        <v>0</v>
      </c>
      <c r="L14" s="39">
        <f t="shared" si="5"/>
        <v>0.23725036363636362</v>
      </c>
      <c r="M14" s="40">
        <f>COUNTIF(Vertices[Closeness Centrality],"&gt;= "&amp;L14)-COUNTIF(Vertices[Closeness Centrality],"&gt;="&amp;L15)</f>
        <v>0</v>
      </c>
      <c r="N14" s="39">
        <f t="shared" si="6"/>
        <v>0.04022552727272729</v>
      </c>
      <c r="O14" s="40">
        <f>COUNTIF(Vertices[Eigenvector Centrality],"&gt;= "&amp;N14)-COUNTIF(Vertices[Eigenvector Centrality],"&gt;="&amp;N15)</f>
        <v>4</v>
      </c>
      <c r="P14" s="39">
        <f t="shared" si="7"/>
        <v>0.9567212727272728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0.9454545454545457</v>
      </c>
      <c r="G15" s="42">
        <f>COUNTIF(Vertices[In-Degree],"&gt;= "&amp;F15)-COUNTIF(Vertices[In-Degree],"&gt;="&amp;F16)</f>
        <v>10</v>
      </c>
      <c r="H15" s="41">
        <f t="shared" si="3"/>
        <v>1.4181818181818184</v>
      </c>
      <c r="I15" s="42">
        <f>COUNTIF(Vertices[Out-Degree],"&gt;= "&amp;H15)-COUNTIF(Vertices[Out-Degree],"&gt;="&amp;H16)</f>
        <v>0</v>
      </c>
      <c r="J15" s="41">
        <f t="shared" si="4"/>
        <v>25.290909090909093</v>
      </c>
      <c r="K15" s="42">
        <f>COUNTIF(Vertices[Betweenness Centrality],"&gt;= "&amp;J15)-COUNTIF(Vertices[Betweenness Centrality],"&gt;="&amp;J16)</f>
        <v>0</v>
      </c>
      <c r="L15" s="41">
        <f t="shared" si="5"/>
        <v>0.25498872727272726</v>
      </c>
      <c r="M15" s="42">
        <f>COUNTIF(Vertices[Closeness Centrality],"&gt;= "&amp;L15)-COUNTIF(Vertices[Closeness Centrality],"&gt;="&amp;L16)</f>
        <v>0</v>
      </c>
      <c r="N15" s="41">
        <f t="shared" si="6"/>
        <v>0.043577654545454564</v>
      </c>
      <c r="O15" s="42">
        <f>COUNTIF(Vertices[Eigenvector Centrality],"&gt;= "&amp;N15)-COUNTIF(Vertices[Eigenvector Centrality],"&gt;="&amp;N16)</f>
        <v>1</v>
      </c>
      <c r="P15" s="41">
        <f t="shared" si="7"/>
        <v>0.9968195454545455</v>
      </c>
      <c r="Q15" s="42">
        <f>COUNTIF(Vertices[PageRank],"&gt;= "&amp;P15)-COUNTIF(Vertices[PageRank],"&gt;="&amp;P16)</f>
        <v>5</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1.5272727272727276</v>
      </c>
      <c r="I16" s="40">
        <f>COUNTIF(Vertices[Out-Degree],"&gt;= "&amp;H16)-COUNTIF(Vertices[Out-Degree],"&gt;="&amp;H17)</f>
        <v>0</v>
      </c>
      <c r="J16" s="39">
        <f t="shared" si="4"/>
        <v>27.236363636363638</v>
      </c>
      <c r="K16" s="40">
        <f>COUNTIF(Vertices[Betweenness Centrality],"&gt;= "&amp;J16)-COUNTIF(Vertices[Betweenness Centrality],"&gt;="&amp;J17)</f>
        <v>0</v>
      </c>
      <c r="L16" s="39">
        <f t="shared" si="5"/>
        <v>0.27272709090909086</v>
      </c>
      <c r="M16" s="40">
        <f>COUNTIF(Vertices[Closeness Centrality],"&gt;= "&amp;L16)-COUNTIF(Vertices[Closeness Centrality],"&gt;="&amp;L17)</f>
        <v>0</v>
      </c>
      <c r="N16" s="39">
        <f t="shared" si="6"/>
        <v>0.04692978181818184</v>
      </c>
      <c r="O16" s="40">
        <f>COUNTIF(Vertices[Eigenvector Centrality],"&gt;= "&amp;N16)-COUNTIF(Vertices[Eigenvector Centrality],"&gt;="&amp;N17)</f>
        <v>0</v>
      </c>
      <c r="P16" s="39">
        <f t="shared" si="7"/>
        <v>1.0369178181818182</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15</v>
      </c>
      <c r="D17" s="34">
        <f t="shared" si="1"/>
        <v>0</v>
      </c>
      <c r="E17" s="3">
        <f>COUNTIF(Vertices[Degree],"&gt;= "&amp;D17)-COUNTIF(Vertices[Degree],"&gt;="&amp;D18)</f>
        <v>0</v>
      </c>
      <c r="F17" s="41">
        <f t="shared" si="2"/>
        <v>1.090909090909091</v>
      </c>
      <c r="G17" s="42">
        <f>COUNTIF(Vertices[In-Degree],"&gt;= "&amp;F17)-COUNTIF(Vertices[In-Degree],"&gt;="&amp;F18)</f>
        <v>0</v>
      </c>
      <c r="H17" s="41">
        <f t="shared" si="3"/>
        <v>1.6363636363636367</v>
      </c>
      <c r="I17" s="42">
        <f>COUNTIF(Vertices[Out-Degree],"&gt;= "&amp;H17)-COUNTIF(Vertices[Out-Degree],"&gt;="&amp;H18)</f>
        <v>0</v>
      </c>
      <c r="J17" s="41">
        <f t="shared" si="4"/>
        <v>29.181818181818183</v>
      </c>
      <c r="K17" s="42">
        <f>COUNTIF(Vertices[Betweenness Centrality],"&gt;= "&amp;J17)-COUNTIF(Vertices[Betweenness Centrality],"&gt;="&amp;J18)</f>
        <v>1</v>
      </c>
      <c r="L17" s="41">
        <f t="shared" si="5"/>
        <v>0.29046545454545447</v>
      </c>
      <c r="M17" s="42">
        <f>COUNTIF(Vertices[Closeness Centrality],"&gt;= "&amp;L17)-COUNTIF(Vertices[Closeness Centrality],"&gt;="&amp;L18)</f>
        <v>0</v>
      </c>
      <c r="N17" s="41">
        <f t="shared" si="6"/>
        <v>0.05028190909090911</v>
      </c>
      <c r="O17" s="42">
        <f>COUNTIF(Vertices[Eigenvector Centrality],"&gt;= "&amp;N17)-COUNTIF(Vertices[Eigenvector Centrality],"&gt;="&amp;N18)</f>
        <v>0</v>
      </c>
      <c r="P17" s="41">
        <f t="shared" si="7"/>
        <v>1.077016090909091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82</v>
      </c>
      <c r="D18" s="34">
        <f t="shared" si="1"/>
        <v>0</v>
      </c>
      <c r="E18" s="3">
        <f>COUNTIF(Vertices[Degree],"&gt;= "&amp;D18)-COUNTIF(Vertices[Degree],"&gt;="&amp;D19)</f>
        <v>0</v>
      </c>
      <c r="F18" s="39">
        <f t="shared" si="2"/>
        <v>1.1636363636363638</v>
      </c>
      <c r="G18" s="40">
        <f>COUNTIF(Vertices[In-Degree],"&gt;= "&amp;F18)-COUNTIF(Vertices[In-Degree],"&gt;="&amp;F19)</f>
        <v>0</v>
      </c>
      <c r="H18" s="39">
        <f t="shared" si="3"/>
        <v>1.7454545454545458</v>
      </c>
      <c r="I18" s="40">
        <f>COUNTIF(Vertices[Out-Degree],"&gt;= "&amp;H18)-COUNTIF(Vertices[Out-Degree],"&gt;="&amp;H19)</f>
        <v>0</v>
      </c>
      <c r="J18" s="39">
        <f t="shared" si="4"/>
        <v>31.12727272727273</v>
      </c>
      <c r="K18" s="40">
        <f>COUNTIF(Vertices[Betweenness Centrality],"&gt;= "&amp;J18)-COUNTIF(Vertices[Betweenness Centrality],"&gt;="&amp;J19)</f>
        <v>0</v>
      </c>
      <c r="L18" s="39">
        <f t="shared" si="5"/>
        <v>0.3082038181818181</v>
      </c>
      <c r="M18" s="40">
        <f>COUNTIF(Vertices[Closeness Centrality],"&gt;= "&amp;L18)-COUNTIF(Vertices[Closeness Centrality],"&gt;="&amp;L19)</f>
        <v>0</v>
      </c>
      <c r="N18" s="39">
        <f t="shared" si="6"/>
        <v>0.05363403636363639</v>
      </c>
      <c r="O18" s="40">
        <f>COUNTIF(Vertices[Eigenvector Centrality],"&gt;= "&amp;N18)-COUNTIF(Vertices[Eigenvector Centrality],"&gt;="&amp;N19)</f>
        <v>0</v>
      </c>
      <c r="P18" s="39">
        <f t="shared" si="7"/>
        <v>1.1171143636363636</v>
      </c>
      <c r="Q18" s="40">
        <f>COUNTIF(Vertices[PageRank],"&gt;= "&amp;P18)-COUNTIF(Vertices[PageRank],"&gt;="&amp;P19)</f>
        <v>0</v>
      </c>
      <c r="R18" s="39">
        <f t="shared" si="8"/>
        <v>0.14545454545454548</v>
      </c>
      <c r="S18" s="45">
        <f>COUNTIF(Vertices[Clustering Coefficient],"&gt;= "&amp;R18)-COUNTIF(Vertices[Clustering Coefficient],"&gt;="&amp;R19)</f>
        <v>1</v>
      </c>
      <c r="T18" s="39" t="e">
        <f ca="1" t="shared" si="9"/>
        <v>#REF!</v>
      </c>
      <c r="U18" s="40" t="e">
        <f ca="1" t="shared" si="0"/>
        <v>#REF!</v>
      </c>
    </row>
    <row r="19" spans="1:21" ht="15">
      <c r="A19" s="137"/>
      <c r="B19" s="137"/>
      <c r="D19" s="34">
        <f t="shared" si="1"/>
        <v>0</v>
      </c>
      <c r="E19" s="3">
        <f>COUNTIF(Vertices[Degree],"&gt;= "&amp;D19)-COUNTIF(Vertices[Degree],"&gt;="&amp;D20)</f>
        <v>0</v>
      </c>
      <c r="F19" s="41">
        <f t="shared" si="2"/>
        <v>1.2363636363636366</v>
      </c>
      <c r="G19" s="42">
        <f>COUNTIF(Vertices[In-Degree],"&gt;= "&amp;F19)-COUNTIF(Vertices[In-Degree],"&gt;="&amp;F20)</f>
        <v>0</v>
      </c>
      <c r="H19" s="41">
        <f t="shared" si="3"/>
        <v>1.854545454545455</v>
      </c>
      <c r="I19" s="42">
        <f>COUNTIF(Vertices[Out-Degree],"&gt;= "&amp;H19)-COUNTIF(Vertices[Out-Degree],"&gt;="&amp;H20)</f>
        <v>0</v>
      </c>
      <c r="J19" s="41">
        <f t="shared" si="4"/>
        <v>33.07272727272728</v>
      </c>
      <c r="K19" s="42">
        <f>COUNTIF(Vertices[Betweenness Centrality],"&gt;= "&amp;J19)-COUNTIF(Vertices[Betweenness Centrality],"&gt;="&amp;J20)</f>
        <v>0</v>
      </c>
      <c r="L19" s="41">
        <f t="shared" si="5"/>
        <v>0.3259421818181817</v>
      </c>
      <c r="M19" s="42">
        <f>COUNTIF(Vertices[Closeness Centrality],"&gt;= "&amp;L19)-COUNTIF(Vertices[Closeness Centrality],"&gt;="&amp;L20)</f>
        <v>0</v>
      </c>
      <c r="N19" s="41">
        <f t="shared" si="6"/>
        <v>0.05698616363636366</v>
      </c>
      <c r="O19" s="42">
        <f>COUNTIF(Vertices[Eigenvector Centrality],"&gt;= "&amp;N19)-COUNTIF(Vertices[Eigenvector Centrality],"&gt;="&amp;N20)</f>
        <v>0</v>
      </c>
      <c r="P19" s="41">
        <f t="shared" si="7"/>
        <v>1.1572126363636364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1.3090909090909093</v>
      </c>
      <c r="G20" s="40">
        <f>COUNTIF(Vertices[In-Degree],"&gt;= "&amp;F20)-COUNTIF(Vertices[In-Degree],"&gt;="&amp;F21)</f>
        <v>0</v>
      </c>
      <c r="H20" s="39">
        <f t="shared" si="3"/>
        <v>1.963636363636364</v>
      </c>
      <c r="I20" s="40">
        <f>COUNTIF(Vertices[Out-Degree],"&gt;= "&amp;H20)-COUNTIF(Vertices[Out-Degree],"&gt;="&amp;H21)</f>
        <v>4</v>
      </c>
      <c r="J20" s="39">
        <f t="shared" si="4"/>
        <v>35.01818181818182</v>
      </c>
      <c r="K20" s="40">
        <f>COUNTIF(Vertices[Betweenness Centrality],"&gt;= "&amp;J20)-COUNTIF(Vertices[Betweenness Centrality],"&gt;="&amp;J21)</f>
        <v>0</v>
      </c>
      <c r="L20" s="39">
        <f t="shared" si="5"/>
        <v>0.3436805454545453</v>
      </c>
      <c r="M20" s="40">
        <f>COUNTIF(Vertices[Closeness Centrality],"&gt;= "&amp;L20)-COUNTIF(Vertices[Closeness Centrality],"&gt;="&amp;L21)</f>
        <v>0</v>
      </c>
      <c r="N20" s="39">
        <f t="shared" si="6"/>
        <v>0.06033829090909094</v>
      </c>
      <c r="O20" s="40">
        <f>COUNTIF(Vertices[Eigenvector Centrality],"&gt;= "&amp;N20)-COUNTIF(Vertices[Eigenvector Centrality],"&gt;="&amp;N21)</f>
        <v>0</v>
      </c>
      <c r="P20" s="39">
        <f t="shared" si="7"/>
        <v>1.197310909090909</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2.247934</v>
      </c>
      <c r="D21" s="34">
        <f t="shared" si="1"/>
        <v>0</v>
      </c>
      <c r="E21" s="3">
        <f>COUNTIF(Vertices[Degree],"&gt;= "&amp;D21)-COUNTIF(Vertices[Degree],"&gt;="&amp;D22)</f>
        <v>0</v>
      </c>
      <c r="F21" s="41">
        <f t="shared" si="2"/>
        <v>1.381818181818182</v>
      </c>
      <c r="G21" s="42">
        <f>COUNTIF(Vertices[In-Degree],"&gt;= "&amp;F21)-COUNTIF(Vertices[In-Degree],"&gt;="&amp;F22)</f>
        <v>0</v>
      </c>
      <c r="H21" s="41">
        <f t="shared" si="3"/>
        <v>2.072727272727273</v>
      </c>
      <c r="I21" s="42">
        <f>COUNTIF(Vertices[Out-Degree],"&gt;= "&amp;H21)-COUNTIF(Vertices[Out-Degree],"&gt;="&amp;H22)</f>
        <v>0</v>
      </c>
      <c r="J21" s="41">
        <f t="shared" si="4"/>
        <v>36.96363636363637</v>
      </c>
      <c r="K21" s="42">
        <f>COUNTIF(Vertices[Betweenness Centrality],"&gt;= "&amp;J21)-COUNTIF(Vertices[Betweenness Centrality],"&gt;="&amp;J22)</f>
        <v>0</v>
      </c>
      <c r="L21" s="41">
        <f t="shared" si="5"/>
        <v>0.3614189090909089</v>
      </c>
      <c r="M21" s="42">
        <f>COUNTIF(Vertices[Closeness Centrality],"&gt;= "&amp;L21)-COUNTIF(Vertices[Closeness Centrality],"&gt;="&amp;L22)</f>
        <v>0</v>
      </c>
      <c r="N21" s="41">
        <f t="shared" si="6"/>
        <v>0.06369041818181821</v>
      </c>
      <c r="O21" s="42">
        <f>COUNTIF(Vertices[Eigenvector Centrality],"&gt;= "&amp;N21)-COUNTIF(Vertices[Eigenvector Centrality],"&gt;="&amp;N22)</f>
        <v>1</v>
      </c>
      <c r="P21" s="41">
        <f t="shared" si="7"/>
        <v>1.2374091818181818</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1.4545454545454548</v>
      </c>
      <c r="G22" s="40">
        <f>COUNTIF(Vertices[In-Degree],"&gt;= "&amp;F22)-COUNTIF(Vertices[In-Degree],"&gt;="&amp;F23)</f>
        <v>0</v>
      </c>
      <c r="H22" s="39">
        <f t="shared" si="3"/>
        <v>2.181818181818182</v>
      </c>
      <c r="I22" s="40">
        <f>COUNTIF(Vertices[Out-Degree],"&gt;= "&amp;H22)-COUNTIF(Vertices[Out-Degree],"&gt;="&amp;H23)</f>
        <v>0</v>
      </c>
      <c r="J22" s="39">
        <f t="shared" si="4"/>
        <v>38.909090909090914</v>
      </c>
      <c r="K22" s="40">
        <f>COUNTIF(Vertices[Betweenness Centrality],"&gt;= "&amp;J22)-COUNTIF(Vertices[Betweenness Centrality],"&gt;="&amp;J23)</f>
        <v>0</v>
      </c>
      <c r="L22" s="39">
        <f t="shared" si="5"/>
        <v>0.3791572727272725</v>
      </c>
      <c r="M22" s="40">
        <f>COUNTIF(Vertices[Closeness Centrality],"&gt;= "&amp;L22)-COUNTIF(Vertices[Closeness Centrality],"&gt;="&amp;L23)</f>
        <v>0</v>
      </c>
      <c r="N22" s="39">
        <f t="shared" si="6"/>
        <v>0.06704254545454548</v>
      </c>
      <c r="O22" s="40">
        <f>COUNTIF(Vertices[Eigenvector Centrality],"&gt;= "&amp;N22)-COUNTIF(Vertices[Eigenvector Centrality],"&gt;="&amp;N23)</f>
        <v>0</v>
      </c>
      <c r="P22" s="39">
        <f t="shared" si="7"/>
        <v>1.2775074545454546</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1.5272727272727276</v>
      </c>
      <c r="G23" s="42">
        <f>COUNTIF(Vertices[In-Degree],"&gt;= "&amp;F23)-COUNTIF(Vertices[In-Degree],"&gt;="&amp;F24)</f>
        <v>0</v>
      </c>
      <c r="H23" s="41">
        <f t="shared" si="3"/>
        <v>2.290909090909091</v>
      </c>
      <c r="I23" s="42">
        <f>COUNTIF(Vertices[Out-Degree],"&gt;= "&amp;H23)-COUNTIF(Vertices[Out-Degree],"&gt;="&amp;H24)</f>
        <v>0</v>
      </c>
      <c r="J23" s="41">
        <f t="shared" si="4"/>
        <v>40.85454545454546</v>
      </c>
      <c r="K23" s="42">
        <f>COUNTIF(Vertices[Betweenness Centrality],"&gt;= "&amp;J23)-COUNTIF(Vertices[Betweenness Centrality],"&gt;="&amp;J24)</f>
        <v>0</v>
      </c>
      <c r="L23" s="41">
        <f t="shared" si="5"/>
        <v>0.3968956363636361</v>
      </c>
      <c r="M23" s="42">
        <f>COUNTIF(Vertices[Closeness Centrality],"&gt;= "&amp;L23)-COUNTIF(Vertices[Closeness Centrality],"&gt;="&amp;L24)</f>
        <v>0</v>
      </c>
      <c r="N23" s="41">
        <f t="shared" si="6"/>
        <v>0.07039467272727275</v>
      </c>
      <c r="O23" s="42">
        <f>COUNTIF(Vertices[Eigenvector Centrality],"&gt;= "&amp;N23)-COUNTIF(Vertices[Eigenvector Centrality],"&gt;="&amp;N24)</f>
        <v>1</v>
      </c>
      <c r="P23" s="41">
        <f t="shared" si="7"/>
        <v>1.3176057272727273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1333</v>
      </c>
      <c r="B24" s="36">
        <v>0.214467</v>
      </c>
      <c r="D24" s="34">
        <f t="shared" si="1"/>
        <v>0</v>
      </c>
      <c r="E24" s="3">
        <f>COUNTIF(Vertices[Degree],"&gt;= "&amp;D24)-COUNTIF(Vertices[Degree],"&gt;="&amp;D25)</f>
        <v>0</v>
      </c>
      <c r="F24" s="39">
        <f t="shared" si="2"/>
        <v>1.6000000000000003</v>
      </c>
      <c r="G24" s="40">
        <f>COUNTIF(Vertices[In-Degree],"&gt;= "&amp;F24)-COUNTIF(Vertices[In-Degree],"&gt;="&amp;F25)</f>
        <v>0</v>
      </c>
      <c r="H24" s="39">
        <f t="shared" si="3"/>
        <v>2.4</v>
      </c>
      <c r="I24" s="40">
        <f>COUNTIF(Vertices[Out-Degree],"&gt;= "&amp;H24)-COUNTIF(Vertices[Out-Degree],"&gt;="&amp;H25)</f>
        <v>0</v>
      </c>
      <c r="J24" s="39">
        <f t="shared" si="4"/>
        <v>42.800000000000004</v>
      </c>
      <c r="K24" s="40">
        <f>COUNTIF(Vertices[Betweenness Centrality],"&gt;= "&amp;J24)-COUNTIF(Vertices[Betweenness Centrality],"&gt;="&amp;J25)</f>
        <v>0</v>
      </c>
      <c r="L24" s="39">
        <f t="shared" si="5"/>
        <v>0.4146339999999997</v>
      </c>
      <c r="M24" s="40">
        <f>COUNTIF(Vertices[Closeness Centrality],"&gt;= "&amp;L24)-COUNTIF(Vertices[Closeness Centrality],"&gt;="&amp;L25)</f>
        <v>0</v>
      </c>
      <c r="N24" s="39">
        <f t="shared" si="6"/>
        <v>0.07374680000000002</v>
      </c>
      <c r="O24" s="40">
        <f>COUNTIF(Vertices[Eigenvector Centrality],"&gt;= "&amp;N24)-COUNTIF(Vertices[Eigenvector Centrality],"&gt;="&amp;N25)</f>
        <v>0</v>
      </c>
      <c r="P24" s="39">
        <f t="shared" si="7"/>
        <v>1.357704</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1.672727272727273</v>
      </c>
      <c r="G25" s="42">
        <f>COUNTIF(Vertices[In-Degree],"&gt;= "&amp;F25)-COUNTIF(Vertices[In-Degree],"&gt;="&amp;F26)</f>
        <v>0</v>
      </c>
      <c r="H25" s="41">
        <f t="shared" si="3"/>
        <v>2.509090909090909</v>
      </c>
      <c r="I25" s="42">
        <f>COUNTIF(Vertices[Out-Degree],"&gt;= "&amp;H25)-COUNTIF(Vertices[Out-Degree],"&gt;="&amp;H26)</f>
        <v>0</v>
      </c>
      <c r="J25" s="41">
        <f t="shared" si="4"/>
        <v>44.74545454545455</v>
      </c>
      <c r="K25" s="42">
        <f>COUNTIF(Vertices[Betweenness Centrality],"&gt;= "&amp;J25)-COUNTIF(Vertices[Betweenness Centrality],"&gt;="&amp;J26)</f>
        <v>0</v>
      </c>
      <c r="L25" s="41">
        <f t="shared" si="5"/>
        <v>0.43237236363636333</v>
      </c>
      <c r="M25" s="42">
        <f>COUNTIF(Vertices[Closeness Centrality],"&gt;= "&amp;L25)-COUNTIF(Vertices[Closeness Centrality],"&gt;="&amp;L26)</f>
        <v>0</v>
      </c>
      <c r="N25" s="41">
        <f t="shared" si="6"/>
        <v>0.07709892727272728</v>
      </c>
      <c r="O25" s="42">
        <f>COUNTIF(Vertices[Eigenvector Centrality],"&gt;= "&amp;N25)-COUNTIF(Vertices[Eigenvector Centrality],"&gt;="&amp;N26)</f>
        <v>0</v>
      </c>
      <c r="P25" s="41">
        <f t="shared" si="7"/>
        <v>1.3978022727272728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1334</v>
      </c>
      <c r="B26" s="36" t="s">
        <v>1348</v>
      </c>
      <c r="D26" s="34">
        <f t="shared" si="1"/>
        <v>0</v>
      </c>
      <c r="E26" s="3">
        <f>COUNTIF(Vertices[Degree],"&gt;= "&amp;D26)-COUNTIF(Vertices[Degree],"&gt;="&amp;D28)</f>
        <v>0</v>
      </c>
      <c r="F26" s="39">
        <f t="shared" si="2"/>
        <v>1.7454545454545458</v>
      </c>
      <c r="G26" s="40">
        <f>COUNTIF(Vertices[In-Degree],"&gt;= "&amp;F26)-COUNTIF(Vertices[In-Degree],"&gt;="&amp;F28)</f>
        <v>0</v>
      </c>
      <c r="H26" s="39">
        <f t="shared" si="3"/>
        <v>2.6181818181818177</v>
      </c>
      <c r="I26" s="40">
        <f>COUNTIF(Vertices[Out-Degree],"&gt;= "&amp;H26)-COUNTIF(Vertices[Out-Degree],"&gt;="&amp;H28)</f>
        <v>0</v>
      </c>
      <c r="J26" s="39">
        <f t="shared" si="4"/>
        <v>46.690909090909095</v>
      </c>
      <c r="K26" s="40">
        <f>COUNTIF(Vertices[Betweenness Centrality],"&gt;= "&amp;J26)-COUNTIF(Vertices[Betweenness Centrality],"&gt;="&amp;J28)</f>
        <v>0</v>
      </c>
      <c r="L26" s="39">
        <f t="shared" si="5"/>
        <v>0.45011072727272694</v>
      </c>
      <c r="M26" s="40">
        <f>COUNTIF(Vertices[Closeness Centrality],"&gt;= "&amp;L26)-COUNTIF(Vertices[Closeness Centrality],"&gt;="&amp;L28)</f>
        <v>0</v>
      </c>
      <c r="N26" s="39">
        <f t="shared" si="6"/>
        <v>0.08045105454545455</v>
      </c>
      <c r="O26" s="40">
        <f>COUNTIF(Vertices[Eigenvector Centrality],"&gt;= "&amp;N26)-COUNTIF(Vertices[Eigenvector Centrality],"&gt;="&amp;N28)</f>
        <v>0</v>
      </c>
      <c r="P26" s="39">
        <f t="shared" si="7"/>
        <v>1.4379005454545455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-6</v>
      </c>
      <c r="H27" s="78"/>
      <c r="I27" s="79">
        <f>COUNTIF(Vertices[Out-Degree],"&gt;= "&amp;H27)-COUNTIF(Vertices[Out-Degree],"&gt;="&amp;H28)</f>
        <v>-2</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1335</v>
      </c>
      <c r="B28" s="36" t="s">
        <v>85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2.7272727272727266</v>
      </c>
      <c r="I28" s="42">
        <f>COUNTIF(Vertices[Out-Degree],"&gt;= "&amp;H28)-COUNTIF(Vertices[Out-Degree],"&gt;="&amp;H40)</f>
        <v>0</v>
      </c>
      <c r="J28" s="41">
        <f>J26+($J$57-$J$2)/BinDivisor</f>
        <v>48.63636363636364</v>
      </c>
      <c r="K28" s="42">
        <f>COUNTIF(Vertices[Betweenness Centrality],"&gt;= "&amp;J28)-COUNTIF(Vertices[Betweenness Centrality],"&gt;="&amp;J40)</f>
        <v>0</v>
      </c>
      <c r="L28" s="41">
        <f>L26+($L$57-$L$2)/BinDivisor</f>
        <v>0.46784909090909055</v>
      </c>
      <c r="M28" s="42">
        <f>COUNTIF(Vertices[Closeness Centrality],"&gt;= "&amp;L28)-COUNTIF(Vertices[Closeness Centrality],"&gt;="&amp;L40)</f>
        <v>0</v>
      </c>
      <c r="N28" s="41">
        <f>N26+($N$57-$N$2)/BinDivisor</f>
        <v>0.08380318181818182</v>
      </c>
      <c r="O28" s="42">
        <f>COUNTIF(Vertices[Eigenvector Centrality],"&gt;= "&amp;N28)-COUNTIF(Vertices[Eigenvector Centrality],"&gt;="&amp;N40)</f>
        <v>0</v>
      </c>
      <c r="P28" s="41">
        <f>P26+($P$57-$P$2)/BinDivisor</f>
        <v>1.4779988181818182</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1336</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1337</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1338</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1339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1340</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1341</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1342</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1343</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1344</v>
      </c>
      <c r="B38" s="36" t="s">
        <v>85</v>
      </c>
      <c r="D38" s="34"/>
      <c r="E38" s="3">
        <f>COUNTIF(Vertices[Degree],"&gt;= "&amp;D38)-COUNTIF(Vertices[Degree],"&gt;="&amp;D40)</f>
        <v>0</v>
      </c>
      <c r="F38" s="78"/>
      <c r="G38" s="79">
        <f>COUNTIF(Vertices[In-Degree],"&gt;= "&amp;F38)-COUNTIF(Vertices[In-Degree],"&gt;="&amp;F40)</f>
        <v>-6</v>
      </c>
      <c r="H38" s="78"/>
      <c r="I38" s="79">
        <f>COUNTIF(Vertices[Out-Degree],"&gt;= "&amp;H38)-COUNTIF(Vertices[Out-Degree],"&gt;="&amp;H40)</f>
        <v>-2</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-6</v>
      </c>
      <c r="H39" s="78"/>
      <c r="I39" s="79">
        <f>COUNTIF(Vertices[Out-Degree],"&gt;= "&amp;H39)-COUNTIF(Vertices[Out-Degree],"&gt;="&amp;H40)</f>
        <v>-2</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1:21" ht="15">
      <c r="A40" s="36" t="s">
        <v>1345</v>
      </c>
      <c r="B40" s="36" t="s">
        <v>85</v>
      </c>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2.8363636363636355</v>
      </c>
      <c r="I40" s="40">
        <f>COUNTIF(Vertices[Out-Degree],"&gt;= "&amp;H40)-COUNTIF(Vertices[Out-Degree],"&gt;="&amp;H41)</f>
        <v>0</v>
      </c>
      <c r="J40" s="39">
        <f>J28+($J$57-$J$2)/BinDivisor</f>
        <v>50.581818181818186</v>
      </c>
      <c r="K40" s="40">
        <f>COUNTIF(Vertices[Betweenness Centrality],"&gt;= "&amp;J40)-COUNTIF(Vertices[Betweenness Centrality],"&gt;="&amp;J41)</f>
        <v>0</v>
      </c>
      <c r="L40" s="39">
        <f>L28+($L$57-$L$2)/BinDivisor</f>
        <v>0.48558745454545416</v>
      </c>
      <c r="M40" s="40">
        <f>COUNTIF(Vertices[Closeness Centrality],"&gt;= "&amp;L40)-COUNTIF(Vertices[Closeness Centrality],"&gt;="&amp;L41)</f>
        <v>3</v>
      </c>
      <c r="N40" s="39">
        <f>N28+($N$57-$N$2)/BinDivisor</f>
        <v>0.08715530909090909</v>
      </c>
      <c r="O40" s="40">
        <f>COUNTIF(Vertices[Eigenvector Centrality],"&gt;= "&amp;N40)-COUNTIF(Vertices[Eigenvector Centrality],"&gt;="&amp;N41)</f>
        <v>0</v>
      </c>
      <c r="P40" s="39">
        <f>P28+($P$57-$P$2)/BinDivisor</f>
        <v>1.518097090909091</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s="36" t="s">
        <v>1346</v>
      </c>
      <c r="B41" s="36" t="s">
        <v>85</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3</v>
      </c>
      <c r="H41" s="41">
        <f aca="true" t="shared" si="12" ref="H41:H56">H40+($H$57-$H$2)/BinDivisor</f>
        <v>2.9454545454545444</v>
      </c>
      <c r="I41" s="42">
        <f>COUNTIF(Vertices[Out-Degree],"&gt;= "&amp;H41)-COUNTIF(Vertices[Out-Degree],"&gt;="&amp;H42)</f>
        <v>0</v>
      </c>
      <c r="J41" s="41">
        <f aca="true" t="shared" si="13" ref="J41:J56">J40+($J$57-$J$2)/BinDivisor</f>
        <v>52.52727272727273</v>
      </c>
      <c r="K41" s="42">
        <f>COUNTIF(Vertices[Betweenness Centrality],"&gt;= "&amp;J41)-COUNTIF(Vertices[Betweenness Centrality],"&gt;="&amp;J42)</f>
        <v>0</v>
      </c>
      <c r="L41" s="41">
        <f aca="true" t="shared" si="14" ref="L41:L56">L40+($L$57-$L$2)/BinDivisor</f>
        <v>0.5033258181818178</v>
      </c>
      <c r="M41" s="42">
        <f>COUNTIF(Vertices[Closeness Centrality],"&gt;= "&amp;L41)-COUNTIF(Vertices[Closeness Centrality],"&gt;="&amp;L42)</f>
        <v>0</v>
      </c>
      <c r="N41" s="41">
        <f aca="true" t="shared" si="15" ref="N41:N56">N40+($N$57-$N$2)/BinDivisor</f>
        <v>0.09050743636363635</v>
      </c>
      <c r="O41" s="42">
        <f>COUNTIF(Vertices[Eigenvector Centrality],"&gt;= "&amp;N41)-COUNTIF(Vertices[Eigenvector Centrality],"&gt;="&amp;N42)</f>
        <v>0</v>
      </c>
      <c r="P41" s="41">
        <f aca="true" t="shared" si="16" ref="P41:P56">P40+($P$57-$P$2)/BinDivisor</f>
        <v>1.5581953636363637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6" t="s">
        <v>1347</v>
      </c>
      <c r="B42" s="36" t="s">
        <v>85</v>
      </c>
      <c r="D42" s="34">
        <f t="shared" si="10"/>
        <v>0</v>
      </c>
      <c r="E42" s="3">
        <f>COUNTIF(Vertices[Degree],"&gt;= "&amp;D42)-COUNTIF(Vertices[Degree],"&gt;="&amp;D43)</f>
        <v>0</v>
      </c>
      <c r="F42" s="39">
        <f t="shared" si="11"/>
        <v>2.0363636363636366</v>
      </c>
      <c r="G42" s="40">
        <f>COUNTIF(Vertices[In-Degree],"&gt;= "&amp;F42)-COUNTIF(Vertices[In-Degree],"&gt;="&amp;F43)</f>
        <v>0</v>
      </c>
      <c r="H42" s="39">
        <f t="shared" si="12"/>
        <v>3.0545454545454533</v>
      </c>
      <c r="I42" s="40">
        <f>COUNTIF(Vertices[Out-Degree],"&gt;= "&amp;H42)-COUNTIF(Vertices[Out-Degree],"&gt;="&amp;H43)</f>
        <v>0</v>
      </c>
      <c r="J42" s="39">
        <f t="shared" si="13"/>
        <v>54.472727272727276</v>
      </c>
      <c r="K42" s="40">
        <f>COUNTIF(Vertices[Betweenness Centrality],"&gt;= "&amp;J42)-COUNTIF(Vertices[Betweenness Centrality],"&gt;="&amp;J43)</f>
        <v>0</v>
      </c>
      <c r="L42" s="39">
        <f t="shared" si="14"/>
        <v>0.5210641818181814</v>
      </c>
      <c r="M42" s="40">
        <f>COUNTIF(Vertices[Closeness Centrality],"&gt;= "&amp;L42)-COUNTIF(Vertices[Closeness Centrality],"&gt;="&amp;L43)</f>
        <v>0</v>
      </c>
      <c r="N42" s="39">
        <f t="shared" si="15"/>
        <v>0.09385956363636362</v>
      </c>
      <c r="O42" s="40">
        <f>COUNTIF(Vertices[Eigenvector Centrality],"&gt;= "&amp;N42)-COUNTIF(Vertices[Eigenvector Centrality],"&gt;="&amp;N43)</f>
        <v>0</v>
      </c>
      <c r="P42" s="39">
        <f t="shared" si="16"/>
        <v>1.5982936363636364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2.1090909090909093</v>
      </c>
      <c r="G43" s="42">
        <f>COUNTIF(Vertices[In-Degree],"&gt;= "&amp;F43)-COUNTIF(Vertices[In-Degree],"&gt;="&amp;F44)</f>
        <v>0</v>
      </c>
      <c r="H43" s="41">
        <f t="shared" si="12"/>
        <v>3.1636363636363622</v>
      </c>
      <c r="I43" s="42">
        <f>COUNTIF(Vertices[Out-Degree],"&gt;= "&amp;H43)-COUNTIF(Vertices[Out-Degree],"&gt;="&amp;H44)</f>
        <v>0</v>
      </c>
      <c r="J43" s="41">
        <f t="shared" si="13"/>
        <v>56.41818181818182</v>
      </c>
      <c r="K43" s="42">
        <f>COUNTIF(Vertices[Betweenness Centrality],"&gt;= "&amp;J43)-COUNTIF(Vertices[Betweenness Centrality],"&gt;="&amp;J44)</f>
        <v>0</v>
      </c>
      <c r="L43" s="41">
        <f t="shared" si="14"/>
        <v>0.538802545454545</v>
      </c>
      <c r="M43" s="42">
        <f>COUNTIF(Vertices[Closeness Centrality],"&gt;= "&amp;L43)-COUNTIF(Vertices[Closeness Centrality],"&gt;="&amp;L44)</f>
        <v>0</v>
      </c>
      <c r="N43" s="41">
        <f t="shared" si="15"/>
        <v>0.09721169090909089</v>
      </c>
      <c r="O43" s="42">
        <f>COUNTIF(Vertices[Eigenvector Centrality],"&gt;= "&amp;N43)-COUNTIF(Vertices[Eigenvector Centrality],"&gt;="&amp;N44)</f>
        <v>1</v>
      </c>
      <c r="P43" s="41">
        <f t="shared" si="16"/>
        <v>1.6383919090909091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3.272727272727271</v>
      </c>
      <c r="I44" s="40">
        <f>COUNTIF(Vertices[Out-Degree],"&gt;= "&amp;H44)-COUNTIF(Vertices[Out-Degree],"&gt;="&amp;H45)</f>
        <v>0</v>
      </c>
      <c r="J44" s="39">
        <f t="shared" si="13"/>
        <v>58.36363636363637</v>
      </c>
      <c r="K44" s="40">
        <f>COUNTIF(Vertices[Betweenness Centrality],"&gt;= "&amp;J44)-COUNTIF(Vertices[Betweenness Centrality],"&gt;="&amp;J45)</f>
        <v>0</v>
      </c>
      <c r="L44" s="39">
        <f t="shared" si="14"/>
        <v>0.5565409090909086</v>
      </c>
      <c r="M44" s="40">
        <f>COUNTIF(Vertices[Closeness Centrality],"&gt;= "&amp;L44)-COUNTIF(Vertices[Closeness Centrality],"&gt;="&amp;L45)</f>
        <v>0</v>
      </c>
      <c r="N44" s="39">
        <f t="shared" si="15"/>
        <v>0.10056381818181816</v>
      </c>
      <c r="O44" s="40">
        <f>COUNTIF(Vertices[Eigenvector Centrality],"&gt;= "&amp;N44)-COUNTIF(Vertices[Eigenvector Centrality],"&gt;="&amp;N45)</f>
        <v>0</v>
      </c>
      <c r="P44" s="39">
        <f t="shared" si="16"/>
        <v>1.6784901818181819</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2.254545454545455</v>
      </c>
      <c r="G45" s="42">
        <f>COUNTIF(Vertices[In-Degree],"&gt;= "&amp;F45)-COUNTIF(Vertices[In-Degree],"&gt;="&amp;F46)</f>
        <v>0</v>
      </c>
      <c r="H45" s="41">
        <f t="shared" si="12"/>
        <v>3.38181818181818</v>
      </c>
      <c r="I45" s="42">
        <f>COUNTIF(Vertices[Out-Degree],"&gt;= "&amp;H45)-COUNTIF(Vertices[Out-Degree],"&gt;="&amp;H46)</f>
        <v>0</v>
      </c>
      <c r="J45" s="41">
        <f t="shared" si="13"/>
        <v>60.30909090909091</v>
      </c>
      <c r="K45" s="42">
        <f>COUNTIF(Vertices[Betweenness Centrality],"&gt;= "&amp;J45)-COUNTIF(Vertices[Betweenness Centrality],"&gt;="&amp;J46)</f>
        <v>0</v>
      </c>
      <c r="L45" s="41">
        <f t="shared" si="14"/>
        <v>0.5742792727272722</v>
      </c>
      <c r="M45" s="42">
        <f>COUNTIF(Vertices[Closeness Centrality],"&gt;= "&amp;L45)-COUNTIF(Vertices[Closeness Centrality],"&gt;="&amp;L46)</f>
        <v>0</v>
      </c>
      <c r="N45" s="41">
        <f t="shared" si="15"/>
        <v>0.10391594545454542</v>
      </c>
      <c r="O45" s="42">
        <f>COUNTIF(Vertices[Eigenvector Centrality],"&gt;= "&amp;N45)-COUNTIF(Vertices[Eigenvector Centrality],"&gt;="&amp;N46)</f>
        <v>0</v>
      </c>
      <c r="P45" s="41">
        <f t="shared" si="16"/>
        <v>1.7185884545454546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2.3272727272727276</v>
      </c>
      <c r="G46" s="40">
        <f>COUNTIF(Vertices[In-Degree],"&gt;= "&amp;F46)-COUNTIF(Vertices[In-Degree],"&gt;="&amp;F47)</f>
        <v>0</v>
      </c>
      <c r="H46" s="39">
        <f t="shared" si="12"/>
        <v>3.490909090909089</v>
      </c>
      <c r="I46" s="40">
        <f>COUNTIF(Vertices[Out-Degree],"&gt;= "&amp;H46)-COUNTIF(Vertices[Out-Degree],"&gt;="&amp;H47)</f>
        <v>0</v>
      </c>
      <c r="J46" s="39">
        <f t="shared" si="13"/>
        <v>62.25454545454546</v>
      </c>
      <c r="K46" s="40">
        <f>COUNTIF(Vertices[Betweenness Centrality],"&gt;= "&amp;J46)-COUNTIF(Vertices[Betweenness Centrality],"&gt;="&amp;J47)</f>
        <v>0</v>
      </c>
      <c r="L46" s="39">
        <f t="shared" si="14"/>
        <v>0.5920176363636358</v>
      </c>
      <c r="M46" s="40">
        <f>COUNTIF(Vertices[Closeness Centrality],"&gt;= "&amp;L46)-COUNTIF(Vertices[Closeness Centrality],"&gt;="&amp;L47)</f>
        <v>0</v>
      </c>
      <c r="N46" s="39">
        <f t="shared" si="15"/>
        <v>0.10726807272727269</v>
      </c>
      <c r="O46" s="40">
        <f>COUNTIF(Vertices[Eigenvector Centrality],"&gt;= "&amp;N46)-COUNTIF(Vertices[Eigenvector Centrality],"&gt;="&amp;N47)</f>
        <v>0</v>
      </c>
      <c r="P46" s="39">
        <f t="shared" si="16"/>
        <v>1.7586867272727273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3.599999999999998</v>
      </c>
      <c r="I47" s="42">
        <f>COUNTIF(Vertices[Out-Degree],"&gt;= "&amp;H47)-COUNTIF(Vertices[Out-Degree],"&gt;="&amp;H48)</f>
        <v>0</v>
      </c>
      <c r="J47" s="41">
        <f t="shared" si="13"/>
        <v>64.2</v>
      </c>
      <c r="K47" s="42">
        <f>COUNTIF(Vertices[Betweenness Centrality],"&gt;= "&amp;J47)-COUNTIF(Vertices[Betweenness Centrality],"&gt;="&amp;J48)</f>
        <v>0</v>
      </c>
      <c r="L47" s="41">
        <f t="shared" si="14"/>
        <v>0.6097559999999994</v>
      </c>
      <c r="M47" s="42">
        <f>COUNTIF(Vertices[Closeness Centrality],"&gt;= "&amp;L47)-COUNTIF(Vertices[Closeness Centrality],"&gt;="&amp;L48)</f>
        <v>0</v>
      </c>
      <c r="N47" s="41">
        <f t="shared" si="15"/>
        <v>0.11062019999999996</v>
      </c>
      <c r="O47" s="42">
        <f>COUNTIF(Vertices[Eigenvector Centrality],"&gt;= "&amp;N47)-COUNTIF(Vertices[Eigenvector Centrality],"&gt;="&amp;N48)</f>
        <v>0</v>
      </c>
      <c r="P47" s="41">
        <f t="shared" si="16"/>
        <v>1.798785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3.7090909090909068</v>
      </c>
      <c r="I48" s="40">
        <f>COUNTIF(Vertices[Out-Degree],"&gt;= "&amp;H48)-COUNTIF(Vertices[Out-Degree],"&gt;="&amp;H49)</f>
        <v>0</v>
      </c>
      <c r="J48" s="39">
        <f t="shared" si="13"/>
        <v>66.14545454545456</v>
      </c>
      <c r="K48" s="40">
        <f>COUNTIF(Vertices[Betweenness Centrality],"&gt;= "&amp;J48)-COUNTIF(Vertices[Betweenness Centrality],"&gt;="&amp;J49)</f>
        <v>0</v>
      </c>
      <c r="L48" s="39">
        <f t="shared" si="14"/>
        <v>0.627494363636363</v>
      </c>
      <c r="M48" s="40">
        <f>COUNTIF(Vertices[Closeness Centrality],"&gt;= "&amp;L48)-COUNTIF(Vertices[Closeness Centrality],"&gt;="&amp;L49)</f>
        <v>0</v>
      </c>
      <c r="N48" s="39">
        <f t="shared" si="15"/>
        <v>0.11397232727272723</v>
      </c>
      <c r="O48" s="40">
        <f>COUNTIF(Vertices[Eigenvector Centrality],"&gt;= "&amp;N48)-COUNTIF(Vertices[Eigenvector Centrality],"&gt;="&amp;N49)</f>
        <v>0</v>
      </c>
      <c r="P48" s="39">
        <f t="shared" si="16"/>
        <v>1.8388832727272728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3.8181818181818157</v>
      </c>
      <c r="I49" s="42">
        <f>COUNTIF(Vertices[Out-Degree],"&gt;= "&amp;H49)-COUNTIF(Vertices[Out-Degree],"&gt;="&amp;H50)</f>
        <v>0</v>
      </c>
      <c r="J49" s="41">
        <f t="shared" si="13"/>
        <v>68.09090909090911</v>
      </c>
      <c r="K49" s="42">
        <f>COUNTIF(Vertices[Betweenness Centrality],"&gt;= "&amp;J49)-COUNTIF(Vertices[Betweenness Centrality],"&gt;="&amp;J50)</f>
        <v>0</v>
      </c>
      <c r="L49" s="41">
        <f t="shared" si="14"/>
        <v>0.6452327272727266</v>
      </c>
      <c r="M49" s="42">
        <f>COUNTIF(Vertices[Closeness Centrality],"&gt;= "&amp;L49)-COUNTIF(Vertices[Closeness Centrality],"&gt;="&amp;L50)</f>
        <v>0</v>
      </c>
      <c r="N49" s="41">
        <f t="shared" si="15"/>
        <v>0.1173244545454545</v>
      </c>
      <c r="O49" s="42">
        <f>COUNTIF(Vertices[Eigenvector Centrality],"&gt;= "&amp;N49)-COUNTIF(Vertices[Eigenvector Centrality],"&gt;="&amp;N50)</f>
        <v>0</v>
      </c>
      <c r="P49" s="41">
        <f t="shared" si="16"/>
        <v>1.8789815454545455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3.9272727272727246</v>
      </c>
      <c r="I50" s="40">
        <f>COUNTIF(Vertices[Out-Degree],"&gt;= "&amp;H50)-COUNTIF(Vertices[Out-Degree],"&gt;="&amp;H51)</f>
        <v>0</v>
      </c>
      <c r="J50" s="39">
        <f t="shared" si="13"/>
        <v>70.03636363636366</v>
      </c>
      <c r="K50" s="40">
        <f>COUNTIF(Vertices[Betweenness Centrality],"&gt;= "&amp;J50)-COUNTIF(Vertices[Betweenness Centrality],"&gt;="&amp;J51)</f>
        <v>0</v>
      </c>
      <c r="L50" s="39">
        <f t="shared" si="14"/>
        <v>0.6629710909090902</v>
      </c>
      <c r="M50" s="40">
        <f>COUNTIF(Vertices[Closeness Centrality],"&gt;= "&amp;L50)-COUNTIF(Vertices[Closeness Centrality],"&gt;="&amp;L51)</f>
        <v>0</v>
      </c>
      <c r="N50" s="39">
        <f t="shared" si="15"/>
        <v>0.12067658181818176</v>
      </c>
      <c r="O50" s="40">
        <f>COUNTIF(Vertices[Eigenvector Centrality],"&gt;= "&amp;N50)-COUNTIF(Vertices[Eigenvector Centrality],"&gt;="&amp;N51)</f>
        <v>0</v>
      </c>
      <c r="P50" s="39">
        <f t="shared" si="16"/>
        <v>1.9190798181818183</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4.0363636363636335</v>
      </c>
      <c r="I51" s="42">
        <f>COUNTIF(Vertices[Out-Degree],"&gt;= "&amp;H51)-COUNTIF(Vertices[Out-Degree],"&gt;="&amp;H52)</f>
        <v>0</v>
      </c>
      <c r="J51" s="41">
        <f t="shared" si="13"/>
        <v>71.98181818181821</v>
      </c>
      <c r="K51" s="42">
        <f>COUNTIF(Vertices[Betweenness Centrality],"&gt;= "&amp;J51)-COUNTIF(Vertices[Betweenness Centrality],"&gt;="&amp;J52)</f>
        <v>0</v>
      </c>
      <c r="L51" s="41">
        <f t="shared" si="14"/>
        <v>0.6807094545454538</v>
      </c>
      <c r="M51" s="42">
        <f>COUNTIF(Vertices[Closeness Centrality],"&gt;= "&amp;L51)-COUNTIF(Vertices[Closeness Centrality],"&gt;="&amp;L52)</f>
        <v>0</v>
      </c>
      <c r="N51" s="41">
        <f t="shared" si="15"/>
        <v>0.12402870909090903</v>
      </c>
      <c r="O51" s="42">
        <f>COUNTIF(Vertices[Eigenvector Centrality],"&gt;= "&amp;N51)-COUNTIF(Vertices[Eigenvector Centrality],"&gt;="&amp;N52)</f>
        <v>0</v>
      </c>
      <c r="P51" s="41">
        <f t="shared" si="16"/>
        <v>1.959178090909091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4.145454545454543</v>
      </c>
      <c r="I52" s="40">
        <f>COUNTIF(Vertices[Out-Degree],"&gt;= "&amp;H52)-COUNTIF(Vertices[Out-Degree],"&gt;="&amp;H53)</f>
        <v>0</v>
      </c>
      <c r="J52" s="39">
        <f t="shared" si="13"/>
        <v>73.92727272727276</v>
      </c>
      <c r="K52" s="40">
        <f>COUNTIF(Vertices[Betweenness Centrality],"&gt;= "&amp;J52)-COUNTIF(Vertices[Betweenness Centrality],"&gt;="&amp;J53)</f>
        <v>0</v>
      </c>
      <c r="L52" s="39">
        <f t="shared" si="14"/>
        <v>0.6984478181818174</v>
      </c>
      <c r="M52" s="40">
        <f>COUNTIF(Vertices[Closeness Centrality],"&gt;= "&amp;L52)-COUNTIF(Vertices[Closeness Centrality],"&gt;="&amp;L53)</f>
        <v>0</v>
      </c>
      <c r="N52" s="39">
        <f t="shared" si="15"/>
        <v>0.1273808363636363</v>
      </c>
      <c r="O52" s="40">
        <f>COUNTIF(Vertices[Eigenvector Centrality],"&gt;= "&amp;N52)-COUNTIF(Vertices[Eigenvector Centrality],"&gt;="&amp;N53)</f>
        <v>1</v>
      </c>
      <c r="P52" s="39">
        <f t="shared" si="16"/>
        <v>1.9992763636363637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4.254545454545452</v>
      </c>
      <c r="I53" s="42">
        <f>COUNTIF(Vertices[Out-Degree],"&gt;= "&amp;H53)-COUNTIF(Vertices[Out-Degree],"&gt;="&amp;H54)</f>
        <v>0</v>
      </c>
      <c r="J53" s="41">
        <f t="shared" si="13"/>
        <v>75.87272727272732</v>
      </c>
      <c r="K53" s="42">
        <f>COUNTIF(Vertices[Betweenness Centrality],"&gt;= "&amp;J53)-COUNTIF(Vertices[Betweenness Centrality],"&gt;="&amp;J54)</f>
        <v>0</v>
      </c>
      <c r="L53" s="41">
        <f t="shared" si="14"/>
        <v>0.7161861818181811</v>
      </c>
      <c r="M53" s="42">
        <f>COUNTIF(Vertices[Closeness Centrality],"&gt;= "&amp;L53)-COUNTIF(Vertices[Closeness Centrality],"&gt;="&amp;L54)</f>
        <v>0</v>
      </c>
      <c r="N53" s="41">
        <f t="shared" si="15"/>
        <v>0.13073296363636358</v>
      </c>
      <c r="O53" s="42">
        <f>COUNTIF(Vertices[Eigenvector Centrality],"&gt;= "&amp;N53)-COUNTIF(Vertices[Eigenvector Centrality],"&gt;="&amp;N54)</f>
        <v>0</v>
      </c>
      <c r="P53" s="41">
        <f t="shared" si="16"/>
        <v>2.0393746363636365</v>
      </c>
      <c r="Q53" s="42">
        <f>COUNTIF(Vertices[PageRank],"&gt;= "&amp;P53)-COUNTIF(Vertices[PageRank],"&gt;="&amp;P54)</f>
        <v>1</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4.3636363636363615</v>
      </c>
      <c r="I54" s="40">
        <f>COUNTIF(Vertices[Out-Degree],"&gt;= "&amp;H54)-COUNTIF(Vertices[Out-Degree],"&gt;="&amp;H55)</f>
        <v>0</v>
      </c>
      <c r="J54" s="39">
        <f t="shared" si="13"/>
        <v>77.81818181818187</v>
      </c>
      <c r="K54" s="40">
        <f>COUNTIF(Vertices[Betweenness Centrality],"&gt;= "&amp;J54)-COUNTIF(Vertices[Betweenness Centrality],"&gt;="&amp;J55)</f>
        <v>0</v>
      </c>
      <c r="L54" s="39">
        <f t="shared" si="14"/>
        <v>0.7339245454545447</v>
      </c>
      <c r="M54" s="40">
        <f>COUNTIF(Vertices[Closeness Centrality],"&gt;= "&amp;L54)-COUNTIF(Vertices[Closeness Centrality],"&gt;="&amp;L55)</f>
        <v>0</v>
      </c>
      <c r="N54" s="39">
        <f t="shared" si="15"/>
        <v>0.13408509090909085</v>
      </c>
      <c r="O54" s="40">
        <f>COUNTIF(Vertices[Eigenvector Centrality],"&gt;= "&amp;N54)-COUNTIF(Vertices[Eigenvector Centrality],"&gt;="&amp;N55)</f>
        <v>0</v>
      </c>
      <c r="P54" s="39">
        <f t="shared" si="16"/>
        <v>2.079472909090909</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2.9818181818181824</v>
      </c>
      <c r="G55" s="42">
        <f>COUNTIF(Vertices[In-Degree],"&gt;= "&amp;F55)-COUNTIF(Vertices[In-Degree],"&gt;="&amp;F56)</f>
        <v>2</v>
      </c>
      <c r="H55" s="41">
        <f t="shared" si="12"/>
        <v>4.472727272727271</v>
      </c>
      <c r="I55" s="42">
        <f>COUNTIF(Vertices[Out-Degree],"&gt;= "&amp;H55)-COUNTIF(Vertices[Out-Degree],"&gt;="&amp;H56)</f>
        <v>0</v>
      </c>
      <c r="J55" s="41">
        <f t="shared" si="13"/>
        <v>79.76363636363642</v>
      </c>
      <c r="K55" s="42">
        <f>COUNTIF(Vertices[Betweenness Centrality],"&gt;= "&amp;J55)-COUNTIF(Vertices[Betweenness Centrality],"&gt;="&amp;J56)</f>
        <v>0</v>
      </c>
      <c r="L55" s="41">
        <f t="shared" si="14"/>
        <v>0.7516629090909083</v>
      </c>
      <c r="M55" s="42">
        <f>COUNTIF(Vertices[Closeness Centrality],"&gt;= "&amp;L55)-COUNTIF(Vertices[Closeness Centrality],"&gt;="&amp;L56)</f>
        <v>0</v>
      </c>
      <c r="N55" s="41">
        <f t="shared" si="15"/>
        <v>0.13743721818181812</v>
      </c>
      <c r="O55" s="42">
        <f>COUNTIF(Vertices[Eigenvector Centrality],"&gt;= "&amp;N55)-COUNTIF(Vertices[Eigenvector Centrality],"&gt;="&amp;N56)</f>
        <v>0</v>
      </c>
      <c r="P55" s="41">
        <f t="shared" si="16"/>
        <v>2.119571181818182</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3.054545454545455</v>
      </c>
      <c r="G56" s="40">
        <f>COUNTIF(Vertices[In-Degree],"&gt;= "&amp;F56)-COUNTIF(Vertices[In-Degree],"&gt;="&amp;F57)</f>
        <v>0</v>
      </c>
      <c r="H56" s="39">
        <f t="shared" si="12"/>
        <v>4.58181818181818</v>
      </c>
      <c r="I56" s="40">
        <f>COUNTIF(Vertices[Out-Degree],"&gt;= "&amp;H56)-COUNTIF(Vertices[Out-Degree],"&gt;="&amp;H57)</f>
        <v>1</v>
      </c>
      <c r="J56" s="39">
        <f t="shared" si="13"/>
        <v>81.70909090909097</v>
      </c>
      <c r="K56" s="40">
        <f>COUNTIF(Vertices[Betweenness Centrality],"&gt;= "&amp;J56)-COUNTIF(Vertices[Betweenness Centrality],"&gt;="&amp;J57)</f>
        <v>2</v>
      </c>
      <c r="L56" s="39">
        <f t="shared" si="14"/>
        <v>0.7694012727272719</v>
      </c>
      <c r="M56" s="40">
        <f>COUNTIF(Vertices[Closeness Centrality],"&gt;= "&amp;L56)-COUNTIF(Vertices[Closeness Centrality],"&gt;="&amp;L57)</f>
        <v>0</v>
      </c>
      <c r="N56" s="39">
        <f t="shared" si="15"/>
        <v>0.14078934545454538</v>
      </c>
      <c r="O56" s="40">
        <f>COUNTIF(Vertices[Eigenvector Centrality],"&gt;= "&amp;N56)-COUNTIF(Vertices[Eigenvector Centrality],"&gt;="&amp;N57)</f>
        <v>1</v>
      </c>
      <c r="P56" s="39">
        <f t="shared" si="16"/>
        <v>2.1596694545454547</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6</v>
      </c>
      <c r="I57" s="44">
        <f>COUNTIF(Vertices[Out-Degree],"&gt;= "&amp;H57)-COUNTIF(Vertices[Out-Degree],"&gt;="&amp;H58)</f>
        <v>1</v>
      </c>
      <c r="J57" s="43">
        <f>MAX(Vertices[Betweenness Centrality])</f>
        <v>107</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0.184367</v>
      </c>
      <c r="O57" s="44">
        <f>COUNTIF(Vertices[Eigenvector Centrality],"&gt;= "&amp;N57)-COUNTIF(Vertices[Eigenvector Centrality],"&gt;="&amp;N58)</f>
        <v>1</v>
      </c>
      <c r="P57" s="43">
        <f>MAX(Vertices[PageRank])</f>
        <v>2.680947</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4</v>
      </c>
    </row>
    <row r="73" spans="1:2" ht="15">
      <c r="A73" s="35" t="s">
        <v>90</v>
      </c>
      <c r="B73" s="49">
        <f>_xlfn.IFERROR(AVERAGE(Vertices[In-Degree]),NoMetricMessage)</f>
        <v>1.1818181818181819</v>
      </c>
    </row>
    <row r="74" spans="1:2" ht="15">
      <c r="A74" s="35" t="s">
        <v>91</v>
      </c>
      <c r="B74" s="49">
        <f>_xlfn.IFERROR(MEDIAN(Vertices[In-Degree]),NoMetricMessage)</f>
        <v>1</v>
      </c>
    </row>
    <row r="85" spans="1:2" ht="15">
      <c r="A85" s="35" t="s">
        <v>94</v>
      </c>
      <c r="B85" s="48">
        <f>IF(COUNT(Vertices[Out-Degree])&gt;0,H2,NoMetricMessage)</f>
        <v>0</v>
      </c>
    </row>
    <row r="86" spans="1:2" ht="15">
      <c r="A86" s="35" t="s">
        <v>95</v>
      </c>
      <c r="B86" s="48">
        <f>IF(COUNT(Vertices[Out-Degree])&gt;0,H57,NoMetricMessage)</f>
        <v>6</v>
      </c>
    </row>
    <row r="87" spans="1:2" ht="15">
      <c r="A87" s="35" t="s">
        <v>96</v>
      </c>
      <c r="B87" s="49">
        <f>_xlfn.IFERROR(AVERAGE(Vertices[Out-Degree]),NoMetricMessage)</f>
        <v>1.1818181818181819</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107</v>
      </c>
    </row>
    <row r="101" spans="1:2" ht="15">
      <c r="A101" s="35" t="s">
        <v>102</v>
      </c>
      <c r="B101" s="49">
        <f>_xlfn.IFERROR(AVERAGE(Vertices[Betweenness Centrality]),NoMetricMessage)</f>
        <v>14.727272727272727</v>
      </c>
    </row>
    <row r="102" spans="1:2" ht="15">
      <c r="A102" s="35" t="s">
        <v>103</v>
      </c>
      <c r="B102" s="49">
        <f>_xlfn.IFERROR(MEDIAN(Vertices[Betweenness Centrality]),NoMetricMessage)</f>
        <v>0</v>
      </c>
    </row>
    <row r="113" spans="1:2" ht="15">
      <c r="A113" s="35" t="s">
        <v>106</v>
      </c>
      <c r="B113" s="49">
        <f>IF(COUNT(Vertices[Closeness Centrality])&gt;0,L2,NoMetricMessage)</f>
        <v>0.02439</v>
      </c>
    </row>
    <row r="114" spans="1:2" ht="15">
      <c r="A114" s="35" t="s">
        <v>107</v>
      </c>
      <c r="B114" s="49">
        <f>IF(COUNT(Vertices[Closeness Centrality])&gt;0,L57,NoMetricMessage)</f>
        <v>1</v>
      </c>
    </row>
    <row r="115" spans="1:2" ht="15">
      <c r="A115" s="35" t="s">
        <v>108</v>
      </c>
      <c r="B115" s="49">
        <f>_xlfn.IFERROR(AVERAGE(Vertices[Closeness Centrality]),NoMetricMessage)</f>
        <v>0.2698525454545455</v>
      </c>
    </row>
    <row r="116" spans="1:2" ht="15">
      <c r="A116" s="35" t="s">
        <v>109</v>
      </c>
      <c r="B116" s="49">
        <f>_xlfn.IFERROR(MEDIAN(Vertices[Closeness Centrality]),NoMetricMessage)</f>
        <v>0.0330085</v>
      </c>
    </row>
    <row r="127" spans="1:2" ht="15">
      <c r="A127" s="35" t="s">
        <v>112</v>
      </c>
      <c r="B127" s="49">
        <f>IF(COUNT(Vertices[Eigenvector Centrality])&gt;0,N2,NoMetricMessage)</f>
        <v>0</v>
      </c>
    </row>
    <row r="128" spans="1:2" ht="15">
      <c r="A128" s="35" t="s">
        <v>113</v>
      </c>
      <c r="B128" s="49">
        <f>IF(COUNT(Vertices[Eigenvector Centrality])&gt;0,N57,NoMetricMessage)</f>
        <v>0.184367</v>
      </c>
    </row>
    <row r="129" spans="1:2" ht="15">
      <c r="A129" s="35" t="s">
        <v>114</v>
      </c>
      <c r="B129" s="49">
        <f>_xlfn.IFERROR(AVERAGE(Vertices[Eigenvector Centrality]),NoMetricMessage)</f>
        <v>0.045454681818181825</v>
      </c>
    </row>
    <row r="130" spans="1:2" ht="15">
      <c r="A130" s="35" t="s">
        <v>115</v>
      </c>
      <c r="B130" s="49">
        <f>_xlfn.IFERROR(MEDIAN(Vertices[Eigenvector Centrality]),NoMetricMessage)</f>
        <v>0.029922999999999998</v>
      </c>
    </row>
    <row r="141" spans="1:2" ht="15">
      <c r="A141" s="35" t="s">
        <v>140</v>
      </c>
      <c r="B141" s="49">
        <f>IF(COUNT(Vertices[PageRank])&gt;0,P2,NoMetricMessage)</f>
        <v>0.475542</v>
      </c>
    </row>
    <row r="142" spans="1:2" ht="15">
      <c r="A142" s="35" t="s">
        <v>141</v>
      </c>
      <c r="B142" s="49">
        <f>IF(COUNT(Vertices[PageRank])&gt;0,P57,NoMetricMessage)</f>
        <v>2.680947</v>
      </c>
    </row>
    <row r="143" spans="1:2" ht="15">
      <c r="A143" s="35" t="s">
        <v>142</v>
      </c>
      <c r="B143" s="49">
        <f>_xlfn.IFERROR(AVERAGE(Vertices[PageRank]),NoMetricMessage)</f>
        <v>0.9999752272727275</v>
      </c>
    </row>
    <row r="144" spans="1:2" ht="15">
      <c r="A144" s="35" t="s">
        <v>143</v>
      </c>
      <c r="B144" s="49">
        <f>_xlfn.IFERROR(MEDIAN(Vertices[PageRank]),NoMetricMessage)</f>
        <v>0.8883755</v>
      </c>
    </row>
    <row r="155" spans="1:2" ht="15">
      <c r="A155" s="35" t="s">
        <v>118</v>
      </c>
      <c r="B155" s="49">
        <f>IF(COUNT(Vertices[Clustering Coefficient])&gt;0,R2,NoMetricMessage)</f>
        <v>0</v>
      </c>
    </row>
    <row r="156" spans="1:2" ht="15">
      <c r="A156" s="35" t="s">
        <v>119</v>
      </c>
      <c r="B156" s="49">
        <f>IF(COUNT(Vertices[Clustering Coefficient])&gt;0,R57,NoMetricMessage)</f>
        <v>0.5</v>
      </c>
    </row>
    <row r="157" spans="1:2" ht="15">
      <c r="A157" s="35" t="s">
        <v>120</v>
      </c>
      <c r="B157" s="49">
        <f>_xlfn.IFERROR(AVERAGE(Vertices[Clustering Coefficient]),NoMetricMessage)</f>
        <v>0.12196969696969696</v>
      </c>
    </row>
    <row r="158" spans="1:2" ht="15">
      <c r="A158" s="35" t="s">
        <v>121</v>
      </c>
      <c r="B15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818</v>
      </c>
      <c r="K7" s="13" t="s">
        <v>819</v>
      </c>
    </row>
    <row r="8" spans="1:11" ht="409.5">
      <c r="A8"/>
      <c r="B8">
        <v>2</v>
      </c>
      <c r="C8">
        <v>2</v>
      </c>
      <c r="D8" t="s">
        <v>61</v>
      </c>
      <c r="E8" t="s">
        <v>61</v>
      </c>
      <c r="H8" t="s">
        <v>73</v>
      </c>
      <c r="J8" t="s">
        <v>820</v>
      </c>
      <c r="K8" s="13" t="s">
        <v>821</v>
      </c>
    </row>
    <row r="9" spans="1:11" ht="409.5">
      <c r="A9"/>
      <c r="B9">
        <v>3</v>
      </c>
      <c r="C9">
        <v>4</v>
      </c>
      <c r="D9" t="s">
        <v>62</v>
      </c>
      <c r="E9" t="s">
        <v>62</v>
      </c>
      <c r="H9" t="s">
        <v>74</v>
      </c>
      <c r="J9" t="s">
        <v>822</v>
      </c>
      <c r="K9" s="118" t="s">
        <v>823</v>
      </c>
    </row>
    <row r="10" spans="1:11" ht="409.5">
      <c r="A10"/>
      <c r="B10">
        <v>4</v>
      </c>
      <c r="D10" t="s">
        <v>63</v>
      </c>
      <c r="E10" t="s">
        <v>63</v>
      </c>
      <c r="H10" t="s">
        <v>75</v>
      </c>
      <c r="J10" t="s">
        <v>824</v>
      </c>
      <c r="K10" s="13" t="s">
        <v>825</v>
      </c>
    </row>
    <row r="11" spans="1:11" ht="15">
      <c r="A11"/>
      <c r="B11">
        <v>5</v>
      </c>
      <c r="D11" t="s">
        <v>46</v>
      </c>
      <c r="E11">
        <v>1</v>
      </c>
      <c r="H11" t="s">
        <v>76</v>
      </c>
      <c r="J11" t="s">
        <v>826</v>
      </c>
      <c r="K11" t="s">
        <v>827</v>
      </c>
    </row>
    <row r="12" spans="1:11" ht="15">
      <c r="A12"/>
      <c r="B12"/>
      <c r="D12" t="s">
        <v>64</v>
      </c>
      <c r="E12">
        <v>2</v>
      </c>
      <c r="H12">
        <v>0</v>
      </c>
      <c r="J12" t="s">
        <v>828</v>
      </c>
      <c r="K12" t="s">
        <v>829</v>
      </c>
    </row>
    <row r="13" spans="1:11" ht="15">
      <c r="A13"/>
      <c r="B13"/>
      <c r="D13">
        <v>1</v>
      </c>
      <c r="E13">
        <v>3</v>
      </c>
      <c r="H13">
        <v>1</v>
      </c>
      <c r="J13" t="s">
        <v>830</v>
      </c>
      <c r="K13" t="s">
        <v>831</v>
      </c>
    </row>
    <row r="14" spans="4:11" ht="15">
      <c r="D14">
        <v>2</v>
      </c>
      <c r="E14">
        <v>4</v>
      </c>
      <c r="H14">
        <v>2</v>
      </c>
      <c r="J14" t="s">
        <v>832</v>
      </c>
      <c r="K14" t="s">
        <v>833</v>
      </c>
    </row>
    <row r="15" spans="4:11" ht="15">
      <c r="D15">
        <v>3</v>
      </c>
      <c r="E15">
        <v>5</v>
      </c>
      <c r="H15">
        <v>3</v>
      </c>
      <c r="J15" t="s">
        <v>834</v>
      </c>
      <c r="K15" t="s">
        <v>835</v>
      </c>
    </row>
    <row r="16" spans="4:11" ht="15">
      <c r="D16">
        <v>4</v>
      </c>
      <c r="E16">
        <v>6</v>
      </c>
      <c r="H16">
        <v>4</v>
      </c>
      <c r="J16" t="s">
        <v>836</v>
      </c>
      <c r="K16" t="s">
        <v>837</v>
      </c>
    </row>
    <row r="17" spans="4:11" ht="15">
      <c r="D17">
        <v>5</v>
      </c>
      <c r="E17">
        <v>7</v>
      </c>
      <c r="H17">
        <v>5</v>
      </c>
      <c r="J17" t="s">
        <v>838</v>
      </c>
      <c r="K17" t="s">
        <v>839</v>
      </c>
    </row>
    <row r="18" spans="4:11" ht="15">
      <c r="D18">
        <v>6</v>
      </c>
      <c r="E18">
        <v>8</v>
      </c>
      <c r="H18">
        <v>6</v>
      </c>
      <c r="J18" t="s">
        <v>840</v>
      </c>
      <c r="K18" t="s">
        <v>841</v>
      </c>
    </row>
    <row r="19" spans="4:11" ht="15">
      <c r="D19">
        <v>7</v>
      </c>
      <c r="E19">
        <v>9</v>
      </c>
      <c r="H19">
        <v>7</v>
      </c>
      <c r="J19" t="s">
        <v>842</v>
      </c>
      <c r="K19" t="s">
        <v>843</v>
      </c>
    </row>
    <row r="20" spans="4:11" ht="15">
      <c r="D20">
        <v>8</v>
      </c>
      <c r="H20">
        <v>8</v>
      </c>
      <c r="J20" t="s">
        <v>844</v>
      </c>
      <c r="K20" t="s">
        <v>845</v>
      </c>
    </row>
    <row r="21" spans="4:11" ht="409.5">
      <c r="D21">
        <v>9</v>
      </c>
      <c r="H21">
        <v>9</v>
      </c>
      <c r="J21" t="s">
        <v>846</v>
      </c>
      <c r="K21" s="13" t="s">
        <v>847</v>
      </c>
    </row>
    <row r="22" spans="4:11" ht="409.5">
      <c r="D22">
        <v>10</v>
      </c>
      <c r="J22" t="s">
        <v>848</v>
      </c>
      <c r="K22" s="13" t="s">
        <v>849</v>
      </c>
    </row>
    <row r="23" spans="4:11" ht="409.5">
      <c r="D23">
        <v>11</v>
      </c>
      <c r="J23" t="s">
        <v>850</v>
      </c>
      <c r="K23" s="13" t="s">
        <v>851</v>
      </c>
    </row>
    <row r="24" spans="10:11" ht="409.5">
      <c r="J24" t="s">
        <v>852</v>
      </c>
      <c r="K24" s="13" t="s">
        <v>1377</v>
      </c>
    </row>
    <row r="25" spans="10:11" ht="15">
      <c r="J25" t="s">
        <v>853</v>
      </c>
      <c r="K25" t="b">
        <v>0</v>
      </c>
    </row>
    <row r="26" spans="10:11" ht="15">
      <c r="J26" t="s">
        <v>1374</v>
      </c>
      <c r="K26" t="s">
        <v>1375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870</v>
      </c>
      <c r="B1" s="13" t="s">
        <v>872</v>
      </c>
      <c r="C1" s="85" t="s">
        <v>873</v>
      </c>
      <c r="D1" s="85" t="s">
        <v>875</v>
      </c>
      <c r="E1" s="13" t="s">
        <v>874</v>
      </c>
      <c r="F1" s="13" t="s">
        <v>877</v>
      </c>
      <c r="G1" s="13" t="s">
        <v>876</v>
      </c>
      <c r="H1" s="13" t="s">
        <v>879</v>
      </c>
      <c r="I1" s="85" t="s">
        <v>878</v>
      </c>
      <c r="J1" s="85" t="s">
        <v>881</v>
      </c>
      <c r="K1" s="13" t="s">
        <v>880</v>
      </c>
      <c r="L1" s="13" t="s">
        <v>883</v>
      </c>
      <c r="M1" s="85" t="s">
        <v>882</v>
      </c>
      <c r="N1" s="85" t="s">
        <v>884</v>
      </c>
    </row>
    <row r="2" spans="1:14" ht="15">
      <c r="A2" s="90" t="s">
        <v>324</v>
      </c>
      <c r="B2" s="85">
        <v>2</v>
      </c>
      <c r="C2" s="85"/>
      <c r="D2" s="85"/>
      <c r="E2" s="90" t="s">
        <v>324</v>
      </c>
      <c r="F2" s="85">
        <v>1</v>
      </c>
      <c r="G2" s="90" t="s">
        <v>324</v>
      </c>
      <c r="H2" s="85">
        <v>1</v>
      </c>
      <c r="I2" s="85"/>
      <c r="J2" s="85"/>
      <c r="K2" s="90" t="s">
        <v>320</v>
      </c>
      <c r="L2" s="85">
        <v>1</v>
      </c>
      <c r="M2" s="85"/>
      <c r="N2" s="85"/>
    </row>
    <row r="3" spans="1:14" ht="15">
      <c r="A3" s="90" t="s">
        <v>323</v>
      </c>
      <c r="B3" s="85">
        <v>1</v>
      </c>
      <c r="C3" s="85"/>
      <c r="D3" s="85"/>
      <c r="E3" s="90" t="s">
        <v>323</v>
      </c>
      <c r="F3" s="85">
        <v>1</v>
      </c>
      <c r="G3" s="90" t="s">
        <v>871</v>
      </c>
      <c r="H3" s="85">
        <v>1</v>
      </c>
      <c r="I3" s="85"/>
      <c r="J3" s="85"/>
      <c r="K3" s="85"/>
      <c r="L3" s="85"/>
      <c r="M3" s="85"/>
      <c r="N3" s="85"/>
    </row>
    <row r="4" spans="1:14" ht="15">
      <c r="A4" s="90" t="s">
        <v>322</v>
      </c>
      <c r="B4" s="85">
        <v>1</v>
      </c>
      <c r="C4" s="85"/>
      <c r="D4" s="85"/>
      <c r="E4" s="90" t="s">
        <v>322</v>
      </c>
      <c r="F4" s="85">
        <v>1</v>
      </c>
      <c r="G4" s="85"/>
      <c r="H4" s="85"/>
      <c r="I4" s="85"/>
      <c r="J4" s="85"/>
      <c r="K4" s="85"/>
      <c r="L4" s="85"/>
      <c r="M4" s="85"/>
      <c r="N4" s="85"/>
    </row>
    <row r="5" spans="1:14" ht="15">
      <c r="A5" s="90" t="s">
        <v>321</v>
      </c>
      <c r="B5" s="85">
        <v>1</v>
      </c>
      <c r="C5" s="85"/>
      <c r="D5" s="85"/>
      <c r="E5" s="90" t="s">
        <v>321</v>
      </c>
      <c r="F5" s="85">
        <v>1</v>
      </c>
      <c r="G5" s="85"/>
      <c r="H5" s="85"/>
      <c r="I5" s="85"/>
      <c r="J5" s="85"/>
      <c r="K5" s="85"/>
      <c r="L5" s="85"/>
      <c r="M5" s="85"/>
      <c r="N5" s="85"/>
    </row>
    <row r="6" spans="1:14" ht="15">
      <c r="A6" s="90" t="s">
        <v>320</v>
      </c>
      <c r="B6" s="85">
        <v>1</v>
      </c>
      <c r="C6" s="85"/>
      <c r="D6" s="85"/>
      <c r="E6" s="85"/>
      <c r="F6" s="85"/>
      <c r="G6" s="85"/>
      <c r="H6" s="85"/>
      <c r="I6" s="85"/>
      <c r="J6" s="85"/>
      <c r="K6" s="85"/>
      <c r="L6" s="85"/>
      <c r="M6" s="85"/>
      <c r="N6" s="85"/>
    </row>
    <row r="7" spans="1:14" ht="15">
      <c r="A7" s="90" t="s">
        <v>871</v>
      </c>
      <c r="B7" s="85">
        <v>1</v>
      </c>
      <c r="C7" s="85"/>
      <c r="D7" s="85"/>
      <c r="E7" s="85"/>
      <c r="F7" s="85"/>
      <c r="G7" s="85"/>
      <c r="H7" s="85"/>
      <c r="I7" s="85"/>
      <c r="J7" s="85"/>
      <c r="K7" s="85"/>
      <c r="L7" s="85"/>
      <c r="M7" s="85"/>
      <c r="N7" s="85"/>
    </row>
    <row r="10" spans="1:14" ht="15" customHeight="1">
      <c r="A10" s="13" t="s">
        <v>887</v>
      </c>
      <c r="B10" s="13" t="s">
        <v>872</v>
      </c>
      <c r="C10" s="85" t="s">
        <v>889</v>
      </c>
      <c r="D10" s="85" t="s">
        <v>875</v>
      </c>
      <c r="E10" s="13" t="s">
        <v>890</v>
      </c>
      <c r="F10" s="13" t="s">
        <v>877</v>
      </c>
      <c r="G10" s="13" t="s">
        <v>891</v>
      </c>
      <c r="H10" s="13" t="s">
        <v>879</v>
      </c>
      <c r="I10" s="85" t="s">
        <v>892</v>
      </c>
      <c r="J10" s="85" t="s">
        <v>881</v>
      </c>
      <c r="K10" s="13" t="s">
        <v>893</v>
      </c>
      <c r="L10" s="13" t="s">
        <v>883</v>
      </c>
      <c r="M10" s="85" t="s">
        <v>894</v>
      </c>
      <c r="N10" s="85" t="s">
        <v>884</v>
      </c>
    </row>
    <row r="11" spans="1:14" ht="15">
      <c r="A11" s="85" t="s">
        <v>326</v>
      </c>
      <c r="B11" s="85">
        <v>3</v>
      </c>
      <c r="C11" s="85"/>
      <c r="D11" s="85"/>
      <c r="E11" s="85" t="s">
        <v>327</v>
      </c>
      <c r="F11" s="85">
        <v>2</v>
      </c>
      <c r="G11" s="85" t="s">
        <v>326</v>
      </c>
      <c r="H11" s="85">
        <v>1</v>
      </c>
      <c r="I11" s="85"/>
      <c r="J11" s="85"/>
      <c r="K11" s="85" t="s">
        <v>326</v>
      </c>
      <c r="L11" s="85">
        <v>1</v>
      </c>
      <c r="M11" s="85"/>
      <c r="N11" s="85"/>
    </row>
    <row r="12" spans="1:14" ht="15">
      <c r="A12" s="85" t="s">
        <v>327</v>
      </c>
      <c r="B12" s="85">
        <v>2</v>
      </c>
      <c r="C12" s="85"/>
      <c r="D12" s="85"/>
      <c r="E12" s="85" t="s">
        <v>326</v>
      </c>
      <c r="F12" s="85">
        <v>1</v>
      </c>
      <c r="G12" s="85" t="s">
        <v>888</v>
      </c>
      <c r="H12" s="85">
        <v>1</v>
      </c>
      <c r="I12" s="85"/>
      <c r="J12" s="85"/>
      <c r="K12" s="85"/>
      <c r="L12" s="85"/>
      <c r="M12" s="85"/>
      <c r="N12" s="85"/>
    </row>
    <row r="13" spans="1:14" ht="15">
      <c r="A13" s="85" t="s">
        <v>328</v>
      </c>
      <c r="B13" s="85">
        <v>1</v>
      </c>
      <c r="C13" s="85"/>
      <c r="D13" s="85"/>
      <c r="E13" s="85" t="s">
        <v>328</v>
      </c>
      <c r="F13" s="85">
        <v>1</v>
      </c>
      <c r="G13" s="85"/>
      <c r="H13" s="85"/>
      <c r="I13" s="85"/>
      <c r="J13" s="85"/>
      <c r="K13" s="85"/>
      <c r="L13" s="85"/>
      <c r="M13" s="85"/>
      <c r="N13" s="85"/>
    </row>
    <row r="14" spans="1:14" ht="15">
      <c r="A14" s="85" t="s">
        <v>888</v>
      </c>
      <c r="B14" s="85">
        <v>1</v>
      </c>
      <c r="C14" s="85"/>
      <c r="D14" s="85"/>
      <c r="E14" s="85"/>
      <c r="F14" s="85"/>
      <c r="G14" s="85"/>
      <c r="H14" s="85"/>
      <c r="I14" s="85"/>
      <c r="J14" s="85"/>
      <c r="K14" s="85"/>
      <c r="L14" s="85"/>
      <c r="M14" s="85"/>
      <c r="N14" s="85"/>
    </row>
    <row r="17" spans="1:14" ht="15" customHeight="1">
      <c r="A17" s="13" t="s">
        <v>897</v>
      </c>
      <c r="B17" s="13" t="s">
        <v>872</v>
      </c>
      <c r="C17" s="13" t="s">
        <v>907</v>
      </c>
      <c r="D17" s="13" t="s">
        <v>875</v>
      </c>
      <c r="E17" s="13" t="s">
        <v>909</v>
      </c>
      <c r="F17" s="13" t="s">
        <v>877</v>
      </c>
      <c r="G17" s="13" t="s">
        <v>910</v>
      </c>
      <c r="H17" s="13" t="s">
        <v>879</v>
      </c>
      <c r="I17" s="13" t="s">
        <v>914</v>
      </c>
      <c r="J17" s="13" t="s">
        <v>881</v>
      </c>
      <c r="K17" s="13" t="s">
        <v>915</v>
      </c>
      <c r="L17" s="13" t="s">
        <v>883</v>
      </c>
      <c r="M17" s="13" t="s">
        <v>916</v>
      </c>
      <c r="N17" s="13" t="s">
        <v>884</v>
      </c>
    </row>
    <row r="18" spans="1:14" ht="15">
      <c r="A18" s="85" t="s">
        <v>329</v>
      </c>
      <c r="B18" s="85">
        <v>80</v>
      </c>
      <c r="C18" s="85" t="s">
        <v>329</v>
      </c>
      <c r="D18" s="85">
        <v>64</v>
      </c>
      <c r="E18" s="85" t="s">
        <v>329</v>
      </c>
      <c r="F18" s="85">
        <v>8</v>
      </c>
      <c r="G18" s="85" t="s">
        <v>329</v>
      </c>
      <c r="H18" s="85">
        <v>3</v>
      </c>
      <c r="I18" s="85" t="s">
        <v>329</v>
      </c>
      <c r="J18" s="85">
        <v>2</v>
      </c>
      <c r="K18" s="85" t="s">
        <v>329</v>
      </c>
      <c r="L18" s="85">
        <v>2</v>
      </c>
      <c r="M18" s="85" t="s">
        <v>329</v>
      </c>
      <c r="N18" s="85">
        <v>1</v>
      </c>
    </row>
    <row r="19" spans="1:14" ht="15">
      <c r="A19" s="85" t="s">
        <v>898</v>
      </c>
      <c r="B19" s="85">
        <v>5</v>
      </c>
      <c r="C19" s="85" t="s">
        <v>908</v>
      </c>
      <c r="D19" s="85">
        <v>1</v>
      </c>
      <c r="E19" s="85" t="s">
        <v>898</v>
      </c>
      <c r="F19" s="85">
        <v>2</v>
      </c>
      <c r="G19" s="85" t="s">
        <v>911</v>
      </c>
      <c r="H19" s="85">
        <v>1</v>
      </c>
      <c r="I19" s="85"/>
      <c r="J19" s="85"/>
      <c r="K19" s="85" t="s">
        <v>898</v>
      </c>
      <c r="L19" s="85">
        <v>2</v>
      </c>
      <c r="M19" s="85"/>
      <c r="N19" s="85"/>
    </row>
    <row r="20" spans="1:14" ht="15">
      <c r="A20" s="85" t="s">
        <v>899</v>
      </c>
      <c r="B20" s="85">
        <v>3</v>
      </c>
      <c r="C20" s="85" t="s">
        <v>906</v>
      </c>
      <c r="D20" s="85">
        <v>1</v>
      </c>
      <c r="E20" s="85" t="s">
        <v>902</v>
      </c>
      <c r="F20" s="85">
        <v>1</v>
      </c>
      <c r="G20" s="85" t="s">
        <v>912</v>
      </c>
      <c r="H20" s="85">
        <v>1</v>
      </c>
      <c r="I20" s="85"/>
      <c r="J20" s="85"/>
      <c r="K20" s="85" t="s">
        <v>899</v>
      </c>
      <c r="L20" s="85">
        <v>2</v>
      </c>
      <c r="M20" s="85"/>
      <c r="N20" s="85"/>
    </row>
    <row r="21" spans="1:14" ht="15">
      <c r="A21" s="85" t="s">
        <v>900</v>
      </c>
      <c r="B21" s="85">
        <v>2</v>
      </c>
      <c r="C21" s="85" t="s">
        <v>899</v>
      </c>
      <c r="D21" s="85">
        <v>1</v>
      </c>
      <c r="E21" s="85" t="s">
        <v>903</v>
      </c>
      <c r="F21" s="85">
        <v>1</v>
      </c>
      <c r="G21" s="85" t="s">
        <v>913</v>
      </c>
      <c r="H21" s="85">
        <v>1</v>
      </c>
      <c r="I21" s="85"/>
      <c r="J21" s="85"/>
      <c r="K21" s="85" t="s">
        <v>900</v>
      </c>
      <c r="L21" s="85">
        <v>2</v>
      </c>
      <c r="M21" s="85"/>
      <c r="N21" s="85"/>
    </row>
    <row r="22" spans="1:14" ht="15">
      <c r="A22" s="85" t="s">
        <v>901</v>
      </c>
      <c r="B22" s="85">
        <v>2</v>
      </c>
      <c r="C22" s="85" t="s">
        <v>898</v>
      </c>
      <c r="D22" s="85">
        <v>1</v>
      </c>
      <c r="E22" s="85" t="s">
        <v>904</v>
      </c>
      <c r="F22" s="85">
        <v>1</v>
      </c>
      <c r="G22" s="85"/>
      <c r="H22" s="85"/>
      <c r="I22" s="85"/>
      <c r="J22" s="85"/>
      <c r="K22" s="85" t="s">
        <v>901</v>
      </c>
      <c r="L22" s="85">
        <v>2</v>
      </c>
      <c r="M22" s="85"/>
      <c r="N22" s="85"/>
    </row>
    <row r="23" spans="1:14" ht="15">
      <c r="A23" s="85" t="s">
        <v>902</v>
      </c>
      <c r="B23" s="85">
        <v>1</v>
      </c>
      <c r="C23" s="85"/>
      <c r="D23" s="85"/>
      <c r="E23" s="85" t="s">
        <v>905</v>
      </c>
      <c r="F23" s="85">
        <v>1</v>
      </c>
      <c r="G23" s="85"/>
      <c r="H23" s="85"/>
      <c r="I23" s="85"/>
      <c r="J23" s="85"/>
      <c r="K23" s="85"/>
      <c r="L23" s="85"/>
      <c r="M23" s="85"/>
      <c r="N23" s="85"/>
    </row>
    <row r="24" spans="1:14" ht="15">
      <c r="A24" s="85" t="s">
        <v>903</v>
      </c>
      <c r="B24" s="85">
        <v>1</v>
      </c>
      <c r="C24" s="85"/>
      <c r="D24" s="85"/>
      <c r="E24" s="85"/>
      <c r="F24" s="85"/>
      <c r="G24" s="85"/>
      <c r="H24" s="85"/>
      <c r="I24" s="85"/>
      <c r="J24" s="85"/>
      <c r="K24" s="85"/>
      <c r="L24" s="85"/>
      <c r="M24" s="85"/>
      <c r="N24" s="85"/>
    </row>
    <row r="25" spans="1:14" ht="15">
      <c r="A25" s="85" t="s">
        <v>904</v>
      </c>
      <c r="B25" s="85">
        <v>1</v>
      </c>
      <c r="C25" s="85"/>
      <c r="D25" s="85"/>
      <c r="E25" s="85"/>
      <c r="F25" s="85"/>
      <c r="G25" s="85"/>
      <c r="H25" s="85"/>
      <c r="I25" s="85"/>
      <c r="J25" s="85"/>
      <c r="K25" s="85"/>
      <c r="L25" s="85"/>
      <c r="M25" s="85"/>
      <c r="N25" s="85"/>
    </row>
    <row r="26" spans="1:14" ht="15">
      <c r="A26" s="85" t="s">
        <v>905</v>
      </c>
      <c r="B26" s="85">
        <v>1</v>
      </c>
      <c r="C26" s="85"/>
      <c r="D26" s="85"/>
      <c r="E26" s="85"/>
      <c r="F26" s="85"/>
      <c r="G26" s="85"/>
      <c r="H26" s="85"/>
      <c r="I26" s="85"/>
      <c r="J26" s="85"/>
      <c r="K26" s="85"/>
      <c r="L26" s="85"/>
      <c r="M26" s="85"/>
      <c r="N26" s="85"/>
    </row>
    <row r="27" spans="1:14" ht="15">
      <c r="A27" s="85" t="s">
        <v>906</v>
      </c>
      <c r="B27" s="85">
        <v>1</v>
      </c>
      <c r="C27" s="85"/>
      <c r="D27" s="85"/>
      <c r="E27" s="85"/>
      <c r="F27" s="85"/>
      <c r="G27" s="85"/>
      <c r="H27" s="85"/>
      <c r="I27" s="85"/>
      <c r="J27" s="85"/>
      <c r="K27" s="85"/>
      <c r="L27" s="85"/>
      <c r="M27" s="85"/>
      <c r="N27" s="85"/>
    </row>
    <row r="30" spans="1:14" ht="15" customHeight="1">
      <c r="A30" s="13" t="s">
        <v>921</v>
      </c>
      <c r="B30" s="13" t="s">
        <v>872</v>
      </c>
      <c r="C30" s="13" t="s">
        <v>931</v>
      </c>
      <c r="D30" s="13" t="s">
        <v>875</v>
      </c>
      <c r="E30" s="13" t="s">
        <v>937</v>
      </c>
      <c r="F30" s="13" t="s">
        <v>877</v>
      </c>
      <c r="G30" s="13" t="s">
        <v>945</v>
      </c>
      <c r="H30" s="13" t="s">
        <v>879</v>
      </c>
      <c r="I30" s="13" t="s">
        <v>953</v>
      </c>
      <c r="J30" s="13" t="s">
        <v>881</v>
      </c>
      <c r="K30" s="13" t="s">
        <v>962</v>
      </c>
      <c r="L30" s="13" t="s">
        <v>883</v>
      </c>
      <c r="M30" s="13" t="s">
        <v>971</v>
      </c>
      <c r="N30" s="13" t="s">
        <v>884</v>
      </c>
    </row>
    <row r="31" spans="1:14" ht="15">
      <c r="A31" s="93" t="s">
        <v>922</v>
      </c>
      <c r="B31" s="93">
        <v>80</v>
      </c>
      <c r="C31" s="93" t="s">
        <v>927</v>
      </c>
      <c r="D31" s="93">
        <v>65</v>
      </c>
      <c r="E31" s="93" t="s">
        <v>927</v>
      </c>
      <c r="F31" s="93">
        <v>9</v>
      </c>
      <c r="G31" s="93" t="s">
        <v>933</v>
      </c>
      <c r="H31" s="93">
        <v>4</v>
      </c>
      <c r="I31" s="93" t="s">
        <v>954</v>
      </c>
      <c r="J31" s="93">
        <v>2</v>
      </c>
      <c r="K31" s="93" t="s">
        <v>963</v>
      </c>
      <c r="L31" s="93">
        <v>5</v>
      </c>
      <c r="M31" s="93" t="s">
        <v>972</v>
      </c>
      <c r="N31" s="93">
        <v>2</v>
      </c>
    </row>
    <row r="32" spans="1:14" ht="15">
      <c r="A32" s="93" t="s">
        <v>923</v>
      </c>
      <c r="B32" s="93">
        <v>17</v>
      </c>
      <c r="C32" s="93" t="s">
        <v>233</v>
      </c>
      <c r="D32" s="93">
        <v>21</v>
      </c>
      <c r="E32" s="93" t="s">
        <v>928</v>
      </c>
      <c r="F32" s="93">
        <v>4</v>
      </c>
      <c r="G32" s="93" t="s">
        <v>946</v>
      </c>
      <c r="H32" s="93">
        <v>3</v>
      </c>
      <c r="I32" s="93" t="s">
        <v>230</v>
      </c>
      <c r="J32" s="93">
        <v>2</v>
      </c>
      <c r="K32" s="93" t="s">
        <v>964</v>
      </c>
      <c r="L32" s="93">
        <v>4</v>
      </c>
      <c r="M32" s="93"/>
      <c r="N32" s="93"/>
    </row>
    <row r="33" spans="1:14" ht="15">
      <c r="A33" s="93" t="s">
        <v>924</v>
      </c>
      <c r="B33" s="93">
        <v>0</v>
      </c>
      <c r="C33" s="93" t="s">
        <v>928</v>
      </c>
      <c r="D33" s="93">
        <v>15</v>
      </c>
      <c r="E33" s="93" t="s">
        <v>938</v>
      </c>
      <c r="F33" s="93">
        <v>3</v>
      </c>
      <c r="G33" s="93" t="s">
        <v>214</v>
      </c>
      <c r="H33" s="93">
        <v>3</v>
      </c>
      <c r="I33" s="93" t="s">
        <v>955</v>
      </c>
      <c r="J33" s="93">
        <v>2</v>
      </c>
      <c r="K33" s="93" t="s">
        <v>965</v>
      </c>
      <c r="L33" s="93">
        <v>4</v>
      </c>
      <c r="M33" s="93"/>
      <c r="N33" s="93"/>
    </row>
    <row r="34" spans="1:14" ht="15">
      <c r="A34" s="93" t="s">
        <v>925</v>
      </c>
      <c r="B34" s="93">
        <v>2156</v>
      </c>
      <c r="C34" s="93" t="s">
        <v>932</v>
      </c>
      <c r="D34" s="93">
        <v>13</v>
      </c>
      <c r="E34" s="93" t="s">
        <v>231</v>
      </c>
      <c r="F34" s="93">
        <v>3</v>
      </c>
      <c r="G34" s="93" t="s">
        <v>927</v>
      </c>
      <c r="H34" s="93">
        <v>3</v>
      </c>
      <c r="I34" s="93" t="s">
        <v>956</v>
      </c>
      <c r="J34" s="93">
        <v>2</v>
      </c>
      <c r="K34" s="93" t="s">
        <v>966</v>
      </c>
      <c r="L34" s="93">
        <v>4</v>
      </c>
      <c r="M34" s="93"/>
      <c r="N34" s="93"/>
    </row>
    <row r="35" spans="1:14" ht="15">
      <c r="A35" s="93" t="s">
        <v>926</v>
      </c>
      <c r="B35" s="93">
        <v>2253</v>
      </c>
      <c r="C35" s="93" t="s">
        <v>929</v>
      </c>
      <c r="D35" s="93">
        <v>13</v>
      </c>
      <c r="E35" s="93" t="s">
        <v>939</v>
      </c>
      <c r="F35" s="93">
        <v>3</v>
      </c>
      <c r="G35" s="93" t="s">
        <v>947</v>
      </c>
      <c r="H35" s="93">
        <v>2</v>
      </c>
      <c r="I35" s="93" t="s">
        <v>957</v>
      </c>
      <c r="J35" s="93">
        <v>2</v>
      </c>
      <c r="K35" s="93" t="s">
        <v>967</v>
      </c>
      <c r="L35" s="93">
        <v>4</v>
      </c>
      <c r="M35" s="93"/>
      <c r="N35" s="93"/>
    </row>
    <row r="36" spans="1:14" ht="15">
      <c r="A36" s="93" t="s">
        <v>927</v>
      </c>
      <c r="B36" s="93">
        <v>83</v>
      </c>
      <c r="C36" s="93" t="s">
        <v>930</v>
      </c>
      <c r="D36" s="93">
        <v>10</v>
      </c>
      <c r="E36" s="93" t="s">
        <v>940</v>
      </c>
      <c r="F36" s="93">
        <v>2</v>
      </c>
      <c r="G36" s="93" t="s">
        <v>948</v>
      </c>
      <c r="H36" s="93">
        <v>2</v>
      </c>
      <c r="I36" s="93" t="s">
        <v>927</v>
      </c>
      <c r="J36" s="93">
        <v>2</v>
      </c>
      <c r="K36" s="93" t="s">
        <v>968</v>
      </c>
      <c r="L36" s="93">
        <v>3</v>
      </c>
      <c r="M36" s="93"/>
      <c r="N36" s="93"/>
    </row>
    <row r="37" spans="1:14" ht="15">
      <c r="A37" s="93" t="s">
        <v>928</v>
      </c>
      <c r="B37" s="93">
        <v>22</v>
      </c>
      <c r="C37" s="93" t="s">
        <v>933</v>
      </c>
      <c r="D37" s="93">
        <v>10</v>
      </c>
      <c r="E37" s="93" t="s">
        <v>941</v>
      </c>
      <c r="F37" s="93">
        <v>2</v>
      </c>
      <c r="G37" s="93" t="s">
        <v>949</v>
      </c>
      <c r="H37" s="93">
        <v>2</v>
      </c>
      <c r="I37" s="93" t="s">
        <v>958</v>
      </c>
      <c r="J37" s="93">
        <v>2</v>
      </c>
      <c r="K37" s="93" t="s">
        <v>940</v>
      </c>
      <c r="L37" s="93">
        <v>3</v>
      </c>
      <c r="M37" s="93"/>
      <c r="N37" s="93"/>
    </row>
    <row r="38" spans="1:14" ht="15">
      <c r="A38" s="93" t="s">
        <v>233</v>
      </c>
      <c r="B38" s="93">
        <v>21</v>
      </c>
      <c r="C38" s="93" t="s">
        <v>934</v>
      </c>
      <c r="D38" s="93">
        <v>8</v>
      </c>
      <c r="E38" s="93" t="s">
        <v>942</v>
      </c>
      <c r="F38" s="93">
        <v>2</v>
      </c>
      <c r="G38" s="93" t="s">
        <v>950</v>
      </c>
      <c r="H38" s="93">
        <v>2</v>
      </c>
      <c r="I38" s="93" t="s">
        <v>959</v>
      </c>
      <c r="J38" s="93">
        <v>2</v>
      </c>
      <c r="K38" s="93" t="s">
        <v>969</v>
      </c>
      <c r="L38" s="93">
        <v>3</v>
      </c>
      <c r="M38" s="93"/>
      <c r="N38" s="93"/>
    </row>
    <row r="39" spans="1:14" ht="15">
      <c r="A39" s="93" t="s">
        <v>929</v>
      </c>
      <c r="B39" s="93">
        <v>16</v>
      </c>
      <c r="C39" s="93" t="s">
        <v>935</v>
      </c>
      <c r="D39" s="93">
        <v>8</v>
      </c>
      <c r="E39" s="93" t="s">
        <v>943</v>
      </c>
      <c r="F39" s="93">
        <v>2</v>
      </c>
      <c r="G39" s="93" t="s">
        <v>951</v>
      </c>
      <c r="H39" s="93">
        <v>2</v>
      </c>
      <c r="I39" s="93" t="s">
        <v>960</v>
      </c>
      <c r="J39" s="93">
        <v>2</v>
      </c>
      <c r="K39" s="93" t="s">
        <v>970</v>
      </c>
      <c r="L39" s="93">
        <v>3</v>
      </c>
      <c r="M39" s="93"/>
      <c r="N39" s="93"/>
    </row>
    <row r="40" spans="1:14" ht="15">
      <c r="A40" s="93" t="s">
        <v>930</v>
      </c>
      <c r="B40" s="93">
        <v>15</v>
      </c>
      <c r="C40" s="93" t="s">
        <v>936</v>
      </c>
      <c r="D40" s="93">
        <v>8</v>
      </c>
      <c r="E40" s="93" t="s">
        <v>944</v>
      </c>
      <c r="F40" s="93">
        <v>2</v>
      </c>
      <c r="G40" s="93" t="s">
        <v>952</v>
      </c>
      <c r="H40" s="93">
        <v>2</v>
      </c>
      <c r="I40" s="93" t="s">
        <v>961</v>
      </c>
      <c r="J40" s="93">
        <v>2</v>
      </c>
      <c r="K40" s="93" t="s">
        <v>900</v>
      </c>
      <c r="L40" s="93">
        <v>3</v>
      </c>
      <c r="M40" s="93"/>
      <c r="N40" s="93"/>
    </row>
    <row r="43" spans="1:14" ht="15" customHeight="1">
      <c r="A43" s="13" t="s">
        <v>979</v>
      </c>
      <c r="B43" s="13" t="s">
        <v>872</v>
      </c>
      <c r="C43" s="13" t="s">
        <v>990</v>
      </c>
      <c r="D43" s="13" t="s">
        <v>875</v>
      </c>
      <c r="E43" s="13" t="s">
        <v>992</v>
      </c>
      <c r="F43" s="13" t="s">
        <v>877</v>
      </c>
      <c r="G43" s="13" t="s">
        <v>1002</v>
      </c>
      <c r="H43" s="13" t="s">
        <v>879</v>
      </c>
      <c r="I43" s="13" t="s">
        <v>1006</v>
      </c>
      <c r="J43" s="13" t="s">
        <v>881</v>
      </c>
      <c r="K43" s="13" t="s">
        <v>1017</v>
      </c>
      <c r="L43" s="13" t="s">
        <v>883</v>
      </c>
      <c r="M43" s="85" t="s">
        <v>1027</v>
      </c>
      <c r="N43" s="85" t="s">
        <v>884</v>
      </c>
    </row>
    <row r="44" spans="1:14" ht="15">
      <c r="A44" s="93" t="s">
        <v>980</v>
      </c>
      <c r="B44" s="93">
        <v>21</v>
      </c>
      <c r="C44" s="93" t="s">
        <v>980</v>
      </c>
      <c r="D44" s="93">
        <v>21</v>
      </c>
      <c r="E44" s="93" t="s">
        <v>993</v>
      </c>
      <c r="F44" s="93">
        <v>2</v>
      </c>
      <c r="G44" s="93" t="s">
        <v>1003</v>
      </c>
      <c r="H44" s="93">
        <v>2</v>
      </c>
      <c r="I44" s="93" t="s">
        <v>1007</v>
      </c>
      <c r="J44" s="93">
        <v>2</v>
      </c>
      <c r="K44" s="93" t="s">
        <v>1018</v>
      </c>
      <c r="L44" s="93">
        <v>3</v>
      </c>
      <c r="M44" s="93"/>
      <c r="N44" s="93"/>
    </row>
    <row r="45" spans="1:14" ht="15">
      <c r="A45" s="93" t="s">
        <v>981</v>
      </c>
      <c r="B45" s="93">
        <v>8</v>
      </c>
      <c r="C45" s="93" t="s">
        <v>981</v>
      </c>
      <c r="D45" s="93">
        <v>8</v>
      </c>
      <c r="E45" s="93" t="s">
        <v>994</v>
      </c>
      <c r="F45" s="93">
        <v>2</v>
      </c>
      <c r="G45" s="93" t="s">
        <v>1004</v>
      </c>
      <c r="H45" s="93">
        <v>2</v>
      </c>
      <c r="I45" s="93" t="s">
        <v>1008</v>
      </c>
      <c r="J45" s="93">
        <v>2</v>
      </c>
      <c r="K45" s="93" t="s">
        <v>1019</v>
      </c>
      <c r="L45" s="93">
        <v>3</v>
      </c>
      <c r="M45" s="93"/>
      <c r="N45" s="93"/>
    </row>
    <row r="46" spans="1:14" ht="15">
      <c r="A46" s="93" t="s">
        <v>982</v>
      </c>
      <c r="B46" s="93">
        <v>5</v>
      </c>
      <c r="C46" s="93" t="s">
        <v>983</v>
      </c>
      <c r="D46" s="93">
        <v>3</v>
      </c>
      <c r="E46" s="93" t="s">
        <v>995</v>
      </c>
      <c r="F46" s="93">
        <v>2</v>
      </c>
      <c r="G46" s="93" t="s">
        <v>1005</v>
      </c>
      <c r="H46" s="93">
        <v>2</v>
      </c>
      <c r="I46" s="93" t="s">
        <v>1009</v>
      </c>
      <c r="J46" s="93">
        <v>2</v>
      </c>
      <c r="K46" s="93" t="s">
        <v>1020</v>
      </c>
      <c r="L46" s="93">
        <v>3</v>
      </c>
      <c r="M46" s="93"/>
      <c r="N46" s="93"/>
    </row>
    <row r="47" spans="1:14" ht="15">
      <c r="A47" s="93" t="s">
        <v>983</v>
      </c>
      <c r="B47" s="93">
        <v>3</v>
      </c>
      <c r="C47" s="93" t="s">
        <v>985</v>
      </c>
      <c r="D47" s="93">
        <v>3</v>
      </c>
      <c r="E47" s="93" t="s">
        <v>996</v>
      </c>
      <c r="F47" s="93">
        <v>2</v>
      </c>
      <c r="G47" s="93"/>
      <c r="H47" s="93"/>
      <c r="I47" s="93" t="s">
        <v>1010</v>
      </c>
      <c r="J47" s="93">
        <v>2</v>
      </c>
      <c r="K47" s="93" t="s">
        <v>1021</v>
      </c>
      <c r="L47" s="93">
        <v>3</v>
      </c>
      <c r="M47" s="93"/>
      <c r="N47" s="93"/>
    </row>
    <row r="48" spans="1:14" ht="15">
      <c r="A48" s="93" t="s">
        <v>984</v>
      </c>
      <c r="B48" s="93">
        <v>3</v>
      </c>
      <c r="C48" s="93" t="s">
        <v>989</v>
      </c>
      <c r="D48" s="93">
        <v>3</v>
      </c>
      <c r="E48" s="93" t="s">
        <v>997</v>
      </c>
      <c r="F48" s="93">
        <v>2</v>
      </c>
      <c r="G48" s="93"/>
      <c r="H48" s="93"/>
      <c r="I48" s="93" t="s">
        <v>1011</v>
      </c>
      <c r="J48" s="93">
        <v>2</v>
      </c>
      <c r="K48" s="93" t="s">
        <v>1022</v>
      </c>
      <c r="L48" s="93">
        <v>3</v>
      </c>
      <c r="M48" s="93"/>
      <c r="N48" s="93"/>
    </row>
    <row r="49" spans="1:14" ht="15">
      <c r="A49" s="93" t="s">
        <v>985</v>
      </c>
      <c r="B49" s="93">
        <v>3</v>
      </c>
      <c r="C49" s="93" t="s">
        <v>986</v>
      </c>
      <c r="D49" s="93">
        <v>3</v>
      </c>
      <c r="E49" s="93" t="s">
        <v>998</v>
      </c>
      <c r="F49" s="93">
        <v>2</v>
      </c>
      <c r="G49" s="93"/>
      <c r="H49" s="93"/>
      <c r="I49" s="93" t="s">
        <v>1012</v>
      </c>
      <c r="J49" s="93">
        <v>2</v>
      </c>
      <c r="K49" s="93" t="s">
        <v>1023</v>
      </c>
      <c r="L49" s="93">
        <v>3</v>
      </c>
      <c r="M49" s="93"/>
      <c r="N49" s="93"/>
    </row>
    <row r="50" spans="1:14" ht="15">
      <c r="A50" s="93" t="s">
        <v>986</v>
      </c>
      <c r="B50" s="93">
        <v>3</v>
      </c>
      <c r="C50" s="93" t="s">
        <v>987</v>
      </c>
      <c r="D50" s="93">
        <v>3</v>
      </c>
      <c r="E50" s="93" t="s">
        <v>999</v>
      </c>
      <c r="F50" s="93">
        <v>2</v>
      </c>
      <c r="G50" s="93"/>
      <c r="H50" s="93"/>
      <c r="I50" s="93" t="s">
        <v>1013</v>
      </c>
      <c r="J50" s="93">
        <v>2</v>
      </c>
      <c r="K50" s="93" t="s">
        <v>1024</v>
      </c>
      <c r="L50" s="93">
        <v>3</v>
      </c>
      <c r="M50" s="93"/>
      <c r="N50" s="93"/>
    </row>
    <row r="51" spans="1:14" ht="15">
      <c r="A51" s="93" t="s">
        <v>987</v>
      </c>
      <c r="B51" s="93">
        <v>3</v>
      </c>
      <c r="C51" s="93" t="s">
        <v>988</v>
      </c>
      <c r="D51" s="93">
        <v>3</v>
      </c>
      <c r="E51" s="93" t="s">
        <v>1000</v>
      </c>
      <c r="F51" s="93">
        <v>2</v>
      </c>
      <c r="G51" s="93"/>
      <c r="H51" s="93"/>
      <c r="I51" s="93" t="s">
        <v>1014</v>
      </c>
      <c r="J51" s="93">
        <v>2</v>
      </c>
      <c r="K51" s="93" t="s">
        <v>1025</v>
      </c>
      <c r="L51" s="93">
        <v>3</v>
      </c>
      <c r="M51" s="93"/>
      <c r="N51" s="93"/>
    </row>
    <row r="52" spans="1:14" ht="15">
      <c r="A52" s="93" t="s">
        <v>988</v>
      </c>
      <c r="B52" s="93">
        <v>3</v>
      </c>
      <c r="C52" s="93" t="s">
        <v>984</v>
      </c>
      <c r="D52" s="93">
        <v>3</v>
      </c>
      <c r="E52" s="93" t="s">
        <v>1001</v>
      </c>
      <c r="F52" s="93">
        <v>2</v>
      </c>
      <c r="G52" s="93"/>
      <c r="H52" s="93"/>
      <c r="I52" s="93" t="s">
        <v>1015</v>
      </c>
      <c r="J52" s="93">
        <v>2</v>
      </c>
      <c r="K52" s="93" t="s">
        <v>982</v>
      </c>
      <c r="L52" s="93">
        <v>3</v>
      </c>
      <c r="M52" s="93"/>
      <c r="N52" s="93"/>
    </row>
    <row r="53" spans="1:14" ht="15">
      <c r="A53" s="93" t="s">
        <v>989</v>
      </c>
      <c r="B53" s="93">
        <v>3</v>
      </c>
      <c r="C53" s="93" t="s">
        <v>991</v>
      </c>
      <c r="D53" s="93">
        <v>2</v>
      </c>
      <c r="E53" s="93" t="s">
        <v>982</v>
      </c>
      <c r="F53" s="93">
        <v>2</v>
      </c>
      <c r="G53" s="93"/>
      <c r="H53" s="93"/>
      <c r="I53" s="93" t="s">
        <v>1016</v>
      </c>
      <c r="J53" s="93">
        <v>2</v>
      </c>
      <c r="K53" s="93" t="s">
        <v>1026</v>
      </c>
      <c r="L53" s="93">
        <v>3</v>
      </c>
      <c r="M53" s="93"/>
      <c r="N53" s="93"/>
    </row>
    <row r="56" spans="1:14" ht="15" customHeight="1">
      <c r="A56" s="13" t="s">
        <v>1034</v>
      </c>
      <c r="B56" s="13" t="s">
        <v>872</v>
      </c>
      <c r="C56" s="85" t="s">
        <v>1036</v>
      </c>
      <c r="D56" s="85" t="s">
        <v>875</v>
      </c>
      <c r="E56" s="13" t="s">
        <v>1037</v>
      </c>
      <c r="F56" s="13" t="s">
        <v>877</v>
      </c>
      <c r="G56" s="13" t="s">
        <v>1040</v>
      </c>
      <c r="H56" s="13" t="s">
        <v>879</v>
      </c>
      <c r="I56" s="85" t="s">
        <v>1042</v>
      </c>
      <c r="J56" s="85" t="s">
        <v>881</v>
      </c>
      <c r="K56" s="85" t="s">
        <v>1044</v>
      </c>
      <c r="L56" s="85" t="s">
        <v>883</v>
      </c>
      <c r="M56" s="85" t="s">
        <v>1046</v>
      </c>
      <c r="N56" s="85" t="s">
        <v>884</v>
      </c>
    </row>
    <row r="57" spans="1:14" ht="15">
      <c r="A57" s="85" t="s">
        <v>214</v>
      </c>
      <c r="B57" s="85">
        <v>2</v>
      </c>
      <c r="C57" s="85"/>
      <c r="D57" s="85"/>
      <c r="E57" s="85" t="s">
        <v>214</v>
      </c>
      <c r="F57" s="85">
        <v>1</v>
      </c>
      <c r="G57" s="85" t="s">
        <v>214</v>
      </c>
      <c r="H57" s="85">
        <v>1</v>
      </c>
      <c r="I57" s="85"/>
      <c r="J57" s="85"/>
      <c r="K57" s="85"/>
      <c r="L57" s="85"/>
      <c r="M57" s="85"/>
      <c r="N57" s="85"/>
    </row>
    <row r="60" spans="1:14" ht="15" customHeight="1">
      <c r="A60" s="13" t="s">
        <v>1035</v>
      </c>
      <c r="B60" s="13" t="s">
        <v>872</v>
      </c>
      <c r="C60" s="13" t="s">
        <v>1038</v>
      </c>
      <c r="D60" s="13" t="s">
        <v>875</v>
      </c>
      <c r="E60" s="13" t="s">
        <v>1039</v>
      </c>
      <c r="F60" s="13" t="s">
        <v>877</v>
      </c>
      <c r="G60" s="13" t="s">
        <v>1041</v>
      </c>
      <c r="H60" s="13" t="s">
        <v>879</v>
      </c>
      <c r="I60" s="13" t="s">
        <v>1043</v>
      </c>
      <c r="J60" s="13" t="s">
        <v>881</v>
      </c>
      <c r="K60" s="13" t="s">
        <v>1045</v>
      </c>
      <c r="L60" s="13" t="s">
        <v>883</v>
      </c>
      <c r="M60" s="13" t="s">
        <v>1047</v>
      </c>
      <c r="N60" s="13" t="s">
        <v>884</v>
      </c>
    </row>
    <row r="61" spans="1:14" ht="15">
      <c r="A61" s="85" t="s">
        <v>233</v>
      </c>
      <c r="B61" s="85">
        <v>21</v>
      </c>
      <c r="C61" s="85" t="s">
        <v>233</v>
      </c>
      <c r="D61" s="85">
        <v>21</v>
      </c>
      <c r="E61" s="85" t="s">
        <v>231</v>
      </c>
      <c r="F61" s="85">
        <v>3</v>
      </c>
      <c r="G61" s="85" t="s">
        <v>214</v>
      </c>
      <c r="H61" s="85">
        <v>2</v>
      </c>
      <c r="I61" s="85" t="s">
        <v>230</v>
      </c>
      <c r="J61" s="85">
        <v>2</v>
      </c>
      <c r="K61" s="85">
        <v>1</v>
      </c>
      <c r="L61" s="85">
        <v>2</v>
      </c>
      <c r="M61" s="85" t="s">
        <v>229</v>
      </c>
      <c r="N61" s="85">
        <v>1</v>
      </c>
    </row>
    <row r="62" spans="1:14" ht="15">
      <c r="A62" s="85" t="s">
        <v>235</v>
      </c>
      <c r="B62" s="85">
        <v>4</v>
      </c>
      <c r="C62" s="85" t="s">
        <v>235</v>
      </c>
      <c r="D62" s="85">
        <v>4</v>
      </c>
      <c r="E62" s="85" t="s">
        <v>232</v>
      </c>
      <c r="F62" s="85">
        <v>2</v>
      </c>
      <c r="G62" s="85" t="s">
        <v>228</v>
      </c>
      <c r="H62" s="85">
        <v>1</v>
      </c>
      <c r="I62" s="85"/>
      <c r="J62" s="85"/>
      <c r="K62" s="85"/>
      <c r="L62" s="85"/>
      <c r="M62" s="85"/>
      <c r="N62" s="85"/>
    </row>
    <row r="63" spans="1:14" ht="15">
      <c r="A63" s="85" t="s">
        <v>231</v>
      </c>
      <c r="B63" s="85">
        <v>4</v>
      </c>
      <c r="C63" s="85" t="s">
        <v>231</v>
      </c>
      <c r="D63" s="85">
        <v>1</v>
      </c>
      <c r="E63" s="85"/>
      <c r="F63" s="85"/>
      <c r="G63" s="85" t="s">
        <v>227</v>
      </c>
      <c r="H63" s="85">
        <v>1</v>
      </c>
      <c r="I63" s="85"/>
      <c r="J63" s="85"/>
      <c r="K63" s="85"/>
      <c r="L63" s="85"/>
      <c r="M63" s="85"/>
      <c r="N63" s="85"/>
    </row>
    <row r="64" spans="1:14" ht="15">
      <c r="A64" s="85" t="s">
        <v>232</v>
      </c>
      <c r="B64" s="85">
        <v>2</v>
      </c>
      <c r="C64" s="85" t="s">
        <v>234</v>
      </c>
      <c r="D64" s="85">
        <v>1</v>
      </c>
      <c r="E64" s="85"/>
      <c r="F64" s="85"/>
      <c r="G64" s="85"/>
      <c r="H64" s="85"/>
      <c r="I64" s="85"/>
      <c r="J64" s="85"/>
      <c r="K64" s="85"/>
      <c r="L64" s="85"/>
      <c r="M64" s="85"/>
      <c r="N64" s="85"/>
    </row>
    <row r="65" spans="1:14" ht="15">
      <c r="A65" s="85">
        <v>1</v>
      </c>
      <c r="B65" s="85">
        <v>2</v>
      </c>
      <c r="C65" s="85"/>
      <c r="D65" s="85"/>
      <c r="E65" s="85"/>
      <c r="F65" s="85"/>
      <c r="G65" s="85"/>
      <c r="H65" s="85"/>
      <c r="I65" s="85"/>
      <c r="J65" s="85"/>
      <c r="K65" s="85"/>
      <c r="L65" s="85"/>
      <c r="M65" s="85"/>
      <c r="N65" s="85"/>
    </row>
    <row r="66" spans="1:14" ht="15">
      <c r="A66" s="85" t="s">
        <v>214</v>
      </c>
      <c r="B66" s="85">
        <v>2</v>
      </c>
      <c r="C66" s="85"/>
      <c r="D66" s="85"/>
      <c r="E66" s="85"/>
      <c r="F66" s="85"/>
      <c r="G66" s="85"/>
      <c r="H66" s="85"/>
      <c r="I66" s="85"/>
      <c r="J66" s="85"/>
      <c r="K66" s="85"/>
      <c r="L66" s="85"/>
      <c r="M66" s="85"/>
      <c r="N66" s="85"/>
    </row>
    <row r="67" spans="1:14" ht="15">
      <c r="A67" s="85" t="s">
        <v>230</v>
      </c>
      <c r="B67" s="85">
        <v>2</v>
      </c>
      <c r="C67" s="85"/>
      <c r="D67" s="85"/>
      <c r="E67" s="85"/>
      <c r="F67" s="85"/>
      <c r="G67" s="85"/>
      <c r="H67" s="85"/>
      <c r="I67" s="85"/>
      <c r="J67" s="85"/>
      <c r="K67" s="85"/>
      <c r="L67" s="85"/>
      <c r="M67" s="85"/>
      <c r="N67" s="85"/>
    </row>
    <row r="68" spans="1:14" ht="15">
      <c r="A68" s="85" t="s">
        <v>234</v>
      </c>
      <c r="B68" s="85">
        <v>1</v>
      </c>
      <c r="C68" s="85"/>
      <c r="D68" s="85"/>
      <c r="E68" s="85"/>
      <c r="F68" s="85"/>
      <c r="G68" s="85"/>
      <c r="H68" s="85"/>
      <c r="I68" s="85"/>
      <c r="J68" s="85"/>
      <c r="K68" s="85"/>
      <c r="L68" s="85"/>
      <c r="M68" s="85"/>
      <c r="N68" s="85"/>
    </row>
    <row r="69" spans="1:14" ht="15">
      <c r="A69" s="85" t="s">
        <v>229</v>
      </c>
      <c r="B69" s="85">
        <v>1</v>
      </c>
      <c r="C69" s="85"/>
      <c r="D69" s="85"/>
      <c r="E69" s="85"/>
      <c r="F69" s="85"/>
      <c r="G69" s="85"/>
      <c r="H69" s="85"/>
      <c r="I69" s="85"/>
      <c r="J69" s="85"/>
      <c r="K69" s="85"/>
      <c r="L69" s="85"/>
      <c r="M69" s="85"/>
      <c r="N69" s="85"/>
    </row>
    <row r="70" spans="1:14" ht="15">
      <c r="A70" s="85" t="s">
        <v>228</v>
      </c>
      <c r="B70" s="85">
        <v>1</v>
      </c>
      <c r="C70" s="85"/>
      <c r="D70" s="85"/>
      <c r="E70" s="85"/>
      <c r="F70" s="85"/>
      <c r="G70" s="85"/>
      <c r="H70" s="85"/>
      <c r="I70" s="85"/>
      <c r="J70" s="85"/>
      <c r="K70" s="85"/>
      <c r="L70" s="85"/>
      <c r="M70" s="85"/>
      <c r="N70" s="85"/>
    </row>
    <row r="73" spans="1:14" ht="15" customHeight="1">
      <c r="A73" s="13" t="s">
        <v>1053</v>
      </c>
      <c r="B73" s="13" t="s">
        <v>872</v>
      </c>
      <c r="C73" s="13" t="s">
        <v>1054</v>
      </c>
      <c r="D73" s="13" t="s">
        <v>875</v>
      </c>
      <c r="E73" s="13" t="s">
        <v>1055</v>
      </c>
      <c r="F73" s="13" t="s">
        <v>877</v>
      </c>
      <c r="G73" s="13" t="s">
        <v>1056</v>
      </c>
      <c r="H73" s="13" t="s">
        <v>879</v>
      </c>
      <c r="I73" s="13" t="s">
        <v>1057</v>
      </c>
      <c r="J73" s="13" t="s">
        <v>881</v>
      </c>
      <c r="K73" s="13" t="s">
        <v>1058</v>
      </c>
      <c r="L73" s="13" t="s">
        <v>883</v>
      </c>
      <c r="M73" s="13" t="s">
        <v>1059</v>
      </c>
      <c r="N73" s="13" t="s">
        <v>884</v>
      </c>
    </row>
    <row r="74" spans="1:14" ht="15">
      <c r="A74" s="127" t="s">
        <v>235</v>
      </c>
      <c r="B74" s="85">
        <v>29647</v>
      </c>
      <c r="C74" s="127" t="s">
        <v>235</v>
      </c>
      <c r="D74" s="85">
        <v>29647</v>
      </c>
      <c r="E74" s="127" t="s">
        <v>223</v>
      </c>
      <c r="F74" s="85">
        <v>3849</v>
      </c>
      <c r="G74" s="127" t="s">
        <v>219</v>
      </c>
      <c r="H74" s="85">
        <v>2738</v>
      </c>
      <c r="I74" s="127" t="s">
        <v>218</v>
      </c>
      <c r="J74" s="85">
        <v>21655</v>
      </c>
      <c r="K74" s="127" t="s">
        <v>220</v>
      </c>
      <c r="L74" s="85">
        <v>6756</v>
      </c>
      <c r="M74" s="127" t="s">
        <v>229</v>
      </c>
      <c r="N74" s="85">
        <v>20031</v>
      </c>
    </row>
    <row r="75" spans="1:14" ht="15">
      <c r="A75" s="127" t="s">
        <v>218</v>
      </c>
      <c r="B75" s="85">
        <v>21655</v>
      </c>
      <c r="C75" s="127" t="s">
        <v>226</v>
      </c>
      <c r="D75" s="85">
        <v>16604</v>
      </c>
      <c r="E75" s="127" t="s">
        <v>225</v>
      </c>
      <c r="F75" s="85">
        <v>3663</v>
      </c>
      <c r="G75" s="127" t="s">
        <v>227</v>
      </c>
      <c r="H75" s="85">
        <v>1720</v>
      </c>
      <c r="I75" s="127" t="s">
        <v>217</v>
      </c>
      <c r="J75" s="85">
        <v>435</v>
      </c>
      <c r="K75" s="127" t="s">
        <v>222</v>
      </c>
      <c r="L75" s="85">
        <v>1867</v>
      </c>
      <c r="M75" s="127" t="s">
        <v>215</v>
      </c>
      <c r="N75" s="85">
        <v>1197</v>
      </c>
    </row>
    <row r="76" spans="1:14" ht="15">
      <c r="A76" s="127" t="s">
        <v>229</v>
      </c>
      <c r="B76" s="85">
        <v>20031</v>
      </c>
      <c r="C76" s="127" t="s">
        <v>234</v>
      </c>
      <c r="D76" s="85">
        <v>572</v>
      </c>
      <c r="E76" s="127" t="s">
        <v>231</v>
      </c>
      <c r="F76" s="85">
        <v>1485</v>
      </c>
      <c r="G76" s="127" t="s">
        <v>214</v>
      </c>
      <c r="H76" s="85">
        <v>1230</v>
      </c>
      <c r="I76" s="127" t="s">
        <v>230</v>
      </c>
      <c r="J76" s="85">
        <v>409</v>
      </c>
      <c r="K76" s="127"/>
      <c r="L76" s="85"/>
      <c r="M76" s="127"/>
      <c r="N76" s="85"/>
    </row>
    <row r="77" spans="1:14" ht="15">
      <c r="A77" s="127" t="s">
        <v>226</v>
      </c>
      <c r="B77" s="85">
        <v>16604</v>
      </c>
      <c r="C77" s="127" t="s">
        <v>233</v>
      </c>
      <c r="D77" s="85">
        <v>171</v>
      </c>
      <c r="E77" s="127" t="s">
        <v>232</v>
      </c>
      <c r="F77" s="85">
        <v>1035</v>
      </c>
      <c r="G77" s="127" t="s">
        <v>228</v>
      </c>
      <c r="H77" s="85">
        <v>879</v>
      </c>
      <c r="I77" s="127"/>
      <c r="J77" s="85"/>
      <c r="K77" s="127"/>
      <c r="L77" s="85"/>
      <c r="M77" s="127"/>
      <c r="N77" s="85"/>
    </row>
    <row r="78" spans="1:14" ht="15">
      <c r="A78" s="127" t="s">
        <v>220</v>
      </c>
      <c r="B78" s="85">
        <v>6756</v>
      </c>
      <c r="C78" s="127" t="s">
        <v>221</v>
      </c>
      <c r="D78" s="85">
        <v>24</v>
      </c>
      <c r="E78" s="127" t="s">
        <v>224</v>
      </c>
      <c r="F78" s="85">
        <v>803</v>
      </c>
      <c r="G78" s="127" t="s">
        <v>216</v>
      </c>
      <c r="H78" s="85">
        <v>193</v>
      </c>
      <c r="I78" s="127"/>
      <c r="J78" s="85"/>
      <c r="K78" s="127"/>
      <c r="L78" s="85"/>
      <c r="M78" s="127"/>
      <c r="N78" s="85"/>
    </row>
    <row r="79" spans="1:14" ht="15">
      <c r="A79" s="127" t="s">
        <v>223</v>
      </c>
      <c r="B79" s="85">
        <v>3849</v>
      </c>
      <c r="C79" s="127"/>
      <c r="D79" s="85"/>
      <c r="E79" s="127"/>
      <c r="F79" s="85"/>
      <c r="G79" s="127"/>
      <c r="H79" s="85"/>
      <c r="I79" s="127"/>
      <c r="J79" s="85"/>
      <c r="K79" s="127"/>
      <c r="L79" s="85"/>
      <c r="M79" s="127"/>
      <c r="N79" s="85"/>
    </row>
    <row r="80" spans="1:14" ht="15">
      <c r="A80" s="127" t="s">
        <v>225</v>
      </c>
      <c r="B80" s="85">
        <v>3663</v>
      </c>
      <c r="C80" s="127"/>
      <c r="D80" s="85"/>
      <c r="E80" s="127"/>
      <c r="F80" s="85"/>
      <c r="G80" s="127"/>
      <c r="H80" s="85"/>
      <c r="I80" s="127"/>
      <c r="J80" s="85"/>
      <c r="K80" s="127"/>
      <c r="L80" s="85"/>
      <c r="M80" s="127"/>
      <c r="N80" s="85"/>
    </row>
    <row r="81" spans="1:14" ht="15">
      <c r="A81" s="127" t="s">
        <v>219</v>
      </c>
      <c r="B81" s="85">
        <v>2738</v>
      </c>
      <c r="C81" s="127"/>
      <c r="D81" s="85"/>
      <c r="E81" s="127"/>
      <c r="F81" s="85"/>
      <c r="G81" s="127"/>
      <c r="H81" s="85"/>
      <c r="I81" s="127"/>
      <c r="J81" s="85"/>
      <c r="K81" s="127"/>
      <c r="L81" s="85"/>
      <c r="M81" s="127"/>
      <c r="N81" s="85"/>
    </row>
    <row r="82" spans="1:14" ht="15">
      <c r="A82" s="127" t="s">
        <v>222</v>
      </c>
      <c r="B82" s="85">
        <v>1867</v>
      </c>
      <c r="C82" s="127"/>
      <c r="D82" s="85"/>
      <c r="E82" s="127"/>
      <c r="F82" s="85"/>
      <c r="G82" s="127"/>
      <c r="H82" s="85"/>
      <c r="I82" s="127"/>
      <c r="J82" s="85"/>
      <c r="K82" s="127"/>
      <c r="L82" s="85"/>
      <c r="M82" s="127"/>
      <c r="N82" s="85"/>
    </row>
    <row r="83" spans="1:14" ht="15">
      <c r="A83" s="127" t="s">
        <v>227</v>
      </c>
      <c r="B83" s="85">
        <v>1720</v>
      </c>
      <c r="C83" s="127"/>
      <c r="D83" s="85"/>
      <c r="E83" s="127"/>
      <c r="F83" s="85"/>
      <c r="G83" s="127"/>
      <c r="H83" s="85"/>
      <c r="I83" s="127"/>
      <c r="J83" s="85"/>
      <c r="K83" s="127"/>
      <c r="L83" s="85"/>
      <c r="M83" s="127"/>
      <c r="N83" s="85"/>
    </row>
  </sheetData>
  <hyperlinks>
    <hyperlink ref="A2" r:id="rId1" display="https://semmforum.ca/"/>
    <hyperlink ref="A3" r:id="rId2" display="https://mysparkpath.com/blogs/news/how-the-challenge-mindset-impacts-student-recruitment"/>
    <hyperlink ref="A4" r:id="rId3" display="https://twitter.com/Kate_McGartland/status/1194696327160049665"/>
    <hyperlink ref="A5" r:id="rId4" display="https://twitter.com/profng/status/1190081254848376832"/>
    <hyperlink ref="A6" r:id="rId5" display="https://semmforum.ca/speaker/kara-wood/"/>
    <hyperlink ref="A7" r:id="rId6" display="https://futureworkforce.ca/"/>
    <hyperlink ref="E2" r:id="rId7" display="https://semmforum.ca/"/>
    <hyperlink ref="E3" r:id="rId8" display="https://mysparkpath.com/blogs/news/how-the-challenge-mindset-impacts-student-recruitment"/>
    <hyperlink ref="E4" r:id="rId9" display="https://twitter.com/Kate_McGartland/status/1194696327160049665"/>
    <hyperlink ref="E5" r:id="rId10" display="https://twitter.com/profng/status/1190081254848376832"/>
    <hyperlink ref="G2" r:id="rId11" display="https://semmforum.ca/"/>
    <hyperlink ref="G3" r:id="rId12" display="https://futureworkforce.ca/"/>
    <hyperlink ref="K2" r:id="rId13" display="https://semmforum.ca/speaker/kara-wood/"/>
  </hyperlinks>
  <printOptions/>
  <pageMargins left="0.7" right="0.7" top="0.75" bottom="0.75" header="0.3" footer="0.3"/>
  <pageSetup orientation="portrait" paperSize="9"/>
  <tableParts>
    <tablePart r:id="rId14"/>
    <tablePart r:id="rId19"/>
    <tablePart r:id="rId15"/>
    <tablePart r:id="rId18"/>
    <tablePart r:id="rId16"/>
    <tablePart r:id="rId20"/>
    <tablePart r:id="rId17"/>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1113</v>
      </c>
      <c r="B1" s="13" t="s">
        <v>1303</v>
      </c>
      <c r="C1" s="13" t="s">
        <v>1304</v>
      </c>
      <c r="D1" s="13" t="s">
        <v>144</v>
      </c>
      <c r="E1" s="13" t="s">
        <v>1306</v>
      </c>
      <c r="F1" s="13" t="s">
        <v>1307</v>
      </c>
      <c r="G1" s="13" t="s">
        <v>1308</v>
      </c>
    </row>
    <row r="2" spans="1:7" ht="15">
      <c r="A2" s="85" t="s">
        <v>922</v>
      </c>
      <c r="B2" s="85">
        <v>80</v>
      </c>
      <c r="C2" s="132">
        <v>0.03550821127385708</v>
      </c>
      <c r="D2" s="85" t="s">
        <v>1305</v>
      </c>
      <c r="E2" s="85"/>
      <c r="F2" s="85"/>
      <c r="G2" s="85"/>
    </row>
    <row r="3" spans="1:7" ht="15">
      <c r="A3" s="85" t="s">
        <v>923</v>
      </c>
      <c r="B3" s="85">
        <v>17</v>
      </c>
      <c r="C3" s="132">
        <v>0.0075454948956946285</v>
      </c>
      <c r="D3" s="85" t="s">
        <v>1305</v>
      </c>
      <c r="E3" s="85"/>
      <c r="F3" s="85"/>
      <c r="G3" s="85"/>
    </row>
    <row r="4" spans="1:7" ht="15">
      <c r="A4" s="85" t="s">
        <v>924</v>
      </c>
      <c r="B4" s="85">
        <v>0</v>
      </c>
      <c r="C4" s="132">
        <v>0</v>
      </c>
      <c r="D4" s="85" t="s">
        <v>1305</v>
      </c>
      <c r="E4" s="85"/>
      <c r="F4" s="85"/>
      <c r="G4" s="85"/>
    </row>
    <row r="5" spans="1:7" ht="15">
      <c r="A5" s="85" t="s">
        <v>925</v>
      </c>
      <c r="B5" s="85">
        <v>2156</v>
      </c>
      <c r="C5" s="132">
        <v>0.9569462938304483</v>
      </c>
      <c r="D5" s="85" t="s">
        <v>1305</v>
      </c>
      <c r="E5" s="85"/>
      <c r="F5" s="85"/>
      <c r="G5" s="85"/>
    </row>
    <row r="6" spans="1:7" ht="15">
      <c r="A6" s="85" t="s">
        <v>926</v>
      </c>
      <c r="B6" s="85">
        <v>2253</v>
      </c>
      <c r="C6" s="132">
        <v>1</v>
      </c>
      <c r="D6" s="85" t="s">
        <v>1305</v>
      </c>
      <c r="E6" s="85"/>
      <c r="F6" s="85"/>
      <c r="G6" s="85"/>
    </row>
    <row r="7" spans="1:7" ht="15">
      <c r="A7" s="93" t="s">
        <v>927</v>
      </c>
      <c r="B7" s="93">
        <v>83</v>
      </c>
      <c r="C7" s="133">
        <v>0.0009608782177192095</v>
      </c>
      <c r="D7" s="93" t="s">
        <v>1305</v>
      </c>
      <c r="E7" s="93" t="b">
        <v>0</v>
      </c>
      <c r="F7" s="93" t="b">
        <v>0</v>
      </c>
      <c r="G7" s="93" t="b">
        <v>0</v>
      </c>
    </row>
    <row r="8" spans="1:7" ht="15">
      <c r="A8" s="93" t="s">
        <v>928</v>
      </c>
      <c r="B8" s="93">
        <v>22</v>
      </c>
      <c r="C8" s="133">
        <v>0.010112718801210408</v>
      </c>
      <c r="D8" s="93" t="s">
        <v>1305</v>
      </c>
      <c r="E8" s="93" t="b">
        <v>0</v>
      </c>
      <c r="F8" s="93" t="b">
        <v>0</v>
      </c>
      <c r="G8" s="93" t="b">
        <v>0</v>
      </c>
    </row>
    <row r="9" spans="1:7" ht="15">
      <c r="A9" s="93" t="s">
        <v>233</v>
      </c>
      <c r="B9" s="93">
        <v>21</v>
      </c>
      <c r="C9" s="133">
        <v>0.009653049764791753</v>
      </c>
      <c r="D9" s="93" t="s">
        <v>1305</v>
      </c>
      <c r="E9" s="93" t="b">
        <v>0</v>
      </c>
      <c r="F9" s="93" t="b">
        <v>0</v>
      </c>
      <c r="G9" s="93" t="b">
        <v>0</v>
      </c>
    </row>
    <row r="10" spans="1:7" ht="15">
      <c r="A10" s="93" t="s">
        <v>929</v>
      </c>
      <c r="B10" s="93">
        <v>16</v>
      </c>
      <c r="C10" s="133">
        <v>0.010727997190214326</v>
      </c>
      <c r="D10" s="93" t="s">
        <v>1305</v>
      </c>
      <c r="E10" s="93" t="b">
        <v>0</v>
      </c>
      <c r="F10" s="93" t="b">
        <v>0</v>
      </c>
      <c r="G10" s="93" t="b">
        <v>0</v>
      </c>
    </row>
    <row r="11" spans="1:7" ht="15">
      <c r="A11" s="93" t="s">
        <v>930</v>
      </c>
      <c r="B11" s="93">
        <v>15</v>
      </c>
      <c r="C11" s="133">
        <v>0.00854062153364737</v>
      </c>
      <c r="D11" s="93" t="s">
        <v>1305</v>
      </c>
      <c r="E11" s="93" t="b">
        <v>0</v>
      </c>
      <c r="F11" s="93" t="b">
        <v>0</v>
      </c>
      <c r="G11" s="93" t="b">
        <v>0</v>
      </c>
    </row>
    <row r="12" spans="1:7" ht="15">
      <c r="A12" s="93" t="s">
        <v>933</v>
      </c>
      <c r="B12" s="93">
        <v>15</v>
      </c>
      <c r="C12" s="133">
        <v>0.01005749736582593</v>
      </c>
      <c r="D12" s="93" t="s">
        <v>1305</v>
      </c>
      <c r="E12" s="93" t="b">
        <v>1</v>
      </c>
      <c r="F12" s="93" t="b">
        <v>0</v>
      </c>
      <c r="G12" s="93" t="b">
        <v>0</v>
      </c>
    </row>
    <row r="13" spans="1:7" ht="15">
      <c r="A13" s="93" t="s">
        <v>932</v>
      </c>
      <c r="B13" s="93">
        <v>14</v>
      </c>
      <c r="C13" s="133">
        <v>0.008989820475032434</v>
      </c>
      <c r="D13" s="93" t="s">
        <v>1305</v>
      </c>
      <c r="E13" s="93" t="b">
        <v>0</v>
      </c>
      <c r="F13" s="93" t="b">
        <v>0</v>
      </c>
      <c r="G13" s="93" t="b">
        <v>0</v>
      </c>
    </row>
    <row r="14" spans="1:7" ht="15">
      <c r="A14" s="93" t="s">
        <v>941</v>
      </c>
      <c r="B14" s="93">
        <v>11</v>
      </c>
      <c r="C14" s="133">
        <v>0.007717329552311744</v>
      </c>
      <c r="D14" s="93" t="s">
        <v>1305</v>
      </c>
      <c r="E14" s="93" t="b">
        <v>0</v>
      </c>
      <c r="F14" s="93" t="b">
        <v>0</v>
      </c>
      <c r="G14" s="93" t="b">
        <v>0</v>
      </c>
    </row>
    <row r="15" spans="1:7" ht="15">
      <c r="A15" s="93" t="s">
        <v>1114</v>
      </c>
      <c r="B15" s="93">
        <v>9</v>
      </c>
      <c r="C15" s="133">
        <v>0.006623350958136776</v>
      </c>
      <c r="D15" s="93" t="s">
        <v>1305</v>
      </c>
      <c r="E15" s="93" t="b">
        <v>0</v>
      </c>
      <c r="F15" s="93" t="b">
        <v>0</v>
      </c>
      <c r="G15" s="93" t="b">
        <v>0</v>
      </c>
    </row>
    <row r="16" spans="1:7" ht="15">
      <c r="A16" s="93" t="s">
        <v>1115</v>
      </c>
      <c r="B16" s="93">
        <v>9</v>
      </c>
      <c r="C16" s="133">
        <v>0.006968976109808272</v>
      </c>
      <c r="D16" s="93" t="s">
        <v>1305</v>
      </c>
      <c r="E16" s="93" t="b">
        <v>0</v>
      </c>
      <c r="F16" s="93" t="b">
        <v>0</v>
      </c>
      <c r="G16" s="93" t="b">
        <v>0</v>
      </c>
    </row>
    <row r="17" spans="1:7" ht="15">
      <c r="A17" s="93" t="s">
        <v>1116</v>
      </c>
      <c r="B17" s="93">
        <v>9</v>
      </c>
      <c r="C17" s="133">
        <v>0.006623350958136776</v>
      </c>
      <c r="D17" s="93" t="s">
        <v>1305</v>
      </c>
      <c r="E17" s="93" t="b">
        <v>0</v>
      </c>
      <c r="F17" s="93" t="b">
        <v>0</v>
      </c>
      <c r="G17" s="93" t="b">
        <v>0</v>
      </c>
    </row>
    <row r="18" spans="1:7" ht="15">
      <c r="A18" s="93" t="s">
        <v>934</v>
      </c>
      <c r="B18" s="93">
        <v>8</v>
      </c>
      <c r="C18" s="133">
        <v>0.0065429454127886545</v>
      </c>
      <c r="D18" s="93" t="s">
        <v>1305</v>
      </c>
      <c r="E18" s="93" t="b">
        <v>0</v>
      </c>
      <c r="F18" s="93" t="b">
        <v>0</v>
      </c>
      <c r="G18" s="93" t="b">
        <v>0</v>
      </c>
    </row>
    <row r="19" spans="1:7" ht="15">
      <c r="A19" s="93" t="s">
        <v>1117</v>
      </c>
      <c r="B19" s="93">
        <v>8</v>
      </c>
      <c r="C19" s="133">
        <v>0.006194645430940685</v>
      </c>
      <c r="D19" s="93" t="s">
        <v>1305</v>
      </c>
      <c r="E19" s="93" t="b">
        <v>0</v>
      </c>
      <c r="F19" s="93" t="b">
        <v>0</v>
      </c>
      <c r="G19" s="93" t="b">
        <v>0</v>
      </c>
    </row>
    <row r="20" spans="1:7" ht="15">
      <c r="A20" s="93" t="s">
        <v>1118</v>
      </c>
      <c r="B20" s="93">
        <v>8</v>
      </c>
      <c r="C20" s="133">
        <v>0.006194645430940685</v>
      </c>
      <c r="D20" s="93" t="s">
        <v>1305</v>
      </c>
      <c r="E20" s="93" t="b">
        <v>0</v>
      </c>
      <c r="F20" s="93" t="b">
        <v>0</v>
      </c>
      <c r="G20" s="93" t="b">
        <v>0</v>
      </c>
    </row>
    <row r="21" spans="1:7" ht="15">
      <c r="A21" s="93" t="s">
        <v>1119</v>
      </c>
      <c r="B21" s="93">
        <v>8</v>
      </c>
      <c r="C21" s="133">
        <v>0.006194645430940685</v>
      </c>
      <c r="D21" s="93" t="s">
        <v>1305</v>
      </c>
      <c r="E21" s="93" t="b">
        <v>0</v>
      </c>
      <c r="F21" s="93" t="b">
        <v>0</v>
      </c>
      <c r="G21" s="93" t="b">
        <v>0</v>
      </c>
    </row>
    <row r="22" spans="1:7" ht="15">
      <c r="A22" s="93" t="s">
        <v>970</v>
      </c>
      <c r="B22" s="93">
        <v>8</v>
      </c>
      <c r="C22" s="133">
        <v>0.0065429454127886545</v>
      </c>
      <c r="D22" s="93" t="s">
        <v>1305</v>
      </c>
      <c r="E22" s="93" t="b">
        <v>0</v>
      </c>
      <c r="F22" s="93" t="b">
        <v>0</v>
      </c>
      <c r="G22" s="93" t="b">
        <v>0</v>
      </c>
    </row>
    <row r="23" spans="1:7" ht="15">
      <c r="A23" s="93" t="s">
        <v>935</v>
      </c>
      <c r="B23" s="93">
        <v>8</v>
      </c>
      <c r="C23" s="133">
        <v>0.006194645430940685</v>
      </c>
      <c r="D23" s="93" t="s">
        <v>1305</v>
      </c>
      <c r="E23" s="93" t="b">
        <v>0</v>
      </c>
      <c r="F23" s="93" t="b">
        <v>0</v>
      </c>
      <c r="G23" s="93" t="b">
        <v>0</v>
      </c>
    </row>
    <row r="24" spans="1:7" ht="15">
      <c r="A24" s="93" t="s">
        <v>936</v>
      </c>
      <c r="B24" s="93">
        <v>8</v>
      </c>
      <c r="C24" s="133">
        <v>0.006194645430940685</v>
      </c>
      <c r="D24" s="93" t="s">
        <v>1305</v>
      </c>
      <c r="E24" s="93" t="b">
        <v>0</v>
      </c>
      <c r="F24" s="93" t="b">
        <v>0</v>
      </c>
      <c r="G24" s="93" t="b">
        <v>0</v>
      </c>
    </row>
    <row r="25" spans="1:7" ht="15">
      <c r="A25" s="93" t="s">
        <v>1120</v>
      </c>
      <c r="B25" s="93">
        <v>7</v>
      </c>
      <c r="C25" s="133">
        <v>0.005725077236190073</v>
      </c>
      <c r="D25" s="93" t="s">
        <v>1305</v>
      </c>
      <c r="E25" s="93" t="b">
        <v>0</v>
      </c>
      <c r="F25" s="93" t="b">
        <v>0</v>
      </c>
      <c r="G25" s="93" t="b">
        <v>0</v>
      </c>
    </row>
    <row r="26" spans="1:7" ht="15">
      <c r="A26" s="93" t="s">
        <v>940</v>
      </c>
      <c r="B26" s="93">
        <v>7</v>
      </c>
      <c r="C26" s="133">
        <v>0.005725077236190073</v>
      </c>
      <c r="D26" s="93" t="s">
        <v>1305</v>
      </c>
      <c r="E26" s="93" t="b">
        <v>0</v>
      </c>
      <c r="F26" s="93" t="b">
        <v>0</v>
      </c>
      <c r="G26" s="93" t="b">
        <v>0</v>
      </c>
    </row>
    <row r="27" spans="1:7" ht="15">
      <c r="A27" s="93" t="s">
        <v>1121</v>
      </c>
      <c r="B27" s="93">
        <v>7</v>
      </c>
      <c r="C27" s="133">
        <v>0.0064930173636282605</v>
      </c>
      <c r="D27" s="93" t="s">
        <v>1305</v>
      </c>
      <c r="E27" s="93" t="b">
        <v>0</v>
      </c>
      <c r="F27" s="93" t="b">
        <v>0</v>
      </c>
      <c r="G27" s="93" t="b">
        <v>0</v>
      </c>
    </row>
    <row r="28" spans="1:7" ht="15">
      <c r="A28" s="93" t="s">
        <v>958</v>
      </c>
      <c r="B28" s="93">
        <v>7</v>
      </c>
      <c r="C28" s="133">
        <v>0.005725077236190073</v>
      </c>
      <c r="D28" s="93" t="s">
        <v>1305</v>
      </c>
      <c r="E28" s="93" t="b">
        <v>0</v>
      </c>
      <c r="F28" s="93" t="b">
        <v>0</v>
      </c>
      <c r="G28" s="93" t="b">
        <v>0</v>
      </c>
    </row>
    <row r="29" spans="1:7" ht="15">
      <c r="A29" s="93" t="s">
        <v>900</v>
      </c>
      <c r="B29" s="93">
        <v>7</v>
      </c>
      <c r="C29" s="133">
        <v>0.005725077236190073</v>
      </c>
      <c r="D29" s="93" t="s">
        <v>1305</v>
      </c>
      <c r="E29" s="93" t="b">
        <v>0</v>
      </c>
      <c r="F29" s="93" t="b">
        <v>0</v>
      </c>
      <c r="G29" s="93" t="b">
        <v>0</v>
      </c>
    </row>
    <row r="30" spans="1:7" ht="15">
      <c r="A30" s="93" t="s">
        <v>1122</v>
      </c>
      <c r="B30" s="93">
        <v>7</v>
      </c>
      <c r="C30" s="133">
        <v>0.005725077236190073</v>
      </c>
      <c r="D30" s="93" t="s">
        <v>1305</v>
      </c>
      <c r="E30" s="93" t="b">
        <v>0</v>
      </c>
      <c r="F30" s="93" t="b">
        <v>0</v>
      </c>
      <c r="G30" s="93" t="b">
        <v>0</v>
      </c>
    </row>
    <row r="31" spans="1:7" ht="15">
      <c r="A31" s="93" t="s">
        <v>1123</v>
      </c>
      <c r="B31" s="93">
        <v>7</v>
      </c>
      <c r="C31" s="133">
        <v>0.0064930173636282605</v>
      </c>
      <c r="D31" s="93" t="s">
        <v>1305</v>
      </c>
      <c r="E31" s="93" t="b">
        <v>0</v>
      </c>
      <c r="F31" s="93" t="b">
        <v>0</v>
      </c>
      <c r="G31" s="93" t="b">
        <v>0</v>
      </c>
    </row>
    <row r="32" spans="1:7" ht="15">
      <c r="A32" s="93" t="s">
        <v>964</v>
      </c>
      <c r="B32" s="93">
        <v>7</v>
      </c>
      <c r="C32" s="133">
        <v>0.0064930173636282605</v>
      </c>
      <c r="D32" s="93" t="s">
        <v>1305</v>
      </c>
      <c r="E32" s="93" t="b">
        <v>0</v>
      </c>
      <c r="F32" s="93" t="b">
        <v>0</v>
      </c>
      <c r="G32" s="93" t="b">
        <v>0</v>
      </c>
    </row>
    <row r="33" spans="1:7" ht="15">
      <c r="A33" s="93" t="s">
        <v>1124</v>
      </c>
      <c r="B33" s="93">
        <v>6</v>
      </c>
      <c r="C33" s="133">
        <v>0.005208771175044703</v>
      </c>
      <c r="D33" s="93" t="s">
        <v>1305</v>
      </c>
      <c r="E33" s="93" t="b">
        <v>0</v>
      </c>
      <c r="F33" s="93" t="b">
        <v>0</v>
      </c>
      <c r="G33" s="93" t="b">
        <v>0</v>
      </c>
    </row>
    <row r="34" spans="1:7" ht="15">
      <c r="A34" s="93" t="s">
        <v>1125</v>
      </c>
      <c r="B34" s="93">
        <v>6</v>
      </c>
      <c r="C34" s="133">
        <v>0.005208771175044703</v>
      </c>
      <c r="D34" s="93" t="s">
        <v>1305</v>
      </c>
      <c r="E34" s="93" t="b">
        <v>0</v>
      </c>
      <c r="F34" s="93" t="b">
        <v>0</v>
      </c>
      <c r="G34" s="93" t="b">
        <v>0</v>
      </c>
    </row>
    <row r="35" spans="1:7" ht="15">
      <c r="A35" s="93" t="s">
        <v>1126</v>
      </c>
      <c r="B35" s="93">
        <v>6</v>
      </c>
      <c r="C35" s="133">
        <v>0.005565443454538509</v>
      </c>
      <c r="D35" s="93" t="s">
        <v>1305</v>
      </c>
      <c r="E35" s="93" t="b">
        <v>0</v>
      </c>
      <c r="F35" s="93" t="b">
        <v>0</v>
      </c>
      <c r="G35" s="93" t="b">
        <v>0</v>
      </c>
    </row>
    <row r="36" spans="1:7" ht="15">
      <c r="A36" s="93" t="s">
        <v>1127</v>
      </c>
      <c r="B36" s="93">
        <v>6</v>
      </c>
      <c r="C36" s="133">
        <v>0.005565443454538509</v>
      </c>
      <c r="D36" s="93" t="s">
        <v>1305</v>
      </c>
      <c r="E36" s="93" t="b">
        <v>0</v>
      </c>
      <c r="F36" s="93" t="b">
        <v>0</v>
      </c>
      <c r="G36" s="93" t="b">
        <v>0</v>
      </c>
    </row>
    <row r="37" spans="1:7" ht="15">
      <c r="A37" s="93" t="s">
        <v>942</v>
      </c>
      <c r="B37" s="93">
        <v>6</v>
      </c>
      <c r="C37" s="133">
        <v>0.005208771175044703</v>
      </c>
      <c r="D37" s="93" t="s">
        <v>1305</v>
      </c>
      <c r="E37" s="93" t="b">
        <v>0</v>
      </c>
      <c r="F37" s="93" t="b">
        <v>0</v>
      </c>
      <c r="G37" s="93" t="b">
        <v>0</v>
      </c>
    </row>
    <row r="38" spans="1:7" ht="15">
      <c r="A38" s="93" t="s">
        <v>1128</v>
      </c>
      <c r="B38" s="93">
        <v>6</v>
      </c>
      <c r="C38" s="133">
        <v>0.005208771175044703</v>
      </c>
      <c r="D38" s="93" t="s">
        <v>1305</v>
      </c>
      <c r="E38" s="93" t="b">
        <v>0</v>
      </c>
      <c r="F38" s="93" t="b">
        <v>0</v>
      </c>
      <c r="G38" s="93" t="b">
        <v>0</v>
      </c>
    </row>
    <row r="39" spans="1:7" ht="15">
      <c r="A39" s="93" t="s">
        <v>939</v>
      </c>
      <c r="B39" s="93">
        <v>6</v>
      </c>
      <c r="C39" s="133">
        <v>0.005208771175044703</v>
      </c>
      <c r="D39" s="93" t="s">
        <v>1305</v>
      </c>
      <c r="E39" s="93" t="b">
        <v>0</v>
      </c>
      <c r="F39" s="93" t="b">
        <v>0</v>
      </c>
      <c r="G39" s="93" t="b">
        <v>0</v>
      </c>
    </row>
    <row r="40" spans="1:7" ht="15">
      <c r="A40" s="93" t="s">
        <v>1129</v>
      </c>
      <c r="B40" s="93">
        <v>6</v>
      </c>
      <c r="C40" s="133">
        <v>0.005565443454538509</v>
      </c>
      <c r="D40" s="93" t="s">
        <v>1305</v>
      </c>
      <c r="E40" s="93" t="b">
        <v>0</v>
      </c>
      <c r="F40" s="93" t="b">
        <v>0</v>
      </c>
      <c r="G40" s="93" t="b">
        <v>0</v>
      </c>
    </row>
    <row r="41" spans="1:7" ht="15">
      <c r="A41" s="93" t="s">
        <v>1130</v>
      </c>
      <c r="B41" s="93">
        <v>5</v>
      </c>
      <c r="C41" s="133">
        <v>0.0046378695454487575</v>
      </c>
      <c r="D41" s="93" t="s">
        <v>1305</v>
      </c>
      <c r="E41" s="93" t="b">
        <v>0</v>
      </c>
      <c r="F41" s="93" t="b">
        <v>0</v>
      </c>
      <c r="G41" s="93" t="b">
        <v>0</v>
      </c>
    </row>
    <row r="42" spans="1:7" ht="15">
      <c r="A42" s="93" t="s">
        <v>1131</v>
      </c>
      <c r="B42" s="93">
        <v>5</v>
      </c>
      <c r="C42" s="133">
        <v>0.0046378695454487575</v>
      </c>
      <c r="D42" s="93" t="s">
        <v>1305</v>
      </c>
      <c r="E42" s="93" t="b">
        <v>1</v>
      </c>
      <c r="F42" s="93" t="b">
        <v>0</v>
      </c>
      <c r="G42" s="93" t="b">
        <v>0</v>
      </c>
    </row>
    <row r="43" spans="1:7" ht="15">
      <c r="A43" s="93" t="s">
        <v>1132</v>
      </c>
      <c r="B43" s="93">
        <v>5</v>
      </c>
      <c r="C43" s="133">
        <v>0.005001645870554074</v>
      </c>
      <c r="D43" s="93" t="s">
        <v>1305</v>
      </c>
      <c r="E43" s="93" t="b">
        <v>0</v>
      </c>
      <c r="F43" s="93" t="b">
        <v>0</v>
      </c>
      <c r="G43" s="93" t="b">
        <v>0</v>
      </c>
    </row>
    <row r="44" spans="1:7" ht="15">
      <c r="A44" s="93" t="s">
        <v>1133</v>
      </c>
      <c r="B44" s="93">
        <v>5</v>
      </c>
      <c r="C44" s="133">
        <v>0.0046378695454487575</v>
      </c>
      <c r="D44" s="93" t="s">
        <v>1305</v>
      </c>
      <c r="E44" s="93" t="b">
        <v>0</v>
      </c>
      <c r="F44" s="93" t="b">
        <v>0</v>
      </c>
      <c r="G44" s="93" t="b">
        <v>0</v>
      </c>
    </row>
    <row r="45" spans="1:7" ht="15">
      <c r="A45" s="93" t="s">
        <v>963</v>
      </c>
      <c r="B45" s="93">
        <v>5</v>
      </c>
      <c r="C45" s="133">
        <v>0.0046378695454487575</v>
      </c>
      <c r="D45" s="93" t="s">
        <v>1305</v>
      </c>
      <c r="E45" s="93" t="b">
        <v>0</v>
      </c>
      <c r="F45" s="93" t="b">
        <v>0</v>
      </c>
      <c r="G45" s="93" t="b">
        <v>0</v>
      </c>
    </row>
    <row r="46" spans="1:7" ht="15">
      <c r="A46" s="93" t="s">
        <v>235</v>
      </c>
      <c r="B46" s="93">
        <v>4</v>
      </c>
      <c r="C46" s="133">
        <v>0.004001316696443259</v>
      </c>
      <c r="D46" s="93" t="s">
        <v>1305</v>
      </c>
      <c r="E46" s="93" t="b">
        <v>0</v>
      </c>
      <c r="F46" s="93" t="b">
        <v>0</v>
      </c>
      <c r="G46" s="93" t="b">
        <v>0</v>
      </c>
    </row>
    <row r="47" spans="1:7" ht="15">
      <c r="A47" s="93" t="s">
        <v>950</v>
      </c>
      <c r="B47" s="93">
        <v>4</v>
      </c>
      <c r="C47" s="133">
        <v>0.004001316696443259</v>
      </c>
      <c r="D47" s="93" t="s">
        <v>1305</v>
      </c>
      <c r="E47" s="93" t="b">
        <v>0</v>
      </c>
      <c r="F47" s="93" t="b">
        <v>0</v>
      </c>
      <c r="G47" s="93" t="b">
        <v>0</v>
      </c>
    </row>
    <row r="48" spans="1:7" ht="15">
      <c r="A48" s="93" t="s">
        <v>947</v>
      </c>
      <c r="B48" s="93">
        <v>4</v>
      </c>
      <c r="C48" s="133">
        <v>0.004001316696443259</v>
      </c>
      <c r="D48" s="93" t="s">
        <v>1305</v>
      </c>
      <c r="E48" s="93" t="b">
        <v>0</v>
      </c>
      <c r="F48" s="93" t="b">
        <v>0</v>
      </c>
      <c r="G48" s="93" t="b">
        <v>0</v>
      </c>
    </row>
    <row r="49" spans="1:7" ht="15">
      <c r="A49" s="93" t="s">
        <v>1134</v>
      </c>
      <c r="B49" s="93">
        <v>4</v>
      </c>
      <c r="C49" s="133">
        <v>0.004001316696443259</v>
      </c>
      <c r="D49" s="93" t="s">
        <v>1305</v>
      </c>
      <c r="E49" s="93" t="b">
        <v>0</v>
      </c>
      <c r="F49" s="93" t="b">
        <v>0</v>
      </c>
      <c r="G49" s="93" t="b">
        <v>0</v>
      </c>
    </row>
    <row r="50" spans="1:7" ht="15">
      <c r="A50" s="93" t="s">
        <v>1135</v>
      </c>
      <c r="B50" s="93">
        <v>4</v>
      </c>
      <c r="C50" s="133">
        <v>0.004001316696443259</v>
      </c>
      <c r="D50" s="93" t="s">
        <v>1305</v>
      </c>
      <c r="E50" s="93" t="b">
        <v>0</v>
      </c>
      <c r="F50" s="93" t="b">
        <v>0</v>
      </c>
      <c r="G50" s="93" t="b">
        <v>0</v>
      </c>
    </row>
    <row r="51" spans="1:7" ht="15">
      <c r="A51" s="93" t="s">
        <v>1136</v>
      </c>
      <c r="B51" s="93">
        <v>4</v>
      </c>
      <c r="C51" s="133">
        <v>0.004001316696443259</v>
      </c>
      <c r="D51" s="93" t="s">
        <v>1305</v>
      </c>
      <c r="E51" s="93" t="b">
        <v>0</v>
      </c>
      <c r="F51" s="93" t="b">
        <v>0</v>
      </c>
      <c r="G51" s="93" t="b">
        <v>0</v>
      </c>
    </row>
    <row r="52" spans="1:7" ht="15">
      <c r="A52" s="93" t="s">
        <v>1137</v>
      </c>
      <c r="B52" s="93">
        <v>4</v>
      </c>
      <c r="C52" s="133">
        <v>0.004001316696443259</v>
      </c>
      <c r="D52" s="93" t="s">
        <v>1305</v>
      </c>
      <c r="E52" s="93" t="b">
        <v>0</v>
      </c>
      <c r="F52" s="93" t="b">
        <v>0</v>
      </c>
      <c r="G52" s="93" t="b">
        <v>0</v>
      </c>
    </row>
    <row r="53" spans="1:7" ht="15">
      <c r="A53" s="93" t="s">
        <v>1138</v>
      </c>
      <c r="B53" s="93">
        <v>4</v>
      </c>
      <c r="C53" s="133">
        <v>0.004376508097669385</v>
      </c>
      <c r="D53" s="93" t="s">
        <v>1305</v>
      </c>
      <c r="E53" s="93" t="b">
        <v>0</v>
      </c>
      <c r="F53" s="93" t="b">
        <v>0</v>
      </c>
      <c r="G53" s="93" t="b">
        <v>0</v>
      </c>
    </row>
    <row r="54" spans="1:7" ht="15">
      <c r="A54" s="93" t="s">
        <v>1139</v>
      </c>
      <c r="B54" s="93">
        <v>4</v>
      </c>
      <c r="C54" s="133">
        <v>0.004001316696443259</v>
      </c>
      <c r="D54" s="93" t="s">
        <v>1305</v>
      </c>
      <c r="E54" s="93" t="b">
        <v>0</v>
      </c>
      <c r="F54" s="93" t="b">
        <v>0</v>
      </c>
      <c r="G54" s="93" t="b">
        <v>0</v>
      </c>
    </row>
    <row r="55" spans="1:7" ht="15">
      <c r="A55" s="93" t="s">
        <v>1140</v>
      </c>
      <c r="B55" s="93">
        <v>4</v>
      </c>
      <c r="C55" s="133">
        <v>0.004001316696443259</v>
      </c>
      <c r="D55" s="93" t="s">
        <v>1305</v>
      </c>
      <c r="E55" s="93" t="b">
        <v>0</v>
      </c>
      <c r="F55" s="93" t="b">
        <v>0</v>
      </c>
      <c r="G55" s="93" t="b">
        <v>0</v>
      </c>
    </row>
    <row r="56" spans="1:7" ht="15">
      <c r="A56" s="93" t="s">
        <v>1141</v>
      </c>
      <c r="B56" s="93">
        <v>4</v>
      </c>
      <c r="C56" s="133">
        <v>0.004376508097669385</v>
      </c>
      <c r="D56" s="93" t="s">
        <v>1305</v>
      </c>
      <c r="E56" s="93" t="b">
        <v>1</v>
      </c>
      <c r="F56" s="93" t="b">
        <v>0</v>
      </c>
      <c r="G56" s="93" t="b">
        <v>0</v>
      </c>
    </row>
    <row r="57" spans="1:7" ht="15">
      <c r="A57" s="93" t="s">
        <v>1142</v>
      </c>
      <c r="B57" s="93">
        <v>4</v>
      </c>
      <c r="C57" s="133">
        <v>0.004376508097669385</v>
      </c>
      <c r="D57" s="93" t="s">
        <v>1305</v>
      </c>
      <c r="E57" s="93" t="b">
        <v>0</v>
      </c>
      <c r="F57" s="93" t="b">
        <v>0</v>
      </c>
      <c r="G57" s="93" t="b">
        <v>0</v>
      </c>
    </row>
    <row r="58" spans="1:7" ht="15">
      <c r="A58" s="93" t="s">
        <v>1143</v>
      </c>
      <c r="B58" s="93">
        <v>4</v>
      </c>
      <c r="C58" s="133">
        <v>0.004001316696443259</v>
      </c>
      <c r="D58" s="93" t="s">
        <v>1305</v>
      </c>
      <c r="E58" s="93" t="b">
        <v>0</v>
      </c>
      <c r="F58" s="93" t="b">
        <v>0</v>
      </c>
      <c r="G58" s="93" t="b">
        <v>0</v>
      </c>
    </row>
    <row r="59" spans="1:7" ht="15">
      <c r="A59" s="93" t="s">
        <v>1144</v>
      </c>
      <c r="B59" s="93">
        <v>4</v>
      </c>
      <c r="C59" s="133">
        <v>0.004001316696443259</v>
      </c>
      <c r="D59" s="93" t="s">
        <v>1305</v>
      </c>
      <c r="E59" s="93" t="b">
        <v>0</v>
      </c>
      <c r="F59" s="93" t="b">
        <v>0</v>
      </c>
      <c r="G59" s="93" t="b">
        <v>0</v>
      </c>
    </row>
    <row r="60" spans="1:7" ht="15">
      <c r="A60" s="93" t="s">
        <v>938</v>
      </c>
      <c r="B60" s="93">
        <v>4</v>
      </c>
      <c r="C60" s="133">
        <v>0.004001316696443259</v>
      </c>
      <c r="D60" s="93" t="s">
        <v>1305</v>
      </c>
      <c r="E60" s="93" t="b">
        <v>0</v>
      </c>
      <c r="F60" s="93" t="b">
        <v>0</v>
      </c>
      <c r="G60" s="93" t="b">
        <v>0</v>
      </c>
    </row>
    <row r="61" spans="1:7" ht="15">
      <c r="A61" s="93" t="s">
        <v>214</v>
      </c>
      <c r="B61" s="93">
        <v>4</v>
      </c>
      <c r="C61" s="133">
        <v>0.004001316696443259</v>
      </c>
      <c r="D61" s="93" t="s">
        <v>1305</v>
      </c>
      <c r="E61" s="93" t="b">
        <v>0</v>
      </c>
      <c r="F61" s="93" t="b">
        <v>0</v>
      </c>
      <c r="G61" s="93" t="b">
        <v>0</v>
      </c>
    </row>
    <row r="62" spans="1:7" ht="15">
      <c r="A62" s="93" t="s">
        <v>1145</v>
      </c>
      <c r="B62" s="93">
        <v>4</v>
      </c>
      <c r="C62" s="133">
        <v>0.004001316696443259</v>
      </c>
      <c r="D62" s="93" t="s">
        <v>1305</v>
      </c>
      <c r="E62" s="93" t="b">
        <v>0</v>
      </c>
      <c r="F62" s="93" t="b">
        <v>0</v>
      </c>
      <c r="G62" s="93" t="b">
        <v>0</v>
      </c>
    </row>
    <row r="63" spans="1:7" ht="15">
      <c r="A63" s="93" t="s">
        <v>1146</v>
      </c>
      <c r="B63" s="93">
        <v>4</v>
      </c>
      <c r="C63" s="133">
        <v>0.004001316696443259</v>
      </c>
      <c r="D63" s="93" t="s">
        <v>1305</v>
      </c>
      <c r="E63" s="93" t="b">
        <v>0</v>
      </c>
      <c r="F63" s="93" t="b">
        <v>0</v>
      </c>
      <c r="G63" s="93" t="b">
        <v>0</v>
      </c>
    </row>
    <row r="64" spans="1:7" ht="15">
      <c r="A64" s="93" t="s">
        <v>1147</v>
      </c>
      <c r="B64" s="93">
        <v>4</v>
      </c>
      <c r="C64" s="133">
        <v>0.005809304658389092</v>
      </c>
      <c r="D64" s="93" t="s">
        <v>1305</v>
      </c>
      <c r="E64" s="93" t="b">
        <v>0</v>
      </c>
      <c r="F64" s="93" t="b">
        <v>0</v>
      </c>
      <c r="G64" s="93" t="b">
        <v>0</v>
      </c>
    </row>
    <row r="65" spans="1:7" ht="15">
      <c r="A65" s="93" t="s">
        <v>1148</v>
      </c>
      <c r="B65" s="93">
        <v>4</v>
      </c>
      <c r="C65" s="133">
        <v>0.004376508097669385</v>
      </c>
      <c r="D65" s="93" t="s">
        <v>1305</v>
      </c>
      <c r="E65" s="93" t="b">
        <v>0</v>
      </c>
      <c r="F65" s="93" t="b">
        <v>0</v>
      </c>
      <c r="G65" s="93" t="b">
        <v>0</v>
      </c>
    </row>
    <row r="66" spans="1:7" ht="15">
      <c r="A66" s="93" t="s">
        <v>1149</v>
      </c>
      <c r="B66" s="93">
        <v>4</v>
      </c>
      <c r="C66" s="133">
        <v>0.004001316696443259</v>
      </c>
      <c r="D66" s="93" t="s">
        <v>1305</v>
      </c>
      <c r="E66" s="93" t="b">
        <v>1</v>
      </c>
      <c r="F66" s="93" t="b">
        <v>0</v>
      </c>
      <c r="G66" s="93" t="b">
        <v>0</v>
      </c>
    </row>
    <row r="67" spans="1:7" ht="15">
      <c r="A67" s="93" t="s">
        <v>966</v>
      </c>
      <c r="B67" s="93">
        <v>4</v>
      </c>
      <c r="C67" s="133">
        <v>0.004001316696443259</v>
      </c>
      <c r="D67" s="93" t="s">
        <v>1305</v>
      </c>
      <c r="E67" s="93" t="b">
        <v>0</v>
      </c>
      <c r="F67" s="93" t="b">
        <v>0</v>
      </c>
      <c r="G67" s="93" t="b">
        <v>0</v>
      </c>
    </row>
    <row r="68" spans="1:7" ht="15">
      <c r="A68" s="93" t="s">
        <v>967</v>
      </c>
      <c r="B68" s="93">
        <v>4</v>
      </c>
      <c r="C68" s="133">
        <v>0.004001316696443259</v>
      </c>
      <c r="D68" s="93" t="s">
        <v>1305</v>
      </c>
      <c r="E68" s="93" t="b">
        <v>0</v>
      </c>
      <c r="F68" s="93" t="b">
        <v>0</v>
      </c>
      <c r="G68" s="93" t="b">
        <v>0</v>
      </c>
    </row>
    <row r="69" spans="1:7" ht="15">
      <c r="A69" s="93" t="s">
        <v>965</v>
      </c>
      <c r="B69" s="93">
        <v>4</v>
      </c>
      <c r="C69" s="133">
        <v>0.004001316696443259</v>
      </c>
      <c r="D69" s="93" t="s">
        <v>1305</v>
      </c>
      <c r="E69" s="93" t="b">
        <v>0</v>
      </c>
      <c r="F69" s="93" t="b">
        <v>0</v>
      </c>
      <c r="G69" s="93" t="b">
        <v>0</v>
      </c>
    </row>
    <row r="70" spans="1:7" ht="15">
      <c r="A70" s="93" t="s">
        <v>1150</v>
      </c>
      <c r="B70" s="93">
        <v>3</v>
      </c>
      <c r="C70" s="133">
        <v>0.0036789830080621315</v>
      </c>
      <c r="D70" s="93" t="s">
        <v>1305</v>
      </c>
      <c r="E70" s="93" t="b">
        <v>0</v>
      </c>
      <c r="F70" s="93" t="b">
        <v>0</v>
      </c>
      <c r="G70" s="93" t="b">
        <v>0</v>
      </c>
    </row>
    <row r="71" spans="1:7" ht="15">
      <c r="A71" s="93" t="s">
        <v>1151</v>
      </c>
      <c r="B71" s="93">
        <v>3</v>
      </c>
      <c r="C71" s="133">
        <v>0.003282381073252039</v>
      </c>
      <c r="D71" s="93" t="s">
        <v>1305</v>
      </c>
      <c r="E71" s="93" t="b">
        <v>0</v>
      </c>
      <c r="F71" s="93" t="b">
        <v>0</v>
      </c>
      <c r="G71" s="93" t="b">
        <v>0</v>
      </c>
    </row>
    <row r="72" spans="1:7" ht="15">
      <c r="A72" s="93" t="s">
        <v>1152</v>
      </c>
      <c r="B72" s="93">
        <v>3</v>
      </c>
      <c r="C72" s="133">
        <v>0.0036789830080621315</v>
      </c>
      <c r="D72" s="93" t="s">
        <v>1305</v>
      </c>
      <c r="E72" s="93" t="b">
        <v>0</v>
      </c>
      <c r="F72" s="93" t="b">
        <v>0</v>
      </c>
      <c r="G72" s="93" t="b">
        <v>0</v>
      </c>
    </row>
    <row r="73" spans="1:7" ht="15">
      <c r="A73" s="93" t="s">
        <v>1153</v>
      </c>
      <c r="B73" s="93">
        <v>3</v>
      </c>
      <c r="C73" s="133">
        <v>0.003282381073252039</v>
      </c>
      <c r="D73" s="93" t="s">
        <v>1305</v>
      </c>
      <c r="E73" s="93" t="b">
        <v>0</v>
      </c>
      <c r="F73" s="93" t="b">
        <v>0</v>
      </c>
      <c r="G73" s="93" t="b">
        <v>0</v>
      </c>
    </row>
    <row r="74" spans="1:7" ht="15">
      <c r="A74" s="93" t="s">
        <v>1154</v>
      </c>
      <c r="B74" s="93">
        <v>3</v>
      </c>
      <c r="C74" s="133">
        <v>0.003282381073252039</v>
      </c>
      <c r="D74" s="93" t="s">
        <v>1305</v>
      </c>
      <c r="E74" s="93" t="b">
        <v>0</v>
      </c>
      <c r="F74" s="93" t="b">
        <v>0</v>
      </c>
      <c r="G74" s="93" t="b">
        <v>0</v>
      </c>
    </row>
    <row r="75" spans="1:7" ht="15">
      <c r="A75" s="93" t="s">
        <v>1155</v>
      </c>
      <c r="B75" s="93">
        <v>3</v>
      </c>
      <c r="C75" s="133">
        <v>0.003282381073252039</v>
      </c>
      <c r="D75" s="93" t="s">
        <v>1305</v>
      </c>
      <c r="E75" s="93" t="b">
        <v>0</v>
      </c>
      <c r="F75" s="93" t="b">
        <v>0</v>
      </c>
      <c r="G75" s="93" t="b">
        <v>0</v>
      </c>
    </row>
    <row r="76" spans="1:7" ht="15">
      <c r="A76" s="93" t="s">
        <v>1156</v>
      </c>
      <c r="B76" s="93">
        <v>3</v>
      </c>
      <c r="C76" s="133">
        <v>0.003282381073252039</v>
      </c>
      <c r="D76" s="93" t="s">
        <v>1305</v>
      </c>
      <c r="E76" s="93" t="b">
        <v>0</v>
      </c>
      <c r="F76" s="93" t="b">
        <v>0</v>
      </c>
      <c r="G76" s="93" t="b">
        <v>0</v>
      </c>
    </row>
    <row r="77" spans="1:7" ht="15">
      <c r="A77" s="93" t="s">
        <v>951</v>
      </c>
      <c r="B77" s="93">
        <v>3</v>
      </c>
      <c r="C77" s="133">
        <v>0.0036789830080621315</v>
      </c>
      <c r="D77" s="93" t="s">
        <v>1305</v>
      </c>
      <c r="E77" s="93" t="b">
        <v>0</v>
      </c>
      <c r="F77" s="93" t="b">
        <v>0</v>
      </c>
      <c r="G77" s="93" t="b">
        <v>0</v>
      </c>
    </row>
    <row r="78" spans="1:7" ht="15">
      <c r="A78" s="93" t="s">
        <v>1157</v>
      </c>
      <c r="B78" s="93">
        <v>3</v>
      </c>
      <c r="C78" s="133">
        <v>0.0036789830080621315</v>
      </c>
      <c r="D78" s="93" t="s">
        <v>1305</v>
      </c>
      <c r="E78" s="93" t="b">
        <v>0</v>
      </c>
      <c r="F78" s="93" t="b">
        <v>0</v>
      </c>
      <c r="G78" s="93" t="b">
        <v>0</v>
      </c>
    </row>
    <row r="79" spans="1:7" ht="15">
      <c r="A79" s="93" t="s">
        <v>1158</v>
      </c>
      <c r="B79" s="93">
        <v>3</v>
      </c>
      <c r="C79" s="133">
        <v>0.0036789830080621315</v>
      </c>
      <c r="D79" s="93" t="s">
        <v>1305</v>
      </c>
      <c r="E79" s="93" t="b">
        <v>0</v>
      </c>
      <c r="F79" s="93" t="b">
        <v>0</v>
      </c>
      <c r="G79" s="93" t="b">
        <v>0</v>
      </c>
    </row>
    <row r="80" spans="1:7" ht="15">
      <c r="A80" s="93" t="s">
        <v>1159</v>
      </c>
      <c r="B80" s="93">
        <v>3</v>
      </c>
      <c r="C80" s="133">
        <v>0.003282381073252039</v>
      </c>
      <c r="D80" s="93" t="s">
        <v>1305</v>
      </c>
      <c r="E80" s="93" t="b">
        <v>0</v>
      </c>
      <c r="F80" s="93" t="b">
        <v>0</v>
      </c>
      <c r="G80" s="93" t="b">
        <v>0</v>
      </c>
    </row>
    <row r="81" spans="1:7" ht="15">
      <c r="A81" s="93" t="s">
        <v>1160</v>
      </c>
      <c r="B81" s="93">
        <v>3</v>
      </c>
      <c r="C81" s="133">
        <v>0.003282381073252039</v>
      </c>
      <c r="D81" s="93" t="s">
        <v>1305</v>
      </c>
      <c r="E81" s="93" t="b">
        <v>0</v>
      </c>
      <c r="F81" s="93" t="b">
        <v>0</v>
      </c>
      <c r="G81" s="93" t="b">
        <v>0</v>
      </c>
    </row>
    <row r="82" spans="1:7" ht="15">
      <c r="A82" s="93" t="s">
        <v>1161</v>
      </c>
      <c r="B82" s="93">
        <v>3</v>
      </c>
      <c r="C82" s="133">
        <v>0.003282381073252039</v>
      </c>
      <c r="D82" s="93" t="s">
        <v>1305</v>
      </c>
      <c r="E82" s="93" t="b">
        <v>0</v>
      </c>
      <c r="F82" s="93" t="b">
        <v>0</v>
      </c>
      <c r="G82" s="93" t="b">
        <v>0</v>
      </c>
    </row>
    <row r="83" spans="1:7" ht="15">
      <c r="A83" s="93" t="s">
        <v>1162</v>
      </c>
      <c r="B83" s="93">
        <v>3</v>
      </c>
      <c r="C83" s="133">
        <v>0.003282381073252039</v>
      </c>
      <c r="D83" s="93" t="s">
        <v>1305</v>
      </c>
      <c r="E83" s="93" t="b">
        <v>0</v>
      </c>
      <c r="F83" s="93" t="b">
        <v>0</v>
      </c>
      <c r="G83" s="93" t="b">
        <v>0</v>
      </c>
    </row>
    <row r="84" spans="1:7" ht="15">
      <c r="A84" s="93" t="s">
        <v>1163</v>
      </c>
      <c r="B84" s="93">
        <v>3</v>
      </c>
      <c r="C84" s="133">
        <v>0.003282381073252039</v>
      </c>
      <c r="D84" s="93" t="s">
        <v>1305</v>
      </c>
      <c r="E84" s="93" t="b">
        <v>0</v>
      </c>
      <c r="F84" s="93" t="b">
        <v>0</v>
      </c>
      <c r="G84" s="93" t="b">
        <v>0</v>
      </c>
    </row>
    <row r="85" spans="1:7" ht="15">
      <c r="A85" s="93" t="s">
        <v>1164</v>
      </c>
      <c r="B85" s="93">
        <v>3</v>
      </c>
      <c r="C85" s="133">
        <v>0.003282381073252039</v>
      </c>
      <c r="D85" s="93" t="s">
        <v>1305</v>
      </c>
      <c r="E85" s="93" t="b">
        <v>0</v>
      </c>
      <c r="F85" s="93" t="b">
        <v>0</v>
      </c>
      <c r="G85" s="93" t="b">
        <v>0</v>
      </c>
    </row>
    <row r="86" spans="1:7" ht="15">
      <c r="A86" s="93" t="s">
        <v>1165</v>
      </c>
      <c r="B86" s="93">
        <v>3</v>
      </c>
      <c r="C86" s="133">
        <v>0.003282381073252039</v>
      </c>
      <c r="D86" s="93" t="s">
        <v>1305</v>
      </c>
      <c r="E86" s="93" t="b">
        <v>0</v>
      </c>
      <c r="F86" s="93" t="b">
        <v>0</v>
      </c>
      <c r="G86" s="93" t="b">
        <v>0</v>
      </c>
    </row>
    <row r="87" spans="1:7" ht="15">
      <c r="A87" s="93" t="s">
        <v>911</v>
      </c>
      <c r="B87" s="93">
        <v>3</v>
      </c>
      <c r="C87" s="133">
        <v>0.003282381073252039</v>
      </c>
      <c r="D87" s="93" t="s">
        <v>1305</v>
      </c>
      <c r="E87" s="93" t="b">
        <v>0</v>
      </c>
      <c r="F87" s="93" t="b">
        <v>0</v>
      </c>
      <c r="G87" s="93" t="b">
        <v>0</v>
      </c>
    </row>
    <row r="88" spans="1:7" ht="15">
      <c r="A88" s="93" t="s">
        <v>1166</v>
      </c>
      <c r="B88" s="93">
        <v>3</v>
      </c>
      <c r="C88" s="133">
        <v>0.003282381073252039</v>
      </c>
      <c r="D88" s="93" t="s">
        <v>1305</v>
      </c>
      <c r="E88" s="93" t="b">
        <v>0</v>
      </c>
      <c r="F88" s="93" t="b">
        <v>0</v>
      </c>
      <c r="G88" s="93" t="b">
        <v>0</v>
      </c>
    </row>
    <row r="89" spans="1:7" ht="15">
      <c r="A89" s="93" t="s">
        <v>1167</v>
      </c>
      <c r="B89" s="93">
        <v>3</v>
      </c>
      <c r="C89" s="133">
        <v>0.003282381073252039</v>
      </c>
      <c r="D89" s="93" t="s">
        <v>1305</v>
      </c>
      <c r="E89" s="93" t="b">
        <v>0</v>
      </c>
      <c r="F89" s="93" t="b">
        <v>0</v>
      </c>
      <c r="G89" s="93" t="b">
        <v>0</v>
      </c>
    </row>
    <row r="90" spans="1:7" ht="15">
      <c r="A90" s="93" t="s">
        <v>1168</v>
      </c>
      <c r="B90" s="93">
        <v>3</v>
      </c>
      <c r="C90" s="133">
        <v>0.003282381073252039</v>
      </c>
      <c r="D90" s="93" t="s">
        <v>1305</v>
      </c>
      <c r="E90" s="93" t="b">
        <v>0</v>
      </c>
      <c r="F90" s="93" t="b">
        <v>0</v>
      </c>
      <c r="G90" s="93" t="b">
        <v>0</v>
      </c>
    </row>
    <row r="91" spans="1:7" ht="15">
      <c r="A91" s="93" t="s">
        <v>1169</v>
      </c>
      <c r="B91" s="93">
        <v>3</v>
      </c>
      <c r="C91" s="133">
        <v>0.003282381073252039</v>
      </c>
      <c r="D91" s="93" t="s">
        <v>1305</v>
      </c>
      <c r="E91" s="93" t="b">
        <v>0</v>
      </c>
      <c r="F91" s="93" t="b">
        <v>0</v>
      </c>
      <c r="G91" s="93" t="b">
        <v>0</v>
      </c>
    </row>
    <row r="92" spans="1:7" ht="15">
      <c r="A92" s="93" t="s">
        <v>1170</v>
      </c>
      <c r="B92" s="93">
        <v>3</v>
      </c>
      <c r="C92" s="133">
        <v>0.003282381073252039</v>
      </c>
      <c r="D92" s="93" t="s">
        <v>1305</v>
      </c>
      <c r="E92" s="93" t="b">
        <v>0</v>
      </c>
      <c r="F92" s="93" t="b">
        <v>0</v>
      </c>
      <c r="G92" s="93" t="b">
        <v>0</v>
      </c>
    </row>
    <row r="93" spans="1:7" ht="15">
      <c r="A93" s="93" t="s">
        <v>1171</v>
      </c>
      <c r="B93" s="93">
        <v>3</v>
      </c>
      <c r="C93" s="133">
        <v>0.003282381073252039</v>
      </c>
      <c r="D93" s="93" t="s">
        <v>1305</v>
      </c>
      <c r="E93" s="93" t="b">
        <v>0</v>
      </c>
      <c r="F93" s="93" t="b">
        <v>0</v>
      </c>
      <c r="G93" s="93" t="b">
        <v>0</v>
      </c>
    </row>
    <row r="94" spans="1:7" ht="15">
      <c r="A94" s="93" t="s">
        <v>1172</v>
      </c>
      <c r="B94" s="93">
        <v>3</v>
      </c>
      <c r="C94" s="133">
        <v>0.003282381073252039</v>
      </c>
      <c r="D94" s="93" t="s">
        <v>1305</v>
      </c>
      <c r="E94" s="93" t="b">
        <v>0</v>
      </c>
      <c r="F94" s="93" t="b">
        <v>0</v>
      </c>
      <c r="G94" s="93" t="b">
        <v>0</v>
      </c>
    </row>
    <row r="95" spans="1:7" ht="15">
      <c r="A95" s="93" t="s">
        <v>1173</v>
      </c>
      <c r="B95" s="93">
        <v>3</v>
      </c>
      <c r="C95" s="133">
        <v>0.003282381073252039</v>
      </c>
      <c r="D95" s="93" t="s">
        <v>1305</v>
      </c>
      <c r="E95" s="93" t="b">
        <v>1</v>
      </c>
      <c r="F95" s="93" t="b">
        <v>0</v>
      </c>
      <c r="G95" s="93" t="b">
        <v>0</v>
      </c>
    </row>
    <row r="96" spans="1:7" ht="15">
      <c r="A96" s="93" t="s">
        <v>1174</v>
      </c>
      <c r="B96" s="93">
        <v>3</v>
      </c>
      <c r="C96" s="133">
        <v>0.003282381073252039</v>
      </c>
      <c r="D96" s="93" t="s">
        <v>1305</v>
      </c>
      <c r="E96" s="93" t="b">
        <v>0</v>
      </c>
      <c r="F96" s="93" t="b">
        <v>0</v>
      </c>
      <c r="G96" s="93" t="b">
        <v>0</v>
      </c>
    </row>
    <row r="97" spans="1:7" ht="15">
      <c r="A97" s="93" t="s">
        <v>1175</v>
      </c>
      <c r="B97" s="93">
        <v>3</v>
      </c>
      <c r="C97" s="133">
        <v>0.003282381073252039</v>
      </c>
      <c r="D97" s="93" t="s">
        <v>1305</v>
      </c>
      <c r="E97" s="93" t="b">
        <v>0</v>
      </c>
      <c r="F97" s="93" t="b">
        <v>0</v>
      </c>
      <c r="G97" s="93" t="b">
        <v>0</v>
      </c>
    </row>
    <row r="98" spans="1:7" ht="15">
      <c r="A98" s="93" t="s">
        <v>1176</v>
      </c>
      <c r="B98" s="93">
        <v>3</v>
      </c>
      <c r="C98" s="133">
        <v>0.003282381073252039</v>
      </c>
      <c r="D98" s="93" t="s">
        <v>1305</v>
      </c>
      <c r="E98" s="93" t="b">
        <v>0</v>
      </c>
      <c r="F98" s="93" t="b">
        <v>0</v>
      </c>
      <c r="G98" s="93" t="b">
        <v>0</v>
      </c>
    </row>
    <row r="99" spans="1:7" ht="15">
      <c r="A99" s="93" t="s">
        <v>231</v>
      </c>
      <c r="B99" s="93">
        <v>3</v>
      </c>
      <c r="C99" s="133">
        <v>0.003282381073252039</v>
      </c>
      <c r="D99" s="93" t="s">
        <v>1305</v>
      </c>
      <c r="E99" s="93" t="b">
        <v>0</v>
      </c>
      <c r="F99" s="93" t="b">
        <v>0</v>
      </c>
      <c r="G99" s="93" t="b">
        <v>0</v>
      </c>
    </row>
    <row r="100" spans="1:7" ht="15">
      <c r="A100" s="93" t="s">
        <v>1177</v>
      </c>
      <c r="B100" s="93">
        <v>3</v>
      </c>
      <c r="C100" s="133">
        <v>0.003282381073252039</v>
      </c>
      <c r="D100" s="93" t="s">
        <v>1305</v>
      </c>
      <c r="E100" s="93" t="b">
        <v>0</v>
      </c>
      <c r="F100" s="93" t="b">
        <v>0</v>
      </c>
      <c r="G100" s="93" t="b">
        <v>0</v>
      </c>
    </row>
    <row r="101" spans="1:7" ht="15">
      <c r="A101" s="93" t="s">
        <v>1178</v>
      </c>
      <c r="B101" s="93">
        <v>3</v>
      </c>
      <c r="C101" s="133">
        <v>0.003282381073252039</v>
      </c>
      <c r="D101" s="93" t="s">
        <v>1305</v>
      </c>
      <c r="E101" s="93" t="b">
        <v>0</v>
      </c>
      <c r="F101" s="93" t="b">
        <v>0</v>
      </c>
      <c r="G101" s="93" t="b">
        <v>0</v>
      </c>
    </row>
    <row r="102" spans="1:7" ht="15">
      <c r="A102" s="93" t="s">
        <v>1179</v>
      </c>
      <c r="B102" s="93">
        <v>3</v>
      </c>
      <c r="C102" s="133">
        <v>0.003282381073252039</v>
      </c>
      <c r="D102" s="93" t="s">
        <v>1305</v>
      </c>
      <c r="E102" s="93" t="b">
        <v>0</v>
      </c>
      <c r="F102" s="93" t="b">
        <v>0</v>
      </c>
      <c r="G102" s="93" t="b">
        <v>0</v>
      </c>
    </row>
    <row r="103" spans="1:7" ht="15">
      <c r="A103" s="93" t="s">
        <v>1180</v>
      </c>
      <c r="B103" s="93">
        <v>3</v>
      </c>
      <c r="C103" s="133">
        <v>0.003282381073252039</v>
      </c>
      <c r="D103" s="93" t="s">
        <v>1305</v>
      </c>
      <c r="E103" s="93" t="b">
        <v>0</v>
      </c>
      <c r="F103" s="93" t="b">
        <v>0</v>
      </c>
      <c r="G103" s="93" t="b">
        <v>0</v>
      </c>
    </row>
    <row r="104" spans="1:7" ht="15">
      <c r="A104" s="93" t="s">
        <v>1181</v>
      </c>
      <c r="B104" s="93">
        <v>3</v>
      </c>
      <c r="C104" s="133">
        <v>0.003282381073252039</v>
      </c>
      <c r="D104" s="93" t="s">
        <v>1305</v>
      </c>
      <c r="E104" s="93" t="b">
        <v>0</v>
      </c>
      <c r="F104" s="93" t="b">
        <v>0</v>
      </c>
      <c r="G104" s="93" t="b">
        <v>0</v>
      </c>
    </row>
    <row r="105" spans="1:7" ht="15">
      <c r="A105" s="93" t="s">
        <v>1182</v>
      </c>
      <c r="B105" s="93">
        <v>3</v>
      </c>
      <c r="C105" s="133">
        <v>0.003282381073252039</v>
      </c>
      <c r="D105" s="93" t="s">
        <v>1305</v>
      </c>
      <c r="E105" s="93" t="b">
        <v>0</v>
      </c>
      <c r="F105" s="93" t="b">
        <v>0</v>
      </c>
      <c r="G105" s="93" t="b">
        <v>0</v>
      </c>
    </row>
    <row r="106" spans="1:7" ht="15">
      <c r="A106" s="93" t="s">
        <v>1183</v>
      </c>
      <c r="B106" s="93">
        <v>3</v>
      </c>
      <c r="C106" s="133">
        <v>0.003282381073252039</v>
      </c>
      <c r="D106" s="93" t="s">
        <v>1305</v>
      </c>
      <c r="E106" s="93" t="b">
        <v>0</v>
      </c>
      <c r="F106" s="93" t="b">
        <v>0</v>
      </c>
      <c r="G106" s="93" t="b">
        <v>0</v>
      </c>
    </row>
    <row r="107" spans="1:7" ht="15">
      <c r="A107" s="93" t="s">
        <v>1184</v>
      </c>
      <c r="B107" s="93">
        <v>3</v>
      </c>
      <c r="C107" s="133">
        <v>0.003282381073252039</v>
      </c>
      <c r="D107" s="93" t="s">
        <v>1305</v>
      </c>
      <c r="E107" s="93" t="b">
        <v>0</v>
      </c>
      <c r="F107" s="93" t="b">
        <v>0</v>
      </c>
      <c r="G107" s="93" t="b">
        <v>0</v>
      </c>
    </row>
    <row r="108" spans="1:7" ht="15">
      <c r="A108" s="93" t="s">
        <v>1185</v>
      </c>
      <c r="B108" s="93">
        <v>3</v>
      </c>
      <c r="C108" s="133">
        <v>0.003282381073252039</v>
      </c>
      <c r="D108" s="93" t="s">
        <v>1305</v>
      </c>
      <c r="E108" s="93" t="b">
        <v>0</v>
      </c>
      <c r="F108" s="93" t="b">
        <v>0</v>
      </c>
      <c r="G108" s="93" t="b">
        <v>0</v>
      </c>
    </row>
    <row r="109" spans="1:7" ht="15">
      <c r="A109" s="93" t="s">
        <v>968</v>
      </c>
      <c r="B109" s="93">
        <v>3</v>
      </c>
      <c r="C109" s="133">
        <v>0.003282381073252039</v>
      </c>
      <c r="D109" s="93" t="s">
        <v>1305</v>
      </c>
      <c r="E109" s="93" t="b">
        <v>0</v>
      </c>
      <c r="F109" s="93" t="b">
        <v>0</v>
      </c>
      <c r="G109" s="93" t="b">
        <v>0</v>
      </c>
    </row>
    <row r="110" spans="1:7" ht="15">
      <c r="A110" s="93" t="s">
        <v>969</v>
      </c>
      <c r="B110" s="93">
        <v>3</v>
      </c>
      <c r="C110" s="133">
        <v>0.003282381073252039</v>
      </c>
      <c r="D110" s="93" t="s">
        <v>1305</v>
      </c>
      <c r="E110" s="93" t="b">
        <v>0</v>
      </c>
      <c r="F110" s="93" t="b">
        <v>0</v>
      </c>
      <c r="G110" s="93" t="b">
        <v>0</v>
      </c>
    </row>
    <row r="111" spans="1:7" ht="15">
      <c r="A111" s="93" t="s">
        <v>1186</v>
      </c>
      <c r="B111" s="93">
        <v>3</v>
      </c>
      <c r="C111" s="133">
        <v>0.003282381073252039</v>
      </c>
      <c r="D111" s="93" t="s">
        <v>1305</v>
      </c>
      <c r="E111" s="93" t="b">
        <v>0</v>
      </c>
      <c r="F111" s="93" t="b">
        <v>0</v>
      </c>
      <c r="G111" s="93" t="b">
        <v>0</v>
      </c>
    </row>
    <row r="112" spans="1:7" ht="15">
      <c r="A112" s="93" t="s">
        <v>1187</v>
      </c>
      <c r="B112" s="93">
        <v>3</v>
      </c>
      <c r="C112" s="133">
        <v>0.003282381073252039</v>
      </c>
      <c r="D112" s="93" t="s">
        <v>1305</v>
      </c>
      <c r="E112" s="93" t="b">
        <v>0</v>
      </c>
      <c r="F112" s="93" t="b">
        <v>0</v>
      </c>
      <c r="G112" s="93" t="b">
        <v>0</v>
      </c>
    </row>
    <row r="113" spans="1:7" ht="15">
      <c r="A113" s="93" t="s">
        <v>1188</v>
      </c>
      <c r="B113" s="93">
        <v>3</v>
      </c>
      <c r="C113" s="133">
        <v>0.003282381073252039</v>
      </c>
      <c r="D113" s="93" t="s">
        <v>1305</v>
      </c>
      <c r="E113" s="93" t="b">
        <v>0</v>
      </c>
      <c r="F113" s="93" t="b">
        <v>0</v>
      </c>
      <c r="G113" s="93" t="b">
        <v>0</v>
      </c>
    </row>
    <row r="114" spans="1:7" ht="15">
      <c r="A114" s="93" t="s">
        <v>946</v>
      </c>
      <c r="B114" s="93">
        <v>3</v>
      </c>
      <c r="C114" s="133">
        <v>0.004356978493791819</v>
      </c>
      <c r="D114" s="93" t="s">
        <v>1305</v>
      </c>
      <c r="E114" s="93" t="b">
        <v>0</v>
      </c>
      <c r="F114" s="93" t="b">
        <v>0</v>
      </c>
      <c r="G114" s="93" t="b">
        <v>0</v>
      </c>
    </row>
    <row r="115" spans="1:7" ht="15">
      <c r="A115" s="93" t="s">
        <v>1189</v>
      </c>
      <c r="B115" s="93">
        <v>2</v>
      </c>
      <c r="C115" s="133">
        <v>0.002452655338708088</v>
      </c>
      <c r="D115" s="93" t="s">
        <v>1305</v>
      </c>
      <c r="E115" s="93" t="b">
        <v>0</v>
      </c>
      <c r="F115" s="93" t="b">
        <v>0</v>
      </c>
      <c r="G115" s="93" t="b">
        <v>0</v>
      </c>
    </row>
    <row r="116" spans="1:7" ht="15">
      <c r="A116" s="93" t="s">
        <v>1190</v>
      </c>
      <c r="B116" s="93">
        <v>2</v>
      </c>
      <c r="C116" s="133">
        <v>0.002904652329194546</v>
      </c>
      <c r="D116" s="93" t="s">
        <v>1305</v>
      </c>
      <c r="E116" s="93" t="b">
        <v>0</v>
      </c>
      <c r="F116" s="93" t="b">
        <v>0</v>
      </c>
      <c r="G116" s="93" t="b">
        <v>0</v>
      </c>
    </row>
    <row r="117" spans="1:7" ht="15">
      <c r="A117" s="93" t="s">
        <v>1191</v>
      </c>
      <c r="B117" s="93">
        <v>2</v>
      </c>
      <c r="C117" s="133">
        <v>0.002904652329194546</v>
      </c>
      <c r="D117" s="93" t="s">
        <v>1305</v>
      </c>
      <c r="E117" s="93" t="b">
        <v>0</v>
      </c>
      <c r="F117" s="93" t="b">
        <v>0</v>
      </c>
      <c r="G117" s="93" t="b">
        <v>0</v>
      </c>
    </row>
    <row r="118" spans="1:7" ht="15">
      <c r="A118" s="93" t="s">
        <v>1192</v>
      </c>
      <c r="B118" s="93">
        <v>2</v>
      </c>
      <c r="C118" s="133">
        <v>0.002452655338708088</v>
      </c>
      <c r="D118" s="93" t="s">
        <v>1305</v>
      </c>
      <c r="E118" s="93" t="b">
        <v>0</v>
      </c>
      <c r="F118" s="93" t="b">
        <v>0</v>
      </c>
      <c r="G118" s="93" t="b">
        <v>0</v>
      </c>
    </row>
    <row r="119" spans="1:7" ht="15">
      <c r="A119" s="93" t="s">
        <v>1193</v>
      </c>
      <c r="B119" s="93">
        <v>2</v>
      </c>
      <c r="C119" s="133">
        <v>0.002452655338708088</v>
      </c>
      <c r="D119" s="93" t="s">
        <v>1305</v>
      </c>
      <c r="E119" s="93" t="b">
        <v>0</v>
      </c>
      <c r="F119" s="93" t="b">
        <v>0</v>
      </c>
      <c r="G119" s="93" t="b">
        <v>0</v>
      </c>
    </row>
    <row r="120" spans="1:7" ht="15">
      <c r="A120" s="93" t="s">
        <v>1194</v>
      </c>
      <c r="B120" s="93">
        <v>2</v>
      </c>
      <c r="C120" s="133">
        <v>0.002452655338708088</v>
      </c>
      <c r="D120" s="93" t="s">
        <v>1305</v>
      </c>
      <c r="E120" s="93" t="b">
        <v>0</v>
      </c>
      <c r="F120" s="93" t="b">
        <v>0</v>
      </c>
      <c r="G120" s="93" t="b">
        <v>0</v>
      </c>
    </row>
    <row r="121" spans="1:7" ht="15">
      <c r="A121" s="93" t="s">
        <v>1195</v>
      </c>
      <c r="B121" s="93">
        <v>2</v>
      </c>
      <c r="C121" s="133">
        <v>0.002452655338708088</v>
      </c>
      <c r="D121" s="93" t="s">
        <v>1305</v>
      </c>
      <c r="E121" s="93" t="b">
        <v>0</v>
      </c>
      <c r="F121" s="93" t="b">
        <v>0</v>
      </c>
      <c r="G121" s="93" t="b">
        <v>0</v>
      </c>
    </row>
    <row r="122" spans="1:7" ht="15">
      <c r="A122" s="93" t="s">
        <v>1196</v>
      </c>
      <c r="B122" s="93">
        <v>2</v>
      </c>
      <c r="C122" s="133">
        <v>0.002452655338708088</v>
      </c>
      <c r="D122" s="93" t="s">
        <v>1305</v>
      </c>
      <c r="E122" s="93" t="b">
        <v>0</v>
      </c>
      <c r="F122" s="93" t="b">
        <v>0</v>
      </c>
      <c r="G122" s="93" t="b">
        <v>0</v>
      </c>
    </row>
    <row r="123" spans="1:7" ht="15">
      <c r="A123" s="93" t="s">
        <v>1197</v>
      </c>
      <c r="B123" s="93">
        <v>2</v>
      </c>
      <c r="C123" s="133">
        <v>0.002452655338708088</v>
      </c>
      <c r="D123" s="93" t="s">
        <v>1305</v>
      </c>
      <c r="E123" s="93" t="b">
        <v>0</v>
      </c>
      <c r="F123" s="93" t="b">
        <v>0</v>
      </c>
      <c r="G123" s="93" t="b">
        <v>0</v>
      </c>
    </row>
    <row r="124" spans="1:7" ht="15">
      <c r="A124" s="93" t="s">
        <v>1198</v>
      </c>
      <c r="B124" s="93">
        <v>2</v>
      </c>
      <c r="C124" s="133">
        <v>0.002452655338708088</v>
      </c>
      <c r="D124" s="93" t="s">
        <v>1305</v>
      </c>
      <c r="E124" s="93" t="b">
        <v>0</v>
      </c>
      <c r="F124" s="93" t="b">
        <v>0</v>
      </c>
      <c r="G124" s="93" t="b">
        <v>0</v>
      </c>
    </row>
    <row r="125" spans="1:7" ht="15">
      <c r="A125" s="93" t="s">
        <v>1199</v>
      </c>
      <c r="B125" s="93">
        <v>2</v>
      </c>
      <c r="C125" s="133">
        <v>0.002452655338708088</v>
      </c>
      <c r="D125" s="93" t="s">
        <v>1305</v>
      </c>
      <c r="E125" s="93" t="b">
        <v>0</v>
      </c>
      <c r="F125" s="93" t="b">
        <v>0</v>
      </c>
      <c r="G125" s="93" t="b">
        <v>0</v>
      </c>
    </row>
    <row r="126" spans="1:7" ht="15">
      <c r="A126" s="93" t="s">
        <v>1200</v>
      </c>
      <c r="B126" s="93">
        <v>2</v>
      </c>
      <c r="C126" s="133">
        <v>0.002452655338708088</v>
      </c>
      <c r="D126" s="93" t="s">
        <v>1305</v>
      </c>
      <c r="E126" s="93" t="b">
        <v>0</v>
      </c>
      <c r="F126" s="93" t="b">
        <v>0</v>
      </c>
      <c r="G126" s="93" t="b">
        <v>0</v>
      </c>
    </row>
    <row r="127" spans="1:7" ht="15">
      <c r="A127" s="93" t="s">
        <v>1201</v>
      </c>
      <c r="B127" s="93">
        <v>2</v>
      </c>
      <c r="C127" s="133">
        <v>0.002452655338708088</v>
      </c>
      <c r="D127" s="93" t="s">
        <v>1305</v>
      </c>
      <c r="E127" s="93" t="b">
        <v>0</v>
      </c>
      <c r="F127" s="93" t="b">
        <v>0</v>
      </c>
      <c r="G127" s="93" t="b">
        <v>0</v>
      </c>
    </row>
    <row r="128" spans="1:7" ht="15">
      <c r="A128" s="93" t="s">
        <v>1202</v>
      </c>
      <c r="B128" s="93">
        <v>2</v>
      </c>
      <c r="C128" s="133">
        <v>0.002452655338708088</v>
      </c>
      <c r="D128" s="93" t="s">
        <v>1305</v>
      </c>
      <c r="E128" s="93" t="b">
        <v>0</v>
      </c>
      <c r="F128" s="93" t="b">
        <v>0</v>
      </c>
      <c r="G128" s="93" t="b">
        <v>0</v>
      </c>
    </row>
    <row r="129" spans="1:7" ht="15">
      <c r="A129" s="93" t="s">
        <v>1203</v>
      </c>
      <c r="B129" s="93">
        <v>2</v>
      </c>
      <c r="C129" s="133">
        <v>0.002452655338708088</v>
      </c>
      <c r="D129" s="93" t="s">
        <v>1305</v>
      </c>
      <c r="E129" s="93" t="b">
        <v>1</v>
      </c>
      <c r="F129" s="93" t="b">
        <v>0</v>
      </c>
      <c r="G129" s="93" t="b">
        <v>0</v>
      </c>
    </row>
    <row r="130" spans="1:7" ht="15">
      <c r="A130" s="93" t="s">
        <v>1204</v>
      </c>
      <c r="B130" s="93">
        <v>2</v>
      </c>
      <c r="C130" s="133">
        <v>0.002452655338708088</v>
      </c>
      <c r="D130" s="93" t="s">
        <v>1305</v>
      </c>
      <c r="E130" s="93" t="b">
        <v>0</v>
      </c>
      <c r="F130" s="93" t="b">
        <v>0</v>
      </c>
      <c r="G130" s="93" t="b">
        <v>0</v>
      </c>
    </row>
    <row r="131" spans="1:7" ht="15">
      <c r="A131" s="93" t="s">
        <v>1205</v>
      </c>
      <c r="B131" s="93">
        <v>2</v>
      </c>
      <c r="C131" s="133">
        <v>0.002452655338708088</v>
      </c>
      <c r="D131" s="93" t="s">
        <v>1305</v>
      </c>
      <c r="E131" s="93" t="b">
        <v>0</v>
      </c>
      <c r="F131" s="93" t="b">
        <v>0</v>
      </c>
      <c r="G131" s="93" t="b">
        <v>0</v>
      </c>
    </row>
    <row r="132" spans="1:7" ht="15">
      <c r="A132" s="93" t="s">
        <v>1206</v>
      </c>
      <c r="B132" s="93">
        <v>2</v>
      </c>
      <c r="C132" s="133">
        <v>0.002452655338708088</v>
      </c>
      <c r="D132" s="93" t="s">
        <v>1305</v>
      </c>
      <c r="E132" s="93" t="b">
        <v>0</v>
      </c>
      <c r="F132" s="93" t="b">
        <v>0</v>
      </c>
      <c r="G132" s="93" t="b">
        <v>0</v>
      </c>
    </row>
    <row r="133" spans="1:7" ht="15">
      <c r="A133" s="93" t="s">
        <v>1207</v>
      </c>
      <c r="B133" s="93">
        <v>2</v>
      </c>
      <c r="C133" s="133">
        <v>0.002452655338708088</v>
      </c>
      <c r="D133" s="93" t="s">
        <v>1305</v>
      </c>
      <c r="E133" s="93" t="b">
        <v>0</v>
      </c>
      <c r="F133" s="93" t="b">
        <v>0</v>
      </c>
      <c r="G133" s="93" t="b">
        <v>0</v>
      </c>
    </row>
    <row r="134" spans="1:7" ht="15">
      <c r="A134" s="93" t="s">
        <v>1208</v>
      </c>
      <c r="B134" s="93">
        <v>2</v>
      </c>
      <c r="C134" s="133">
        <v>0.002904652329194546</v>
      </c>
      <c r="D134" s="93" t="s">
        <v>1305</v>
      </c>
      <c r="E134" s="93" t="b">
        <v>0</v>
      </c>
      <c r="F134" s="93" t="b">
        <v>0</v>
      </c>
      <c r="G134" s="93" t="b">
        <v>0</v>
      </c>
    </row>
    <row r="135" spans="1:7" ht="15">
      <c r="A135" s="93" t="s">
        <v>1209</v>
      </c>
      <c r="B135" s="93">
        <v>2</v>
      </c>
      <c r="C135" s="133">
        <v>0.002452655338708088</v>
      </c>
      <c r="D135" s="93" t="s">
        <v>1305</v>
      </c>
      <c r="E135" s="93" t="b">
        <v>0</v>
      </c>
      <c r="F135" s="93" t="b">
        <v>0</v>
      </c>
      <c r="G135" s="93" t="b">
        <v>0</v>
      </c>
    </row>
    <row r="136" spans="1:7" ht="15">
      <c r="A136" s="93" t="s">
        <v>1210</v>
      </c>
      <c r="B136" s="93">
        <v>2</v>
      </c>
      <c r="C136" s="133">
        <v>0.002452655338708088</v>
      </c>
      <c r="D136" s="93" t="s">
        <v>1305</v>
      </c>
      <c r="E136" s="93" t="b">
        <v>0</v>
      </c>
      <c r="F136" s="93" t="b">
        <v>0</v>
      </c>
      <c r="G136" s="93" t="b">
        <v>0</v>
      </c>
    </row>
    <row r="137" spans="1:7" ht="15">
      <c r="A137" s="93" t="s">
        <v>1211</v>
      </c>
      <c r="B137" s="93">
        <v>2</v>
      </c>
      <c r="C137" s="133">
        <v>0.002452655338708088</v>
      </c>
      <c r="D137" s="93" t="s">
        <v>1305</v>
      </c>
      <c r="E137" s="93" t="b">
        <v>0</v>
      </c>
      <c r="F137" s="93" t="b">
        <v>0</v>
      </c>
      <c r="G137" s="93" t="b">
        <v>0</v>
      </c>
    </row>
    <row r="138" spans="1:7" ht="15">
      <c r="A138" s="93" t="s">
        <v>1212</v>
      </c>
      <c r="B138" s="93">
        <v>2</v>
      </c>
      <c r="C138" s="133">
        <v>0.002452655338708088</v>
      </c>
      <c r="D138" s="93" t="s">
        <v>1305</v>
      </c>
      <c r="E138" s="93" t="b">
        <v>0</v>
      </c>
      <c r="F138" s="93" t="b">
        <v>0</v>
      </c>
      <c r="G138" s="93" t="b">
        <v>0</v>
      </c>
    </row>
    <row r="139" spans="1:7" ht="15">
      <c r="A139" s="93" t="s">
        <v>1213</v>
      </c>
      <c r="B139" s="93">
        <v>2</v>
      </c>
      <c r="C139" s="133">
        <v>0.002904652329194546</v>
      </c>
      <c r="D139" s="93" t="s">
        <v>1305</v>
      </c>
      <c r="E139" s="93" t="b">
        <v>0</v>
      </c>
      <c r="F139" s="93" t="b">
        <v>0</v>
      </c>
      <c r="G139" s="93" t="b">
        <v>0</v>
      </c>
    </row>
    <row r="140" spans="1:7" ht="15">
      <c r="A140" s="93" t="s">
        <v>1214</v>
      </c>
      <c r="B140" s="93">
        <v>2</v>
      </c>
      <c r="C140" s="133">
        <v>0.002452655338708088</v>
      </c>
      <c r="D140" s="93" t="s">
        <v>1305</v>
      </c>
      <c r="E140" s="93" t="b">
        <v>0</v>
      </c>
      <c r="F140" s="93" t="b">
        <v>0</v>
      </c>
      <c r="G140" s="93" t="b">
        <v>0</v>
      </c>
    </row>
    <row r="141" spans="1:7" ht="15">
      <c r="A141" s="93" t="s">
        <v>1215</v>
      </c>
      <c r="B141" s="93">
        <v>2</v>
      </c>
      <c r="C141" s="133">
        <v>0.002452655338708088</v>
      </c>
      <c r="D141" s="93" t="s">
        <v>1305</v>
      </c>
      <c r="E141" s="93" t="b">
        <v>0</v>
      </c>
      <c r="F141" s="93" t="b">
        <v>0</v>
      </c>
      <c r="G141" s="93" t="b">
        <v>0</v>
      </c>
    </row>
    <row r="142" spans="1:7" ht="15">
      <c r="A142" s="93" t="s">
        <v>1216</v>
      </c>
      <c r="B142" s="93">
        <v>2</v>
      </c>
      <c r="C142" s="133">
        <v>0.002452655338708088</v>
      </c>
      <c r="D142" s="93" t="s">
        <v>1305</v>
      </c>
      <c r="E142" s="93" t="b">
        <v>0</v>
      </c>
      <c r="F142" s="93" t="b">
        <v>0</v>
      </c>
      <c r="G142" s="93" t="b">
        <v>0</v>
      </c>
    </row>
    <row r="143" spans="1:7" ht="15">
      <c r="A143" s="93" t="s">
        <v>1217</v>
      </c>
      <c r="B143" s="93">
        <v>2</v>
      </c>
      <c r="C143" s="133">
        <v>0.002452655338708088</v>
      </c>
      <c r="D143" s="93" t="s">
        <v>1305</v>
      </c>
      <c r="E143" s="93" t="b">
        <v>0</v>
      </c>
      <c r="F143" s="93" t="b">
        <v>0</v>
      </c>
      <c r="G143" s="93" t="b">
        <v>0</v>
      </c>
    </row>
    <row r="144" spans="1:7" ht="15">
      <c r="A144" s="93" t="s">
        <v>943</v>
      </c>
      <c r="B144" s="93">
        <v>2</v>
      </c>
      <c r="C144" s="133">
        <v>0.002452655338708088</v>
      </c>
      <c r="D144" s="93" t="s">
        <v>1305</v>
      </c>
      <c r="E144" s="93" t="b">
        <v>0</v>
      </c>
      <c r="F144" s="93" t="b">
        <v>0</v>
      </c>
      <c r="G144" s="93" t="b">
        <v>0</v>
      </c>
    </row>
    <row r="145" spans="1:7" ht="15">
      <c r="A145" s="93" t="s">
        <v>944</v>
      </c>
      <c r="B145" s="93">
        <v>2</v>
      </c>
      <c r="C145" s="133">
        <v>0.002452655338708088</v>
      </c>
      <c r="D145" s="93" t="s">
        <v>1305</v>
      </c>
      <c r="E145" s="93" t="b">
        <v>0</v>
      </c>
      <c r="F145" s="93" t="b">
        <v>0</v>
      </c>
      <c r="G145" s="93" t="b">
        <v>0</v>
      </c>
    </row>
    <row r="146" spans="1:7" ht="15">
      <c r="A146" s="93" t="s">
        <v>1218</v>
      </c>
      <c r="B146" s="93">
        <v>2</v>
      </c>
      <c r="C146" s="133">
        <v>0.002452655338708088</v>
      </c>
      <c r="D146" s="93" t="s">
        <v>1305</v>
      </c>
      <c r="E146" s="93" t="b">
        <v>0</v>
      </c>
      <c r="F146" s="93" t="b">
        <v>0</v>
      </c>
      <c r="G146" s="93" t="b">
        <v>0</v>
      </c>
    </row>
    <row r="147" spans="1:7" ht="15">
      <c r="A147" s="93" t="s">
        <v>1219</v>
      </c>
      <c r="B147" s="93">
        <v>2</v>
      </c>
      <c r="C147" s="133">
        <v>0.002452655338708088</v>
      </c>
      <c r="D147" s="93" t="s">
        <v>1305</v>
      </c>
      <c r="E147" s="93" t="b">
        <v>0</v>
      </c>
      <c r="F147" s="93" t="b">
        <v>0</v>
      </c>
      <c r="G147" s="93" t="b">
        <v>0</v>
      </c>
    </row>
    <row r="148" spans="1:7" ht="15">
      <c r="A148" s="93" t="s">
        <v>1220</v>
      </c>
      <c r="B148" s="93">
        <v>2</v>
      </c>
      <c r="C148" s="133">
        <v>0.002452655338708088</v>
      </c>
      <c r="D148" s="93" t="s">
        <v>1305</v>
      </c>
      <c r="E148" s="93" t="b">
        <v>0</v>
      </c>
      <c r="F148" s="93" t="b">
        <v>0</v>
      </c>
      <c r="G148" s="93" t="b">
        <v>0</v>
      </c>
    </row>
    <row r="149" spans="1:7" ht="15">
      <c r="A149" s="93" t="s">
        <v>1221</v>
      </c>
      <c r="B149" s="93">
        <v>2</v>
      </c>
      <c r="C149" s="133">
        <v>0.002452655338708088</v>
      </c>
      <c r="D149" s="93" t="s">
        <v>1305</v>
      </c>
      <c r="E149" s="93" t="b">
        <v>0</v>
      </c>
      <c r="F149" s="93" t="b">
        <v>0</v>
      </c>
      <c r="G149" s="93" t="b">
        <v>0</v>
      </c>
    </row>
    <row r="150" spans="1:7" ht="15">
      <c r="A150" s="93" t="s">
        <v>1222</v>
      </c>
      <c r="B150" s="93">
        <v>2</v>
      </c>
      <c r="C150" s="133">
        <v>0.002452655338708088</v>
      </c>
      <c r="D150" s="93" t="s">
        <v>1305</v>
      </c>
      <c r="E150" s="93" t="b">
        <v>1</v>
      </c>
      <c r="F150" s="93" t="b">
        <v>0</v>
      </c>
      <c r="G150" s="93" t="b">
        <v>0</v>
      </c>
    </row>
    <row r="151" spans="1:7" ht="15">
      <c r="A151" s="93" t="s">
        <v>1223</v>
      </c>
      <c r="B151" s="93">
        <v>2</v>
      </c>
      <c r="C151" s="133">
        <v>0.002452655338708088</v>
      </c>
      <c r="D151" s="93" t="s">
        <v>1305</v>
      </c>
      <c r="E151" s="93" t="b">
        <v>0</v>
      </c>
      <c r="F151" s="93" t="b">
        <v>0</v>
      </c>
      <c r="G151" s="93" t="b">
        <v>0</v>
      </c>
    </row>
    <row r="152" spans="1:7" ht="15">
      <c r="A152" s="93" t="s">
        <v>1224</v>
      </c>
      <c r="B152" s="93">
        <v>2</v>
      </c>
      <c r="C152" s="133">
        <v>0.002452655338708088</v>
      </c>
      <c r="D152" s="93" t="s">
        <v>1305</v>
      </c>
      <c r="E152" s="93" t="b">
        <v>0</v>
      </c>
      <c r="F152" s="93" t="b">
        <v>0</v>
      </c>
      <c r="G152" s="93" t="b">
        <v>0</v>
      </c>
    </row>
    <row r="153" spans="1:7" ht="15">
      <c r="A153" s="93" t="s">
        <v>1225</v>
      </c>
      <c r="B153" s="93">
        <v>2</v>
      </c>
      <c r="C153" s="133">
        <v>0.002452655338708088</v>
      </c>
      <c r="D153" s="93" t="s">
        <v>1305</v>
      </c>
      <c r="E153" s="93" t="b">
        <v>0</v>
      </c>
      <c r="F153" s="93" t="b">
        <v>0</v>
      </c>
      <c r="G153" s="93" t="b">
        <v>0</v>
      </c>
    </row>
    <row r="154" spans="1:7" ht="15">
      <c r="A154" s="93" t="s">
        <v>1226</v>
      </c>
      <c r="B154" s="93">
        <v>2</v>
      </c>
      <c r="C154" s="133">
        <v>0.002452655338708088</v>
      </c>
      <c r="D154" s="93" t="s">
        <v>1305</v>
      </c>
      <c r="E154" s="93" t="b">
        <v>0</v>
      </c>
      <c r="F154" s="93" t="b">
        <v>0</v>
      </c>
      <c r="G154" s="93" t="b">
        <v>0</v>
      </c>
    </row>
    <row r="155" spans="1:7" ht="15">
      <c r="A155" s="93" t="s">
        <v>1227</v>
      </c>
      <c r="B155" s="93">
        <v>2</v>
      </c>
      <c r="C155" s="133">
        <v>0.002452655338708088</v>
      </c>
      <c r="D155" s="93" t="s">
        <v>1305</v>
      </c>
      <c r="E155" s="93" t="b">
        <v>0</v>
      </c>
      <c r="F155" s="93" t="b">
        <v>0</v>
      </c>
      <c r="G155" s="93" t="b">
        <v>0</v>
      </c>
    </row>
    <row r="156" spans="1:7" ht="15">
      <c r="A156" s="93" t="s">
        <v>1228</v>
      </c>
      <c r="B156" s="93">
        <v>2</v>
      </c>
      <c r="C156" s="133">
        <v>0.002452655338708088</v>
      </c>
      <c r="D156" s="93" t="s">
        <v>1305</v>
      </c>
      <c r="E156" s="93" t="b">
        <v>0</v>
      </c>
      <c r="F156" s="93" t="b">
        <v>0</v>
      </c>
      <c r="G156" s="93" t="b">
        <v>0</v>
      </c>
    </row>
    <row r="157" spans="1:7" ht="15">
      <c r="A157" s="93" t="s">
        <v>1229</v>
      </c>
      <c r="B157" s="93">
        <v>2</v>
      </c>
      <c r="C157" s="133">
        <v>0.002452655338708088</v>
      </c>
      <c r="D157" s="93" t="s">
        <v>1305</v>
      </c>
      <c r="E157" s="93" t="b">
        <v>0</v>
      </c>
      <c r="F157" s="93" t="b">
        <v>1</v>
      </c>
      <c r="G157" s="93" t="b">
        <v>0</v>
      </c>
    </row>
    <row r="158" spans="1:7" ht="15">
      <c r="A158" s="93" t="s">
        <v>1230</v>
      </c>
      <c r="B158" s="93">
        <v>2</v>
      </c>
      <c r="C158" s="133">
        <v>0.002452655338708088</v>
      </c>
      <c r="D158" s="93" t="s">
        <v>1305</v>
      </c>
      <c r="E158" s="93" t="b">
        <v>0</v>
      </c>
      <c r="F158" s="93" t="b">
        <v>0</v>
      </c>
      <c r="G158" s="93" t="b">
        <v>0</v>
      </c>
    </row>
    <row r="159" spans="1:7" ht="15">
      <c r="A159" s="93" t="s">
        <v>1231</v>
      </c>
      <c r="B159" s="93">
        <v>2</v>
      </c>
      <c r="C159" s="133">
        <v>0.002452655338708088</v>
      </c>
      <c r="D159" s="93" t="s">
        <v>1305</v>
      </c>
      <c r="E159" s="93" t="b">
        <v>0</v>
      </c>
      <c r="F159" s="93" t="b">
        <v>0</v>
      </c>
      <c r="G159" s="93" t="b">
        <v>0</v>
      </c>
    </row>
    <row r="160" spans="1:7" ht="15">
      <c r="A160" s="93" t="s">
        <v>1232</v>
      </c>
      <c r="B160" s="93">
        <v>2</v>
      </c>
      <c r="C160" s="133">
        <v>0.002452655338708088</v>
      </c>
      <c r="D160" s="93" t="s">
        <v>1305</v>
      </c>
      <c r="E160" s="93" t="b">
        <v>0</v>
      </c>
      <c r="F160" s="93" t="b">
        <v>0</v>
      </c>
      <c r="G160" s="93" t="b">
        <v>0</v>
      </c>
    </row>
    <row r="161" spans="1:7" ht="15">
      <c r="A161" s="93" t="s">
        <v>1233</v>
      </c>
      <c r="B161" s="93">
        <v>2</v>
      </c>
      <c r="C161" s="133">
        <v>0.002452655338708088</v>
      </c>
      <c r="D161" s="93" t="s">
        <v>1305</v>
      </c>
      <c r="E161" s="93" t="b">
        <v>1</v>
      </c>
      <c r="F161" s="93" t="b">
        <v>0</v>
      </c>
      <c r="G161" s="93" t="b">
        <v>0</v>
      </c>
    </row>
    <row r="162" spans="1:7" ht="15">
      <c r="A162" s="93" t="s">
        <v>1234</v>
      </c>
      <c r="B162" s="93">
        <v>2</v>
      </c>
      <c r="C162" s="133">
        <v>0.002452655338708088</v>
      </c>
      <c r="D162" s="93" t="s">
        <v>1305</v>
      </c>
      <c r="E162" s="93" t="b">
        <v>0</v>
      </c>
      <c r="F162" s="93" t="b">
        <v>0</v>
      </c>
      <c r="G162" s="93" t="b">
        <v>0</v>
      </c>
    </row>
    <row r="163" spans="1:7" ht="15">
      <c r="A163" s="93" t="s">
        <v>1235</v>
      </c>
      <c r="B163" s="93">
        <v>2</v>
      </c>
      <c r="C163" s="133">
        <v>0.002452655338708088</v>
      </c>
      <c r="D163" s="93" t="s">
        <v>1305</v>
      </c>
      <c r="E163" s="93" t="b">
        <v>0</v>
      </c>
      <c r="F163" s="93" t="b">
        <v>0</v>
      </c>
      <c r="G163" s="93" t="b">
        <v>0</v>
      </c>
    </row>
    <row r="164" spans="1:7" ht="15">
      <c r="A164" s="93" t="s">
        <v>232</v>
      </c>
      <c r="B164" s="93">
        <v>2</v>
      </c>
      <c r="C164" s="133">
        <v>0.002452655338708088</v>
      </c>
      <c r="D164" s="93" t="s">
        <v>1305</v>
      </c>
      <c r="E164" s="93" t="b">
        <v>0</v>
      </c>
      <c r="F164" s="93" t="b">
        <v>0</v>
      </c>
      <c r="G164" s="93" t="b">
        <v>0</v>
      </c>
    </row>
    <row r="165" spans="1:7" ht="15">
      <c r="A165" s="93" t="s">
        <v>1236</v>
      </c>
      <c r="B165" s="93">
        <v>2</v>
      </c>
      <c r="C165" s="133">
        <v>0.002452655338708088</v>
      </c>
      <c r="D165" s="93" t="s">
        <v>1305</v>
      </c>
      <c r="E165" s="93" t="b">
        <v>0</v>
      </c>
      <c r="F165" s="93" t="b">
        <v>0</v>
      </c>
      <c r="G165" s="93" t="b">
        <v>0</v>
      </c>
    </row>
    <row r="166" spans="1:7" ht="15">
      <c r="A166" s="93" t="s">
        <v>1237</v>
      </c>
      <c r="B166" s="93">
        <v>2</v>
      </c>
      <c r="C166" s="133">
        <v>0.002452655338708088</v>
      </c>
      <c r="D166" s="93" t="s">
        <v>1305</v>
      </c>
      <c r="E166" s="93" t="b">
        <v>0</v>
      </c>
      <c r="F166" s="93" t="b">
        <v>0</v>
      </c>
      <c r="G166" s="93" t="b">
        <v>0</v>
      </c>
    </row>
    <row r="167" spans="1:7" ht="15">
      <c r="A167" s="93" t="s">
        <v>1238</v>
      </c>
      <c r="B167" s="93">
        <v>2</v>
      </c>
      <c r="C167" s="133">
        <v>0.002452655338708088</v>
      </c>
      <c r="D167" s="93" t="s">
        <v>1305</v>
      </c>
      <c r="E167" s="93" t="b">
        <v>0</v>
      </c>
      <c r="F167" s="93" t="b">
        <v>0</v>
      </c>
      <c r="G167" s="93" t="b">
        <v>0</v>
      </c>
    </row>
    <row r="168" spans="1:7" ht="15">
      <c r="A168" s="93" t="s">
        <v>1239</v>
      </c>
      <c r="B168" s="93">
        <v>2</v>
      </c>
      <c r="C168" s="133">
        <v>0.002452655338708088</v>
      </c>
      <c r="D168" s="93" t="s">
        <v>1305</v>
      </c>
      <c r="E168" s="93" t="b">
        <v>0</v>
      </c>
      <c r="F168" s="93" t="b">
        <v>0</v>
      </c>
      <c r="G168" s="93" t="b">
        <v>0</v>
      </c>
    </row>
    <row r="169" spans="1:7" ht="15">
      <c r="A169" s="93" t="s">
        <v>1240</v>
      </c>
      <c r="B169" s="93">
        <v>2</v>
      </c>
      <c r="C169" s="133">
        <v>0.002452655338708088</v>
      </c>
      <c r="D169" s="93" t="s">
        <v>1305</v>
      </c>
      <c r="E169" s="93" t="b">
        <v>0</v>
      </c>
      <c r="F169" s="93" t="b">
        <v>0</v>
      </c>
      <c r="G169" s="93" t="b">
        <v>0</v>
      </c>
    </row>
    <row r="170" spans="1:7" ht="15">
      <c r="A170" s="93" t="s">
        <v>1241</v>
      </c>
      <c r="B170" s="93">
        <v>2</v>
      </c>
      <c r="C170" s="133">
        <v>0.002452655338708088</v>
      </c>
      <c r="D170" s="93" t="s">
        <v>1305</v>
      </c>
      <c r="E170" s="93" t="b">
        <v>0</v>
      </c>
      <c r="F170" s="93" t="b">
        <v>0</v>
      </c>
      <c r="G170" s="93" t="b">
        <v>0</v>
      </c>
    </row>
    <row r="171" spans="1:7" ht="15">
      <c r="A171" s="93" t="s">
        <v>1242</v>
      </c>
      <c r="B171" s="93">
        <v>2</v>
      </c>
      <c r="C171" s="133">
        <v>0.002904652329194546</v>
      </c>
      <c r="D171" s="93" t="s">
        <v>1305</v>
      </c>
      <c r="E171" s="93" t="b">
        <v>0</v>
      </c>
      <c r="F171" s="93" t="b">
        <v>0</v>
      </c>
      <c r="G171" s="93" t="b">
        <v>0</v>
      </c>
    </row>
    <row r="172" spans="1:7" ht="15">
      <c r="A172" s="93" t="s">
        <v>1243</v>
      </c>
      <c r="B172" s="93">
        <v>2</v>
      </c>
      <c r="C172" s="133">
        <v>0.002452655338708088</v>
      </c>
      <c r="D172" s="93" t="s">
        <v>1305</v>
      </c>
      <c r="E172" s="93" t="b">
        <v>0</v>
      </c>
      <c r="F172" s="93" t="b">
        <v>0</v>
      </c>
      <c r="G172" s="93" t="b">
        <v>0</v>
      </c>
    </row>
    <row r="173" spans="1:7" ht="15">
      <c r="A173" s="93" t="s">
        <v>1244</v>
      </c>
      <c r="B173" s="93">
        <v>2</v>
      </c>
      <c r="C173" s="133">
        <v>0.002452655338708088</v>
      </c>
      <c r="D173" s="93" t="s">
        <v>1305</v>
      </c>
      <c r="E173" s="93" t="b">
        <v>0</v>
      </c>
      <c r="F173" s="93" t="b">
        <v>0</v>
      </c>
      <c r="G173" s="93" t="b">
        <v>0</v>
      </c>
    </row>
    <row r="174" spans="1:7" ht="15">
      <c r="A174" s="93" t="s">
        <v>1245</v>
      </c>
      <c r="B174" s="93">
        <v>2</v>
      </c>
      <c r="C174" s="133">
        <v>0.002452655338708088</v>
      </c>
      <c r="D174" s="93" t="s">
        <v>1305</v>
      </c>
      <c r="E174" s="93" t="b">
        <v>0</v>
      </c>
      <c r="F174" s="93" t="b">
        <v>0</v>
      </c>
      <c r="G174" s="93" t="b">
        <v>0</v>
      </c>
    </row>
    <row r="175" spans="1:7" ht="15">
      <c r="A175" s="93" t="s">
        <v>1246</v>
      </c>
      <c r="B175" s="93">
        <v>2</v>
      </c>
      <c r="C175" s="133">
        <v>0.002452655338708088</v>
      </c>
      <c r="D175" s="93" t="s">
        <v>1305</v>
      </c>
      <c r="E175" s="93" t="b">
        <v>0</v>
      </c>
      <c r="F175" s="93" t="b">
        <v>0</v>
      </c>
      <c r="G175" s="93" t="b">
        <v>0</v>
      </c>
    </row>
    <row r="176" spans="1:7" ht="15">
      <c r="A176" s="93" t="s">
        <v>1247</v>
      </c>
      <c r="B176" s="93">
        <v>2</v>
      </c>
      <c r="C176" s="133">
        <v>0.002452655338708088</v>
      </c>
      <c r="D176" s="93" t="s">
        <v>1305</v>
      </c>
      <c r="E176" s="93" t="b">
        <v>0</v>
      </c>
      <c r="F176" s="93" t="b">
        <v>0</v>
      </c>
      <c r="G176" s="93" t="b">
        <v>0</v>
      </c>
    </row>
    <row r="177" spans="1:7" ht="15">
      <c r="A177" s="93" t="s">
        <v>1248</v>
      </c>
      <c r="B177" s="93">
        <v>2</v>
      </c>
      <c r="C177" s="133">
        <v>0.002452655338708088</v>
      </c>
      <c r="D177" s="93" t="s">
        <v>1305</v>
      </c>
      <c r="E177" s="93" t="b">
        <v>0</v>
      </c>
      <c r="F177" s="93" t="b">
        <v>0</v>
      </c>
      <c r="G177" s="93" t="b">
        <v>0</v>
      </c>
    </row>
    <row r="178" spans="1:7" ht="15">
      <c r="A178" s="93" t="s">
        <v>1249</v>
      </c>
      <c r="B178" s="93">
        <v>2</v>
      </c>
      <c r="C178" s="133">
        <v>0.002452655338708088</v>
      </c>
      <c r="D178" s="93" t="s">
        <v>1305</v>
      </c>
      <c r="E178" s="93" t="b">
        <v>0</v>
      </c>
      <c r="F178" s="93" t="b">
        <v>0</v>
      </c>
      <c r="G178" s="93" t="b">
        <v>0</v>
      </c>
    </row>
    <row r="179" spans="1:7" ht="15">
      <c r="A179" s="93" t="s">
        <v>1250</v>
      </c>
      <c r="B179" s="93">
        <v>2</v>
      </c>
      <c r="C179" s="133">
        <v>0.002452655338708088</v>
      </c>
      <c r="D179" s="93" t="s">
        <v>1305</v>
      </c>
      <c r="E179" s="93" t="b">
        <v>0</v>
      </c>
      <c r="F179" s="93" t="b">
        <v>0</v>
      </c>
      <c r="G179" s="93" t="b">
        <v>0</v>
      </c>
    </row>
    <row r="180" spans="1:7" ht="15">
      <c r="A180" s="93" t="s">
        <v>1251</v>
      </c>
      <c r="B180" s="93">
        <v>2</v>
      </c>
      <c r="C180" s="133">
        <v>0.002452655338708088</v>
      </c>
      <c r="D180" s="93" t="s">
        <v>1305</v>
      </c>
      <c r="E180" s="93" t="b">
        <v>0</v>
      </c>
      <c r="F180" s="93" t="b">
        <v>0</v>
      </c>
      <c r="G180" s="93" t="b">
        <v>0</v>
      </c>
    </row>
    <row r="181" spans="1:7" ht="15">
      <c r="A181" s="93" t="s">
        <v>1252</v>
      </c>
      <c r="B181" s="93">
        <v>2</v>
      </c>
      <c r="C181" s="133">
        <v>0.002452655338708088</v>
      </c>
      <c r="D181" s="93" t="s">
        <v>1305</v>
      </c>
      <c r="E181" s="93" t="b">
        <v>0</v>
      </c>
      <c r="F181" s="93" t="b">
        <v>0</v>
      </c>
      <c r="G181" s="93" t="b">
        <v>0</v>
      </c>
    </row>
    <row r="182" spans="1:7" ht="15">
      <c r="A182" s="93" t="s">
        <v>1253</v>
      </c>
      <c r="B182" s="93">
        <v>2</v>
      </c>
      <c r="C182" s="133">
        <v>0.002452655338708088</v>
      </c>
      <c r="D182" s="93" t="s">
        <v>1305</v>
      </c>
      <c r="E182" s="93" t="b">
        <v>0</v>
      </c>
      <c r="F182" s="93" t="b">
        <v>0</v>
      </c>
      <c r="G182" s="93" t="b">
        <v>0</v>
      </c>
    </row>
    <row r="183" spans="1:7" ht="15">
      <c r="A183" s="93" t="s">
        <v>1254</v>
      </c>
      <c r="B183" s="93">
        <v>2</v>
      </c>
      <c r="C183" s="133">
        <v>0.002452655338708088</v>
      </c>
      <c r="D183" s="93" t="s">
        <v>1305</v>
      </c>
      <c r="E183" s="93" t="b">
        <v>0</v>
      </c>
      <c r="F183" s="93" t="b">
        <v>0</v>
      </c>
      <c r="G183" s="93" t="b">
        <v>0</v>
      </c>
    </row>
    <row r="184" spans="1:7" ht="15">
      <c r="A184" s="93" t="s">
        <v>1255</v>
      </c>
      <c r="B184" s="93">
        <v>2</v>
      </c>
      <c r="C184" s="133">
        <v>0.002452655338708088</v>
      </c>
      <c r="D184" s="93" t="s">
        <v>1305</v>
      </c>
      <c r="E184" s="93" t="b">
        <v>0</v>
      </c>
      <c r="F184" s="93" t="b">
        <v>1</v>
      </c>
      <c r="G184" s="93" t="b">
        <v>0</v>
      </c>
    </row>
    <row r="185" spans="1:7" ht="15">
      <c r="A185" s="93" t="s">
        <v>1256</v>
      </c>
      <c r="B185" s="93">
        <v>2</v>
      </c>
      <c r="C185" s="133">
        <v>0.002452655338708088</v>
      </c>
      <c r="D185" s="93" t="s">
        <v>1305</v>
      </c>
      <c r="E185" s="93" t="b">
        <v>0</v>
      </c>
      <c r="F185" s="93" t="b">
        <v>0</v>
      </c>
      <c r="G185" s="93" t="b">
        <v>0</v>
      </c>
    </row>
    <row r="186" spans="1:7" ht="15">
      <c r="A186" s="93" t="s">
        <v>1257</v>
      </c>
      <c r="B186" s="93">
        <v>2</v>
      </c>
      <c r="C186" s="133">
        <v>0.002452655338708088</v>
      </c>
      <c r="D186" s="93" t="s">
        <v>1305</v>
      </c>
      <c r="E186" s="93" t="b">
        <v>0</v>
      </c>
      <c r="F186" s="93" t="b">
        <v>0</v>
      </c>
      <c r="G186" s="93" t="b">
        <v>0</v>
      </c>
    </row>
    <row r="187" spans="1:7" ht="15">
      <c r="A187" s="93" t="s">
        <v>1258</v>
      </c>
      <c r="B187" s="93">
        <v>2</v>
      </c>
      <c r="C187" s="133">
        <v>0.002452655338708088</v>
      </c>
      <c r="D187" s="93" t="s">
        <v>1305</v>
      </c>
      <c r="E187" s="93" t="b">
        <v>0</v>
      </c>
      <c r="F187" s="93" t="b">
        <v>0</v>
      </c>
      <c r="G187" s="93" t="b">
        <v>0</v>
      </c>
    </row>
    <row r="188" spans="1:7" ht="15">
      <c r="A188" s="93" t="s">
        <v>1259</v>
      </c>
      <c r="B188" s="93">
        <v>2</v>
      </c>
      <c r="C188" s="133">
        <v>0.002452655338708088</v>
      </c>
      <c r="D188" s="93" t="s">
        <v>1305</v>
      </c>
      <c r="E188" s="93" t="b">
        <v>0</v>
      </c>
      <c r="F188" s="93" t="b">
        <v>0</v>
      </c>
      <c r="G188" s="93" t="b">
        <v>0</v>
      </c>
    </row>
    <row r="189" spans="1:7" ht="15">
      <c r="A189" s="93" t="s">
        <v>1260</v>
      </c>
      <c r="B189" s="93">
        <v>2</v>
      </c>
      <c r="C189" s="133">
        <v>0.002452655338708088</v>
      </c>
      <c r="D189" s="93" t="s">
        <v>1305</v>
      </c>
      <c r="E189" s="93" t="b">
        <v>0</v>
      </c>
      <c r="F189" s="93" t="b">
        <v>0</v>
      </c>
      <c r="G189" s="93" t="b">
        <v>0</v>
      </c>
    </row>
    <row r="190" spans="1:7" ht="15">
      <c r="A190" s="93" t="s">
        <v>1261</v>
      </c>
      <c r="B190" s="93">
        <v>2</v>
      </c>
      <c r="C190" s="133">
        <v>0.002452655338708088</v>
      </c>
      <c r="D190" s="93" t="s">
        <v>1305</v>
      </c>
      <c r="E190" s="93" t="b">
        <v>0</v>
      </c>
      <c r="F190" s="93" t="b">
        <v>0</v>
      </c>
      <c r="G190" s="93" t="b">
        <v>0</v>
      </c>
    </row>
    <row r="191" spans="1:7" ht="15">
      <c r="A191" s="93" t="s">
        <v>1262</v>
      </c>
      <c r="B191" s="93">
        <v>2</v>
      </c>
      <c r="C191" s="133">
        <v>0.002452655338708088</v>
      </c>
      <c r="D191" s="93" t="s">
        <v>1305</v>
      </c>
      <c r="E191" s="93" t="b">
        <v>0</v>
      </c>
      <c r="F191" s="93" t="b">
        <v>0</v>
      </c>
      <c r="G191" s="93" t="b">
        <v>0</v>
      </c>
    </row>
    <row r="192" spans="1:7" ht="15">
      <c r="A192" s="93" t="s">
        <v>1263</v>
      </c>
      <c r="B192" s="93">
        <v>2</v>
      </c>
      <c r="C192" s="133">
        <v>0.002904652329194546</v>
      </c>
      <c r="D192" s="93" t="s">
        <v>1305</v>
      </c>
      <c r="E192" s="93" t="b">
        <v>1</v>
      </c>
      <c r="F192" s="93" t="b">
        <v>0</v>
      </c>
      <c r="G192" s="93" t="b">
        <v>0</v>
      </c>
    </row>
    <row r="193" spans="1:7" ht="15">
      <c r="A193" s="93" t="s">
        <v>1264</v>
      </c>
      <c r="B193" s="93">
        <v>2</v>
      </c>
      <c r="C193" s="133">
        <v>0.002904652329194546</v>
      </c>
      <c r="D193" s="93" t="s">
        <v>1305</v>
      </c>
      <c r="E193" s="93" t="b">
        <v>0</v>
      </c>
      <c r="F193" s="93" t="b">
        <v>0</v>
      </c>
      <c r="G193" s="93" t="b">
        <v>0</v>
      </c>
    </row>
    <row r="194" spans="1:7" ht="15">
      <c r="A194" s="93" t="s">
        <v>1265</v>
      </c>
      <c r="B194" s="93">
        <v>2</v>
      </c>
      <c r="C194" s="133">
        <v>0.002452655338708088</v>
      </c>
      <c r="D194" s="93" t="s">
        <v>1305</v>
      </c>
      <c r="E194" s="93" t="b">
        <v>0</v>
      </c>
      <c r="F194" s="93" t="b">
        <v>0</v>
      </c>
      <c r="G194" s="93" t="b">
        <v>0</v>
      </c>
    </row>
    <row r="195" spans="1:7" ht="15">
      <c r="A195" s="93" t="s">
        <v>1266</v>
      </c>
      <c r="B195" s="93">
        <v>2</v>
      </c>
      <c r="C195" s="133">
        <v>0.002452655338708088</v>
      </c>
      <c r="D195" s="93" t="s">
        <v>1305</v>
      </c>
      <c r="E195" s="93" t="b">
        <v>0</v>
      </c>
      <c r="F195" s="93" t="b">
        <v>0</v>
      </c>
      <c r="G195" s="93" t="b">
        <v>0</v>
      </c>
    </row>
    <row r="196" spans="1:7" ht="15">
      <c r="A196" s="93" t="s">
        <v>1267</v>
      </c>
      <c r="B196" s="93">
        <v>2</v>
      </c>
      <c r="C196" s="133">
        <v>0.002452655338708088</v>
      </c>
      <c r="D196" s="93" t="s">
        <v>1305</v>
      </c>
      <c r="E196" s="93" t="b">
        <v>0</v>
      </c>
      <c r="F196" s="93" t="b">
        <v>0</v>
      </c>
      <c r="G196" s="93" t="b">
        <v>0</v>
      </c>
    </row>
    <row r="197" spans="1:7" ht="15">
      <c r="A197" s="93" t="s">
        <v>1268</v>
      </c>
      <c r="B197" s="93">
        <v>2</v>
      </c>
      <c r="C197" s="133">
        <v>0.002452655338708088</v>
      </c>
      <c r="D197" s="93" t="s">
        <v>1305</v>
      </c>
      <c r="E197" s="93" t="b">
        <v>0</v>
      </c>
      <c r="F197" s="93" t="b">
        <v>0</v>
      </c>
      <c r="G197" s="93" t="b">
        <v>0</v>
      </c>
    </row>
    <row r="198" spans="1:7" ht="15">
      <c r="A198" s="93" t="s">
        <v>1269</v>
      </c>
      <c r="B198" s="93">
        <v>2</v>
      </c>
      <c r="C198" s="133">
        <v>0.002452655338708088</v>
      </c>
      <c r="D198" s="93" t="s">
        <v>1305</v>
      </c>
      <c r="E198" s="93" t="b">
        <v>0</v>
      </c>
      <c r="F198" s="93" t="b">
        <v>0</v>
      </c>
      <c r="G198" s="93" t="b">
        <v>0</v>
      </c>
    </row>
    <row r="199" spans="1:7" ht="15">
      <c r="A199" s="93" t="s">
        <v>1270</v>
      </c>
      <c r="B199" s="93">
        <v>2</v>
      </c>
      <c r="C199" s="133">
        <v>0.002452655338708088</v>
      </c>
      <c r="D199" s="93" t="s">
        <v>1305</v>
      </c>
      <c r="E199" s="93" t="b">
        <v>0</v>
      </c>
      <c r="F199" s="93" t="b">
        <v>0</v>
      </c>
      <c r="G199" s="93" t="b">
        <v>0</v>
      </c>
    </row>
    <row r="200" spans="1:7" ht="15">
      <c r="A200" s="93" t="s">
        <v>1271</v>
      </c>
      <c r="B200" s="93">
        <v>2</v>
      </c>
      <c r="C200" s="133">
        <v>0.002904652329194546</v>
      </c>
      <c r="D200" s="93" t="s">
        <v>1305</v>
      </c>
      <c r="E200" s="93" t="b">
        <v>0</v>
      </c>
      <c r="F200" s="93" t="b">
        <v>0</v>
      </c>
      <c r="G200" s="93" t="b">
        <v>0</v>
      </c>
    </row>
    <row r="201" spans="1:7" ht="15">
      <c r="A201" s="93" t="s">
        <v>1272</v>
      </c>
      <c r="B201" s="93">
        <v>2</v>
      </c>
      <c r="C201" s="133">
        <v>0.002452655338708088</v>
      </c>
      <c r="D201" s="93" t="s">
        <v>1305</v>
      </c>
      <c r="E201" s="93" t="b">
        <v>0</v>
      </c>
      <c r="F201" s="93" t="b">
        <v>0</v>
      </c>
      <c r="G201" s="93" t="b">
        <v>0</v>
      </c>
    </row>
    <row r="202" spans="1:7" ht="15">
      <c r="A202" s="93" t="s">
        <v>1273</v>
      </c>
      <c r="B202" s="93">
        <v>2</v>
      </c>
      <c r="C202" s="133">
        <v>0.002452655338708088</v>
      </c>
      <c r="D202" s="93" t="s">
        <v>1305</v>
      </c>
      <c r="E202" s="93" t="b">
        <v>0</v>
      </c>
      <c r="F202" s="93" t="b">
        <v>0</v>
      </c>
      <c r="G202" s="93" t="b">
        <v>0</v>
      </c>
    </row>
    <row r="203" spans="1:7" ht="15">
      <c r="A203" s="93" t="s">
        <v>1274</v>
      </c>
      <c r="B203" s="93">
        <v>2</v>
      </c>
      <c r="C203" s="133">
        <v>0.002452655338708088</v>
      </c>
      <c r="D203" s="93" t="s">
        <v>1305</v>
      </c>
      <c r="E203" s="93" t="b">
        <v>0</v>
      </c>
      <c r="F203" s="93" t="b">
        <v>0</v>
      </c>
      <c r="G203" s="93" t="b">
        <v>0</v>
      </c>
    </row>
    <row r="204" spans="1:7" ht="15">
      <c r="A204" s="93" t="s">
        <v>1275</v>
      </c>
      <c r="B204" s="93">
        <v>2</v>
      </c>
      <c r="C204" s="133">
        <v>0.002904652329194546</v>
      </c>
      <c r="D204" s="93" t="s">
        <v>1305</v>
      </c>
      <c r="E204" s="93" t="b">
        <v>0</v>
      </c>
      <c r="F204" s="93" t="b">
        <v>0</v>
      </c>
      <c r="G204" s="93" t="b">
        <v>0</v>
      </c>
    </row>
    <row r="205" spans="1:7" ht="15">
      <c r="A205" s="93" t="s">
        <v>1276</v>
      </c>
      <c r="B205" s="93">
        <v>2</v>
      </c>
      <c r="C205" s="133">
        <v>0.002452655338708088</v>
      </c>
      <c r="D205" s="93" t="s">
        <v>1305</v>
      </c>
      <c r="E205" s="93" t="b">
        <v>0</v>
      </c>
      <c r="F205" s="93" t="b">
        <v>0</v>
      </c>
      <c r="G205" s="93" t="b">
        <v>0</v>
      </c>
    </row>
    <row r="206" spans="1:7" ht="15">
      <c r="A206" s="93" t="s">
        <v>1277</v>
      </c>
      <c r="B206" s="93">
        <v>2</v>
      </c>
      <c r="C206" s="133">
        <v>0.002452655338708088</v>
      </c>
      <c r="D206" s="93" t="s">
        <v>1305</v>
      </c>
      <c r="E206" s="93" t="b">
        <v>0</v>
      </c>
      <c r="F206" s="93" t="b">
        <v>0</v>
      </c>
      <c r="G206" s="93" t="b">
        <v>0</v>
      </c>
    </row>
    <row r="207" spans="1:7" ht="15">
      <c r="A207" s="93" t="s">
        <v>1278</v>
      </c>
      <c r="B207" s="93">
        <v>2</v>
      </c>
      <c r="C207" s="133">
        <v>0.002452655338708088</v>
      </c>
      <c r="D207" s="93" t="s">
        <v>1305</v>
      </c>
      <c r="E207" s="93" t="b">
        <v>0</v>
      </c>
      <c r="F207" s="93" t="b">
        <v>0</v>
      </c>
      <c r="G207" s="93" t="b">
        <v>0</v>
      </c>
    </row>
    <row r="208" spans="1:7" ht="15">
      <c r="A208" s="93" t="s">
        <v>1279</v>
      </c>
      <c r="B208" s="93">
        <v>2</v>
      </c>
      <c r="C208" s="133">
        <v>0.002452655338708088</v>
      </c>
      <c r="D208" s="93" t="s">
        <v>1305</v>
      </c>
      <c r="E208" s="93" t="b">
        <v>0</v>
      </c>
      <c r="F208" s="93" t="b">
        <v>0</v>
      </c>
      <c r="G208" s="93" t="b">
        <v>0</v>
      </c>
    </row>
    <row r="209" spans="1:7" ht="15">
      <c r="A209" s="93" t="s">
        <v>1280</v>
      </c>
      <c r="B209" s="93">
        <v>2</v>
      </c>
      <c r="C209" s="133">
        <v>0.002452655338708088</v>
      </c>
      <c r="D209" s="93" t="s">
        <v>1305</v>
      </c>
      <c r="E209" s="93" t="b">
        <v>0</v>
      </c>
      <c r="F209" s="93" t="b">
        <v>0</v>
      </c>
      <c r="G209" s="93" t="b">
        <v>0</v>
      </c>
    </row>
    <row r="210" spans="1:7" ht="15">
      <c r="A210" s="93" t="s">
        <v>1281</v>
      </c>
      <c r="B210" s="93">
        <v>2</v>
      </c>
      <c r="C210" s="133">
        <v>0.002452655338708088</v>
      </c>
      <c r="D210" s="93" t="s">
        <v>1305</v>
      </c>
      <c r="E210" s="93" t="b">
        <v>0</v>
      </c>
      <c r="F210" s="93" t="b">
        <v>0</v>
      </c>
      <c r="G210" s="93" t="b">
        <v>0</v>
      </c>
    </row>
    <row r="211" spans="1:7" ht="15">
      <c r="A211" s="93" t="s">
        <v>1282</v>
      </c>
      <c r="B211" s="93">
        <v>2</v>
      </c>
      <c r="C211" s="133">
        <v>0.002452655338708088</v>
      </c>
      <c r="D211" s="93" t="s">
        <v>1305</v>
      </c>
      <c r="E211" s="93" t="b">
        <v>1</v>
      </c>
      <c r="F211" s="93" t="b">
        <v>0</v>
      </c>
      <c r="G211" s="93" t="b">
        <v>0</v>
      </c>
    </row>
    <row r="212" spans="1:7" ht="15">
      <c r="A212" s="93" t="s">
        <v>1283</v>
      </c>
      <c r="B212" s="93">
        <v>2</v>
      </c>
      <c r="C212" s="133">
        <v>0.002452655338708088</v>
      </c>
      <c r="D212" s="93" t="s">
        <v>1305</v>
      </c>
      <c r="E212" s="93" t="b">
        <v>0</v>
      </c>
      <c r="F212" s="93" t="b">
        <v>0</v>
      </c>
      <c r="G212" s="93" t="b">
        <v>0</v>
      </c>
    </row>
    <row r="213" spans="1:7" ht="15">
      <c r="A213" s="93" t="s">
        <v>1284</v>
      </c>
      <c r="B213" s="93">
        <v>2</v>
      </c>
      <c r="C213" s="133">
        <v>0.002452655338708088</v>
      </c>
      <c r="D213" s="93" t="s">
        <v>1305</v>
      </c>
      <c r="E213" s="93" t="b">
        <v>0</v>
      </c>
      <c r="F213" s="93" t="b">
        <v>0</v>
      </c>
      <c r="G213" s="93" t="b">
        <v>0</v>
      </c>
    </row>
    <row r="214" spans="1:7" ht="15">
      <c r="A214" s="93" t="s">
        <v>1285</v>
      </c>
      <c r="B214" s="93">
        <v>2</v>
      </c>
      <c r="C214" s="133">
        <v>0.002452655338708088</v>
      </c>
      <c r="D214" s="93" t="s">
        <v>1305</v>
      </c>
      <c r="E214" s="93" t="b">
        <v>0</v>
      </c>
      <c r="F214" s="93" t="b">
        <v>0</v>
      </c>
      <c r="G214" s="93" t="b">
        <v>0</v>
      </c>
    </row>
    <row r="215" spans="1:7" ht="15">
      <c r="A215" s="93" t="s">
        <v>1286</v>
      </c>
      <c r="B215" s="93">
        <v>2</v>
      </c>
      <c r="C215" s="133">
        <v>0.002452655338708088</v>
      </c>
      <c r="D215" s="93" t="s">
        <v>1305</v>
      </c>
      <c r="E215" s="93" t="b">
        <v>0</v>
      </c>
      <c r="F215" s="93" t="b">
        <v>0</v>
      </c>
      <c r="G215" s="93" t="b">
        <v>0</v>
      </c>
    </row>
    <row r="216" spans="1:7" ht="15">
      <c r="A216" s="93" t="s">
        <v>1287</v>
      </c>
      <c r="B216" s="93">
        <v>2</v>
      </c>
      <c r="C216" s="133">
        <v>0.002452655338708088</v>
      </c>
      <c r="D216" s="93" t="s">
        <v>1305</v>
      </c>
      <c r="E216" s="93" t="b">
        <v>0</v>
      </c>
      <c r="F216" s="93" t="b">
        <v>0</v>
      </c>
      <c r="G216" s="93" t="b">
        <v>0</v>
      </c>
    </row>
    <row r="217" spans="1:7" ht="15">
      <c r="A217" s="93" t="s">
        <v>1288</v>
      </c>
      <c r="B217" s="93">
        <v>2</v>
      </c>
      <c r="C217" s="133">
        <v>0.002452655338708088</v>
      </c>
      <c r="D217" s="93" t="s">
        <v>1305</v>
      </c>
      <c r="E217" s="93" t="b">
        <v>0</v>
      </c>
      <c r="F217" s="93" t="b">
        <v>0</v>
      </c>
      <c r="G217" s="93" t="b">
        <v>0</v>
      </c>
    </row>
    <row r="218" spans="1:7" ht="15">
      <c r="A218" s="93" t="s">
        <v>1289</v>
      </c>
      <c r="B218" s="93">
        <v>2</v>
      </c>
      <c r="C218" s="133">
        <v>0.002452655338708088</v>
      </c>
      <c r="D218" s="93" t="s">
        <v>1305</v>
      </c>
      <c r="E218" s="93" t="b">
        <v>0</v>
      </c>
      <c r="F218" s="93" t="b">
        <v>0</v>
      </c>
      <c r="G218" s="93" t="b">
        <v>0</v>
      </c>
    </row>
    <row r="219" spans="1:7" ht="15">
      <c r="A219" s="93" t="s">
        <v>1290</v>
      </c>
      <c r="B219" s="93">
        <v>2</v>
      </c>
      <c r="C219" s="133">
        <v>0.002452655338708088</v>
      </c>
      <c r="D219" s="93" t="s">
        <v>1305</v>
      </c>
      <c r="E219" s="93" t="b">
        <v>0</v>
      </c>
      <c r="F219" s="93" t="b">
        <v>0</v>
      </c>
      <c r="G219" s="93" t="b">
        <v>0</v>
      </c>
    </row>
    <row r="220" spans="1:7" ht="15">
      <c r="A220" s="93" t="s">
        <v>1291</v>
      </c>
      <c r="B220" s="93">
        <v>2</v>
      </c>
      <c r="C220" s="133">
        <v>0.002452655338708088</v>
      </c>
      <c r="D220" s="93" t="s">
        <v>1305</v>
      </c>
      <c r="E220" s="93" t="b">
        <v>0</v>
      </c>
      <c r="F220" s="93" t="b">
        <v>0</v>
      </c>
      <c r="G220" s="93" t="b">
        <v>0</v>
      </c>
    </row>
    <row r="221" spans="1:7" ht="15">
      <c r="A221" s="93" t="s">
        <v>1292</v>
      </c>
      <c r="B221" s="93">
        <v>2</v>
      </c>
      <c r="C221" s="133">
        <v>0.002452655338708088</v>
      </c>
      <c r="D221" s="93" t="s">
        <v>1305</v>
      </c>
      <c r="E221" s="93" t="b">
        <v>0</v>
      </c>
      <c r="F221" s="93" t="b">
        <v>0</v>
      </c>
      <c r="G221" s="93" t="b">
        <v>0</v>
      </c>
    </row>
    <row r="222" spans="1:7" ht="15">
      <c r="A222" s="93" t="s">
        <v>1293</v>
      </c>
      <c r="B222" s="93">
        <v>2</v>
      </c>
      <c r="C222" s="133">
        <v>0.002452655338708088</v>
      </c>
      <c r="D222" s="93" t="s">
        <v>1305</v>
      </c>
      <c r="E222" s="93" t="b">
        <v>0</v>
      </c>
      <c r="F222" s="93" t="b">
        <v>0</v>
      </c>
      <c r="G222" s="93" t="b">
        <v>0</v>
      </c>
    </row>
    <row r="223" spans="1:7" ht="15">
      <c r="A223" s="93" t="s">
        <v>1294</v>
      </c>
      <c r="B223" s="93">
        <v>2</v>
      </c>
      <c r="C223" s="133">
        <v>0.002452655338708088</v>
      </c>
      <c r="D223" s="93" t="s">
        <v>1305</v>
      </c>
      <c r="E223" s="93" t="b">
        <v>1</v>
      </c>
      <c r="F223" s="93" t="b">
        <v>0</v>
      </c>
      <c r="G223" s="93" t="b">
        <v>0</v>
      </c>
    </row>
    <row r="224" spans="1:7" ht="15">
      <c r="A224" s="93" t="s">
        <v>1295</v>
      </c>
      <c r="B224" s="93">
        <v>2</v>
      </c>
      <c r="C224" s="133">
        <v>0.002452655338708088</v>
      </c>
      <c r="D224" s="93" t="s">
        <v>1305</v>
      </c>
      <c r="E224" s="93" t="b">
        <v>0</v>
      </c>
      <c r="F224" s="93" t="b">
        <v>0</v>
      </c>
      <c r="G224" s="93" t="b">
        <v>0</v>
      </c>
    </row>
    <row r="225" spans="1:7" ht="15">
      <c r="A225" s="93" t="s">
        <v>1296</v>
      </c>
      <c r="B225" s="93">
        <v>2</v>
      </c>
      <c r="C225" s="133">
        <v>0.002452655338708088</v>
      </c>
      <c r="D225" s="93" t="s">
        <v>1305</v>
      </c>
      <c r="E225" s="93" t="b">
        <v>0</v>
      </c>
      <c r="F225" s="93" t="b">
        <v>0</v>
      </c>
      <c r="G225" s="93" t="b">
        <v>0</v>
      </c>
    </row>
    <row r="226" spans="1:7" ht="15">
      <c r="A226" s="93" t="s">
        <v>1297</v>
      </c>
      <c r="B226" s="93">
        <v>2</v>
      </c>
      <c r="C226" s="133">
        <v>0.002452655338708088</v>
      </c>
      <c r="D226" s="93" t="s">
        <v>1305</v>
      </c>
      <c r="E226" s="93" t="b">
        <v>0</v>
      </c>
      <c r="F226" s="93" t="b">
        <v>0</v>
      </c>
      <c r="G226" s="93" t="b">
        <v>0</v>
      </c>
    </row>
    <row r="227" spans="1:7" ht="15">
      <c r="A227" s="93" t="s">
        <v>1298</v>
      </c>
      <c r="B227" s="93">
        <v>2</v>
      </c>
      <c r="C227" s="133">
        <v>0.002452655338708088</v>
      </c>
      <c r="D227" s="93" t="s">
        <v>1305</v>
      </c>
      <c r="E227" s="93" t="b">
        <v>0</v>
      </c>
      <c r="F227" s="93" t="b">
        <v>0</v>
      </c>
      <c r="G227" s="93" t="b">
        <v>0</v>
      </c>
    </row>
    <row r="228" spans="1:7" ht="15">
      <c r="A228" s="93" t="s">
        <v>1299</v>
      </c>
      <c r="B228" s="93">
        <v>2</v>
      </c>
      <c r="C228" s="133">
        <v>0.002452655338708088</v>
      </c>
      <c r="D228" s="93" t="s">
        <v>1305</v>
      </c>
      <c r="E228" s="93" t="b">
        <v>0</v>
      </c>
      <c r="F228" s="93" t="b">
        <v>0</v>
      </c>
      <c r="G228" s="93" t="b">
        <v>0</v>
      </c>
    </row>
    <row r="229" spans="1:7" ht="15">
      <c r="A229" s="93" t="s">
        <v>952</v>
      </c>
      <c r="B229" s="93">
        <v>2</v>
      </c>
      <c r="C229" s="133">
        <v>0.002452655338708088</v>
      </c>
      <c r="D229" s="93" t="s">
        <v>1305</v>
      </c>
      <c r="E229" s="93" t="b">
        <v>1</v>
      </c>
      <c r="F229" s="93" t="b">
        <v>0</v>
      </c>
      <c r="G229" s="93" t="b">
        <v>0</v>
      </c>
    </row>
    <row r="230" spans="1:7" ht="15">
      <c r="A230" s="93" t="s">
        <v>954</v>
      </c>
      <c r="B230" s="93">
        <v>2</v>
      </c>
      <c r="C230" s="133">
        <v>0.002452655338708088</v>
      </c>
      <c r="D230" s="93" t="s">
        <v>1305</v>
      </c>
      <c r="E230" s="93" t="b">
        <v>0</v>
      </c>
      <c r="F230" s="93" t="b">
        <v>0</v>
      </c>
      <c r="G230" s="93" t="b">
        <v>0</v>
      </c>
    </row>
    <row r="231" spans="1:7" ht="15">
      <c r="A231" s="93" t="s">
        <v>230</v>
      </c>
      <c r="B231" s="93">
        <v>2</v>
      </c>
      <c r="C231" s="133">
        <v>0.002452655338708088</v>
      </c>
      <c r="D231" s="93" t="s">
        <v>1305</v>
      </c>
      <c r="E231" s="93" t="b">
        <v>0</v>
      </c>
      <c r="F231" s="93" t="b">
        <v>0</v>
      </c>
      <c r="G231" s="93" t="b">
        <v>0</v>
      </c>
    </row>
    <row r="232" spans="1:7" ht="15">
      <c r="A232" s="93" t="s">
        <v>955</v>
      </c>
      <c r="B232" s="93">
        <v>2</v>
      </c>
      <c r="C232" s="133">
        <v>0.002452655338708088</v>
      </c>
      <c r="D232" s="93" t="s">
        <v>1305</v>
      </c>
      <c r="E232" s="93" t="b">
        <v>1</v>
      </c>
      <c r="F232" s="93" t="b">
        <v>0</v>
      </c>
      <c r="G232" s="93" t="b">
        <v>0</v>
      </c>
    </row>
    <row r="233" spans="1:7" ht="15">
      <c r="A233" s="93" t="s">
        <v>956</v>
      </c>
      <c r="B233" s="93">
        <v>2</v>
      </c>
      <c r="C233" s="133">
        <v>0.002452655338708088</v>
      </c>
      <c r="D233" s="93" t="s">
        <v>1305</v>
      </c>
      <c r="E233" s="93" t="b">
        <v>0</v>
      </c>
      <c r="F233" s="93" t="b">
        <v>0</v>
      </c>
      <c r="G233" s="93" t="b">
        <v>0</v>
      </c>
    </row>
    <row r="234" spans="1:7" ht="15">
      <c r="A234" s="93" t="s">
        <v>957</v>
      </c>
      <c r="B234" s="93">
        <v>2</v>
      </c>
      <c r="C234" s="133">
        <v>0.002452655338708088</v>
      </c>
      <c r="D234" s="93" t="s">
        <v>1305</v>
      </c>
      <c r="E234" s="93" t="b">
        <v>0</v>
      </c>
      <c r="F234" s="93" t="b">
        <v>0</v>
      </c>
      <c r="G234" s="93" t="b">
        <v>0</v>
      </c>
    </row>
    <row r="235" spans="1:7" ht="15">
      <c r="A235" s="93" t="s">
        <v>959</v>
      </c>
      <c r="B235" s="93">
        <v>2</v>
      </c>
      <c r="C235" s="133">
        <v>0.002452655338708088</v>
      </c>
      <c r="D235" s="93" t="s">
        <v>1305</v>
      </c>
      <c r="E235" s="93" t="b">
        <v>0</v>
      </c>
      <c r="F235" s="93" t="b">
        <v>0</v>
      </c>
      <c r="G235" s="93" t="b">
        <v>0</v>
      </c>
    </row>
    <row r="236" spans="1:7" ht="15">
      <c r="A236" s="93" t="s">
        <v>960</v>
      </c>
      <c r="B236" s="93">
        <v>2</v>
      </c>
      <c r="C236" s="133">
        <v>0.002452655338708088</v>
      </c>
      <c r="D236" s="93" t="s">
        <v>1305</v>
      </c>
      <c r="E236" s="93" t="b">
        <v>0</v>
      </c>
      <c r="F236" s="93" t="b">
        <v>0</v>
      </c>
      <c r="G236" s="93" t="b">
        <v>0</v>
      </c>
    </row>
    <row r="237" spans="1:7" ht="15">
      <c r="A237" s="93" t="s">
        <v>961</v>
      </c>
      <c r="B237" s="93">
        <v>2</v>
      </c>
      <c r="C237" s="133">
        <v>0.002452655338708088</v>
      </c>
      <c r="D237" s="93" t="s">
        <v>1305</v>
      </c>
      <c r="E237" s="93" t="b">
        <v>0</v>
      </c>
      <c r="F237" s="93" t="b">
        <v>0</v>
      </c>
      <c r="G237" s="93" t="b">
        <v>0</v>
      </c>
    </row>
    <row r="238" spans="1:7" ht="15">
      <c r="A238" s="93" t="s">
        <v>1300</v>
      </c>
      <c r="B238" s="93">
        <v>2</v>
      </c>
      <c r="C238" s="133">
        <v>0.002452655338708088</v>
      </c>
      <c r="D238" s="93" t="s">
        <v>1305</v>
      </c>
      <c r="E238" s="93" t="b">
        <v>0</v>
      </c>
      <c r="F238" s="93" t="b">
        <v>0</v>
      </c>
      <c r="G238" s="93" t="b">
        <v>0</v>
      </c>
    </row>
    <row r="239" spans="1:7" ht="15">
      <c r="A239" s="93" t="s">
        <v>1301</v>
      </c>
      <c r="B239" s="93">
        <v>2</v>
      </c>
      <c r="C239" s="133">
        <v>0.002452655338708088</v>
      </c>
      <c r="D239" s="93" t="s">
        <v>1305</v>
      </c>
      <c r="E239" s="93" t="b">
        <v>0</v>
      </c>
      <c r="F239" s="93" t="b">
        <v>0</v>
      </c>
      <c r="G239" s="93" t="b">
        <v>0</v>
      </c>
    </row>
    <row r="240" spans="1:7" ht="15">
      <c r="A240" s="93" t="s">
        <v>1302</v>
      </c>
      <c r="B240" s="93">
        <v>2</v>
      </c>
      <c r="C240" s="133">
        <v>0.002452655338708088</v>
      </c>
      <c r="D240" s="93" t="s">
        <v>1305</v>
      </c>
      <c r="E240" s="93" t="b">
        <v>0</v>
      </c>
      <c r="F240" s="93" t="b">
        <v>0</v>
      </c>
      <c r="G240" s="93" t="b">
        <v>0</v>
      </c>
    </row>
    <row r="241" spans="1:7" ht="15">
      <c r="A241" s="93" t="s">
        <v>972</v>
      </c>
      <c r="B241" s="93">
        <v>2</v>
      </c>
      <c r="C241" s="133">
        <v>0.002904652329194546</v>
      </c>
      <c r="D241" s="93" t="s">
        <v>1305</v>
      </c>
      <c r="E241" s="93" t="b">
        <v>0</v>
      </c>
      <c r="F241" s="93" t="b">
        <v>0</v>
      </c>
      <c r="G241" s="93" t="b">
        <v>0</v>
      </c>
    </row>
    <row r="242" spans="1:7" ht="15">
      <c r="A242" s="93" t="s">
        <v>948</v>
      </c>
      <c r="B242" s="93">
        <v>2</v>
      </c>
      <c r="C242" s="133">
        <v>0.002904652329194546</v>
      </c>
      <c r="D242" s="93" t="s">
        <v>1305</v>
      </c>
      <c r="E242" s="93" t="b">
        <v>0</v>
      </c>
      <c r="F242" s="93" t="b">
        <v>0</v>
      </c>
      <c r="G242" s="93" t="b">
        <v>0</v>
      </c>
    </row>
    <row r="243" spans="1:7" ht="15">
      <c r="A243" s="93" t="s">
        <v>949</v>
      </c>
      <c r="B243" s="93">
        <v>2</v>
      </c>
      <c r="C243" s="133">
        <v>0.002904652329194546</v>
      </c>
      <c r="D243" s="93" t="s">
        <v>1305</v>
      </c>
      <c r="E243" s="93" t="b">
        <v>0</v>
      </c>
      <c r="F243" s="93" t="b">
        <v>0</v>
      </c>
      <c r="G243" s="93" t="b">
        <v>0</v>
      </c>
    </row>
    <row r="244" spans="1:7" ht="15">
      <c r="A244" s="93" t="s">
        <v>927</v>
      </c>
      <c r="B244" s="93">
        <v>65</v>
      </c>
      <c r="C244" s="133">
        <v>0</v>
      </c>
      <c r="D244" s="93" t="s">
        <v>855</v>
      </c>
      <c r="E244" s="93" t="b">
        <v>0</v>
      </c>
      <c r="F244" s="93" t="b">
        <v>0</v>
      </c>
      <c r="G244" s="93" t="b">
        <v>0</v>
      </c>
    </row>
    <row r="245" spans="1:7" ht="15">
      <c r="A245" s="93" t="s">
        <v>233</v>
      </c>
      <c r="B245" s="93">
        <v>21</v>
      </c>
      <c r="C245" s="133">
        <v>0.010514872755191492</v>
      </c>
      <c r="D245" s="93" t="s">
        <v>855</v>
      </c>
      <c r="E245" s="93" t="b">
        <v>0</v>
      </c>
      <c r="F245" s="93" t="b">
        <v>0</v>
      </c>
      <c r="G245" s="93" t="b">
        <v>0</v>
      </c>
    </row>
    <row r="246" spans="1:7" ht="15">
      <c r="A246" s="93" t="s">
        <v>928</v>
      </c>
      <c r="B246" s="93">
        <v>15</v>
      </c>
      <c r="C246" s="133">
        <v>0.010205897769866596</v>
      </c>
      <c r="D246" s="93" t="s">
        <v>855</v>
      </c>
      <c r="E246" s="93" t="b">
        <v>0</v>
      </c>
      <c r="F246" s="93" t="b">
        <v>0</v>
      </c>
      <c r="G246" s="93" t="b">
        <v>0</v>
      </c>
    </row>
    <row r="247" spans="1:7" ht="15">
      <c r="A247" s="93" t="s">
        <v>932</v>
      </c>
      <c r="B247" s="93">
        <v>13</v>
      </c>
      <c r="C247" s="133">
        <v>0.010234457887041018</v>
      </c>
      <c r="D247" s="93" t="s">
        <v>855</v>
      </c>
      <c r="E247" s="93" t="b">
        <v>0</v>
      </c>
      <c r="F247" s="93" t="b">
        <v>0</v>
      </c>
      <c r="G247" s="93" t="b">
        <v>0</v>
      </c>
    </row>
    <row r="248" spans="1:7" ht="15">
      <c r="A248" s="93" t="s">
        <v>929</v>
      </c>
      <c r="B248" s="93">
        <v>13</v>
      </c>
      <c r="C248" s="133">
        <v>0.012069085515777404</v>
      </c>
      <c r="D248" s="93" t="s">
        <v>855</v>
      </c>
      <c r="E248" s="93" t="b">
        <v>0</v>
      </c>
      <c r="F248" s="93" t="b">
        <v>0</v>
      </c>
      <c r="G248" s="93" t="b">
        <v>0</v>
      </c>
    </row>
    <row r="249" spans="1:7" ht="15">
      <c r="A249" s="93" t="s">
        <v>930</v>
      </c>
      <c r="B249" s="93">
        <v>10</v>
      </c>
      <c r="C249" s="133">
        <v>0.008295034251457709</v>
      </c>
      <c r="D249" s="93" t="s">
        <v>855</v>
      </c>
      <c r="E249" s="93" t="b">
        <v>0</v>
      </c>
      <c r="F249" s="93" t="b">
        <v>0</v>
      </c>
      <c r="G249" s="93" t="b">
        <v>0</v>
      </c>
    </row>
    <row r="250" spans="1:7" ht="15">
      <c r="A250" s="93" t="s">
        <v>933</v>
      </c>
      <c r="B250" s="93">
        <v>10</v>
      </c>
      <c r="C250" s="133">
        <v>0.009875666496210191</v>
      </c>
      <c r="D250" s="93" t="s">
        <v>855</v>
      </c>
      <c r="E250" s="93" t="b">
        <v>1</v>
      </c>
      <c r="F250" s="93" t="b">
        <v>0</v>
      </c>
      <c r="G250" s="93" t="b">
        <v>0</v>
      </c>
    </row>
    <row r="251" spans="1:7" ht="15">
      <c r="A251" s="93" t="s">
        <v>934</v>
      </c>
      <c r="B251" s="93">
        <v>8</v>
      </c>
      <c r="C251" s="133">
        <v>0.007900533196968153</v>
      </c>
      <c r="D251" s="93" t="s">
        <v>855</v>
      </c>
      <c r="E251" s="93" t="b">
        <v>0</v>
      </c>
      <c r="F251" s="93" t="b">
        <v>0</v>
      </c>
      <c r="G251" s="93" t="b">
        <v>0</v>
      </c>
    </row>
    <row r="252" spans="1:7" ht="15">
      <c r="A252" s="93" t="s">
        <v>935</v>
      </c>
      <c r="B252" s="93">
        <v>8</v>
      </c>
      <c r="C252" s="133">
        <v>0.007427129548170711</v>
      </c>
      <c r="D252" s="93" t="s">
        <v>855</v>
      </c>
      <c r="E252" s="93" t="b">
        <v>0</v>
      </c>
      <c r="F252" s="93" t="b">
        <v>0</v>
      </c>
      <c r="G252" s="93" t="b">
        <v>0</v>
      </c>
    </row>
    <row r="253" spans="1:7" ht="15">
      <c r="A253" s="93" t="s">
        <v>936</v>
      </c>
      <c r="B253" s="93">
        <v>8</v>
      </c>
      <c r="C253" s="133">
        <v>0.007427129548170711</v>
      </c>
      <c r="D253" s="93" t="s">
        <v>855</v>
      </c>
      <c r="E253" s="93" t="b">
        <v>0</v>
      </c>
      <c r="F253" s="93" t="b">
        <v>0</v>
      </c>
      <c r="G253" s="93" t="b">
        <v>0</v>
      </c>
    </row>
    <row r="254" spans="1:7" ht="15">
      <c r="A254" s="93" t="s">
        <v>1120</v>
      </c>
      <c r="B254" s="93">
        <v>7</v>
      </c>
      <c r="C254" s="133">
        <v>0.006912966547347134</v>
      </c>
      <c r="D254" s="93" t="s">
        <v>855</v>
      </c>
      <c r="E254" s="93" t="b">
        <v>0</v>
      </c>
      <c r="F254" s="93" t="b">
        <v>0</v>
      </c>
      <c r="G254" s="93" t="b">
        <v>0</v>
      </c>
    </row>
    <row r="255" spans="1:7" ht="15">
      <c r="A255" s="93" t="s">
        <v>1117</v>
      </c>
      <c r="B255" s="93">
        <v>7</v>
      </c>
      <c r="C255" s="133">
        <v>0.006912966547347134</v>
      </c>
      <c r="D255" s="93" t="s">
        <v>855</v>
      </c>
      <c r="E255" s="93" t="b">
        <v>0</v>
      </c>
      <c r="F255" s="93" t="b">
        <v>0</v>
      </c>
      <c r="G255" s="93" t="b">
        <v>0</v>
      </c>
    </row>
    <row r="256" spans="1:7" ht="15">
      <c r="A256" s="93" t="s">
        <v>1118</v>
      </c>
      <c r="B256" s="93">
        <v>7</v>
      </c>
      <c r="C256" s="133">
        <v>0.006912966547347134</v>
      </c>
      <c r="D256" s="93" t="s">
        <v>855</v>
      </c>
      <c r="E256" s="93" t="b">
        <v>0</v>
      </c>
      <c r="F256" s="93" t="b">
        <v>0</v>
      </c>
      <c r="G256" s="93" t="b">
        <v>0</v>
      </c>
    </row>
    <row r="257" spans="1:7" ht="15">
      <c r="A257" s="93" t="s">
        <v>1114</v>
      </c>
      <c r="B257" s="93">
        <v>7</v>
      </c>
      <c r="C257" s="133">
        <v>0.006912966547347134</v>
      </c>
      <c r="D257" s="93" t="s">
        <v>855</v>
      </c>
      <c r="E257" s="93" t="b">
        <v>0</v>
      </c>
      <c r="F257" s="93" t="b">
        <v>0</v>
      </c>
      <c r="G257" s="93" t="b">
        <v>0</v>
      </c>
    </row>
    <row r="258" spans="1:7" ht="15">
      <c r="A258" s="93" t="s">
        <v>1121</v>
      </c>
      <c r="B258" s="93">
        <v>7</v>
      </c>
      <c r="C258" s="133">
        <v>0.007956738230763118</v>
      </c>
      <c r="D258" s="93" t="s">
        <v>855</v>
      </c>
      <c r="E258" s="93" t="b">
        <v>0</v>
      </c>
      <c r="F258" s="93" t="b">
        <v>0</v>
      </c>
      <c r="G258" s="93" t="b">
        <v>0</v>
      </c>
    </row>
    <row r="259" spans="1:7" ht="15">
      <c r="A259" s="93" t="s">
        <v>1116</v>
      </c>
      <c r="B259" s="93">
        <v>7</v>
      </c>
      <c r="C259" s="133">
        <v>0.006912966547347134</v>
      </c>
      <c r="D259" s="93" t="s">
        <v>855</v>
      </c>
      <c r="E259" s="93" t="b">
        <v>0</v>
      </c>
      <c r="F259" s="93" t="b">
        <v>0</v>
      </c>
      <c r="G259" s="93" t="b">
        <v>0</v>
      </c>
    </row>
    <row r="260" spans="1:7" ht="15">
      <c r="A260" s="93" t="s">
        <v>1124</v>
      </c>
      <c r="B260" s="93">
        <v>6</v>
      </c>
      <c r="C260" s="133">
        <v>0.0063352782015870125</v>
      </c>
      <c r="D260" s="93" t="s">
        <v>855</v>
      </c>
      <c r="E260" s="93" t="b">
        <v>0</v>
      </c>
      <c r="F260" s="93" t="b">
        <v>0</v>
      </c>
      <c r="G260" s="93" t="b">
        <v>0</v>
      </c>
    </row>
    <row r="261" spans="1:7" ht="15">
      <c r="A261" s="93" t="s">
        <v>1122</v>
      </c>
      <c r="B261" s="93">
        <v>6</v>
      </c>
      <c r="C261" s="133">
        <v>0.0063352782015870125</v>
      </c>
      <c r="D261" s="93" t="s">
        <v>855</v>
      </c>
      <c r="E261" s="93" t="b">
        <v>0</v>
      </c>
      <c r="F261" s="93" t="b">
        <v>0</v>
      </c>
      <c r="G261" s="93" t="b">
        <v>0</v>
      </c>
    </row>
    <row r="262" spans="1:7" ht="15">
      <c r="A262" s="93" t="s">
        <v>1126</v>
      </c>
      <c r="B262" s="93">
        <v>6</v>
      </c>
      <c r="C262" s="133">
        <v>0.006820061340654102</v>
      </c>
      <c r="D262" s="93" t="s">
        <v>855</v>
      </c>
      <c r="E262" s="93" t="b">
        <v>0</v>
      </c>
      <c r="F262" s="93" t="b">
        <v>0</v>
      </c>
      <c r="G262" s="93" t="b">
        <v>0</v>
      </c>
    </row>
    <row r="263" spans="1:7" ht="15">
      <c r="A263" s="93" t="s">
        <v>1127</v>
      </c>
      <c r="B263" s="93">
        <v>6</v>
      </c>
      <c r="C263" s="133">
        <v>0.006820061340654102</v>
      </c>
      <c r="D263" s="93" t="s">
        <v>855</v>
      </c>
      <c r="E263" s="93" t="b">
        <v>0</v>
      </c>
      <c r="F263" s="93" t="b">
        <v>0</v>
      </c>
      <c r="G263" s="93" t="b">
        <v>0</v>
      </c>
    </row>
    <row r="264" spans="1:7" ht="15">
      <c r="A264" s="93" t="s">
        <v>1129</v>
      </c>
      <c r="B264" s="93">
        <v>6</v>
      </c>
      <c r="C264" s="133">
        <v>0.006820061340654102</v>
      </c>
      <c r="D264" s="93" t="s">
        <v>855</v>
      </c>
      <c r="E264" s="93" t="b">
        <v>0</v>
      </c>
      <c r="F264" s="93" t="b">
        <v>0</v>
      </c>
      <c r="G264" s="93" t="b">
        <v>0</v>
      </c>
    </row>
    <row r="265" spans="1:7" ht="15">
      <c r="A265" s="93" t="s">
        <v>941</v>
      </c>
      <c r="B265" s="93">
        <v>6</v>
      </c>
      <c r="C265" s="133">
        <v>0.006820061340654102</v>
      </c>
      <c r="D265" s="93" t="s">
        <v>855</v>
      </c>
      <c r="E265" s="93" t="b">
        <v>0</v>
      </c>
      <c r="F265" s="93" t="b">
        <v>0</v>
      </c>
      <c r="G265" s="93" t="b">
        <v>0</v>
      </c>
    </row>
    <row r="266" spans="1:7" ht="15">
      <c r="A266" s="93" t="s">
        <v>1119</v>
      </c>
      <c r="B266" s="93">
        <v>6</v>
      </c>
      <c r="C266" s="133">
        <v>0.0063352782015870125</v>
      </c>
      <c r="D266" s="93" t="s">
        <v>855</v>
      </c>
      <c r="E266" s="93" t="b">
        <v>0</v>
      </c>
      <c r="F266" s="93" t="b">
        <v>0</v>
      </c>
      <c r="G266" s="93" t="b">
        <v>0</v>
      </c>
    </row>
    <row r="267" spans="1:7" ht="15">
      <c r="A267" s="93" t="s">
        <v>1125</v>
      </c>
      <c r="B267" s="93">
        <v>5</v>
      </c>
      <c r="C267" s="133">
        <v>0.005683384450545085</v>
      </c>
      <c r="D267" s="93" t="s">
        <v>855</v>
      </c>
      <c r="E267" s="93" t="b">
        <v>0</v>
      </c>
      <c r="F267" s="93" t="b">
        <v>0</v>
      </c>
      <c r="G267" s="93" t="b">
        <v>0</v>
      </c>
    </row>
    <row r="268" spans="1:7" ht="15">
      <c r="A268" s="93" t="s">
        <v>1133</v>
      </c>
      <c r="B268" s="93">
        <v>5</v>
      </c>
      <c r="C268" s="133">
        <v>0.005683384450545085</v>
      </c>
      <c r="D268" s="93" t="s">
        <v>855</v>
      </c>
      <c r="E268" s="93" t="b">
        <v>0</v>
      </c>
      <c r="F268" s="93" t="b">
        <v>0</v>
      </c>
      <c r="G268" s="93" t="b">
        <v>0</v>
      </c>
    </row>
    <row r="269" spans="1:7" ht="15">
      <c r="A269" s="93" t="s">
        <v>1131</v>
      </c>
      <c r="B269" s="93">
        <v>5</v>
      </c>
      <c r="C269" s="133">
        <v>0.005683384450545085</v>
      </c>
      <c r="D269" s="93" t="s">
        <v>855</v>
      </c>
      <c r="E269" s="93" t="b">
        <v>1</v>
      </c>
      <c r="F269" s="93" t="b">
        <v>0</v>
      </c>
      <c r="G269" s="93" t="b">
        <v>0</v>
      </c>
    </row>
    <row r="270" spans="1:7" ht="15">
      <c r="A270" s="93" t="s">
        <v>1115</v>
      </c>
      <c r="B270" s="93">
        <v>5</v>
      </c>
      <c r="C270" s="133">
        <v>0.006177823292422924</v>
      </c>
      <c r="D270" s="93" t="s">
        <v>855</v>
      </c>
      <c r="E270" s="93" t="b">
        <v>0</v>
      </c>
      <c r="F270" s="93" t="b">
        <v>0</v>
      </c>
      <c r="G270" s="93" t="b">
        <v>0</v>
      </c>
    </row>
    <row r="271" spans="1:7" ht="15">
      <c r="A271" s="93" t="s">
        <v>970</v>
      </c>
      <c r="B271" s="93">
        <v>5</v>
      </c>
      <c r="C271" s="133">
        <v>0.006177823292422924</v>
      </c>
      <c r="D271" s="93" t="s">
        <v>855</v>
      </c>
      <c r="E271" s="93" t="b">
        <v>0</v>
      </c>
      <c r="F271" s="93" t="b">
        <v>0</v>
      </c>
      <c r="G271" s="93" t="b">
        <v>0</v>
      </c>
    </row>
    <row r="272" spans="1:7" ht="15">
      <c r="A272" s="93" t="s">
        <v>235</v>
      </c>
      <c r="B272" s="93">
        <v>4</v>
      </c>
      <c r="C272" s="133">
        <v>0.00494225863393834</v>
      </c>
      <c r="D272" s="93" t="s">
        <v>855</v>
      </c>
      <c r="E272" s="93" t="b">
        <v>0</v>
      </c>
      <c r="F272" s="93" t="b">
        <v>0</v>
      </c>
      <c r="G272" s="93" t="b">
        <v>0</v>
      </c>
    </row>
    <row r="273" spans="1:7" ht="15">
      <c r="A273" s="93" t="s">
        <v>1134</v>
      </c>
      <c r="B273" s="93">
        <v>4</v>
      </c>
      <c r="C273" s="133">
        <v>0.00494225863393834</v>
      </c>
      <c r="D273" s="93" t="s">
        <v>855</v>
      </c>
      <c r="E273" s="93" t="b">
        <v>0</v>
      </c>
      <c r="F273" s="93" t="b">
        <v>0</v>
      </c>
      <c r="G273" s="93" t="b">
        <v>0</v>
      </c>
    </row>
    <row r="274" spans="1:7" ht="15">
      <c r="A274" s="93" t="s">
        <v>1141</v>
      </c>
      <c r="B274" s="93">
        <v>4</v>
      </c>
      <c r="C274" s="133">
        <v>0.005452212660910992</v>
      </c>
      <c r="D274" s="93" t="s">
        <v>855</v>
      </c>
      <c r="E274" s="93" t="b">
        <v>1</v>
      </c>
      <c r="F274" s="93" t="b">
        <v>0</v>
      </c>
      <c r="G274" s="93" t="b">
        <v>0</v>
      </c>
    </row>
    <row r="275" spans="1:7" ht="15">
      <c r="A275" s="93" t="s">
        <v>1138</v>
      </c>
      <c r="B275" s="93">
        <v>4</v>
      </c>
      <c r="C275" s="133">
        <v>0.005452212660910992</v>
      </c>
      <c r="D275" s="93" t="s">
        <v>855</v>
      </c>
      <c r="E275" s="93" t="b">
        <v>0</v>
      </c>
      <c r="F275" s="93" t="b">
        <v>0</v>
      </c>
      <c r="G275" s="93" t="b">
        <v>0</v>
      </c>
    </row>
    <row r="276" spans="1:7" ht="15">
      <c r="A276" s="93" t="s">
        <v>1149</v>
      </c>
      <c r="B276" s="93">
        <v>4</v>
      </c>
      <c r="C276" s="133">
        <v>0.00494225863393834</v>
      </c>
      <c r="D276" s="93" t="s">
        <v>855</v>
      </c>
      <c r="E276" s="93" t="b">
        <v>1</v>
      </c>
      <c r="F276" s="93" t="b">
        <v>0</v>
      </c>
      <c r="G276" s="93" t="b">
        <v>0</v>
      </c>
    </row>
    <row r="277" spans="1:7" ht="15">
      <c r="A277" s="93" t="s">
        <v>1144</v>
      </c>
      <c r="B277" s="93">
        <v>4</v>
      </c>
      <c r="C277" s="133">
        <v>0.00494225863393834</v>
      </c>
      <c r="D277" s="93" t="s">
        <v>855</v>
      </c>
      <c r="E277" s="93" t="b">
        <v>0</v>
      </c>
      <c r="F277" s="93" t="b">
        <v>0</v>
      </c>
      <c r="G277" s="93" t="b">
        <v>0</v>
      </c>
    </row>
    <row r="278" spans="1:7" ht="15">
      <c r="A278" s="93" t="s">
        <v>1142</v>
      </c>
      <c r="B278" s="93">
        <v>4</v>
      </c>
      <c r="C278" s="133">
        <v>0.005452212660910992</v>
      </c>
      <c r="D278" s="93" t="s">
        <v>855</v>
      </c>
      <c r="E278" s="93" t="b">
        <v>0</v>
      </c>
      <c r="F278" s="93" t="b">
        <v>0</v>
      </c>
      <c r="G278" s="93" t="b">
        <v>0</v>
      </c>
    </row>
    <row r="279" spans="1:7" ht="15">
      <c r="A279" s="93" t="s">
        <v>1148</v>
      </c>
      <c r="B279" s="93">
        <v>4</v>
      </c>
      <c r="C279" s="133">
        <v>0.005452212660910992</v>
      </c>
      <c r="D279" s="93" t="s">
        <v>855</v>
      </c>
      <c r="E279" s="93" t="b">
        <v>0</v>
      </c>
      <c r="F279" s="93" t="b">
        <v>0</v>
      </c>
      <c r="G279" s="93" t="b">
        <v>0</v>
      </c>
    </row>
    <row r="280" spans="1:7" ht="15">
      <c r="A280" s="93" t="s">
        <v>1123</v>
      </c>
      <c r="B280" s="93">
        <v>4</v>
      </c>
      <c r="C280" s="133">
        <v>0.006170952493791325</v>
      </c>
      <c r="D280" s="93" t="s">
        <v>855</v>
      </c>
      <c r="E280" s="93" t="b">
        <v>0</v>
      </c>
      <c r="F280" s="93" t="b">
        <v>0</v>
      </c>
      <c r="G280" s="93" t="b">
        <v>0</v>
      </c>
    </row>
    <row r="281" spans="1:7" ht="15">
      <c r="A281" s="93" t="s">
        <v>1135</v>
      </c>
      <c r="B281" s="93">
        <v>4</v>
      </c>
      <c r="C281" s="133">
        <v>0.00494225863393834</v>
      </c>
      <c r="D281" s="93" t="s">
        <v>855</v>
      </c>
      <c r="E281" s="93" t="b">
        <v>0</v>
      </c>
      <c r="F281" s="93" t="b">
        <v>0</v>
      </c>
      <c r="G281" s="93" t="b">
        <v>0</v>
      </c>
    </row>
    <row r="282" spans="1:7" ht="15">
      <c r="A282" s="93" t="s">
        <v>900</v>
      </c>
      <c r="B282" s="93">
        <v>4</v>
      </c>
      <c r="C282" s="133">
        <v>0.00494225863393834</v>
      </c>
      <c r="D282" s="93" t="s">
        <v>855</v>
      </c>
      <c r="E282" s="93" t="b">
        <v>0</v>
      </c>
      <c r="F282" s="93" t="b">
        <v>0</v>
      </c>
      <c r="G282" s="93" t="b">
        <v>0</v>
      </c>
    </row>
    <row r="283" spans="1:7" ht="15">
      <c r="A283" s="93" t="s">
        <v>1147</v>
      </c>
      <c r="B283" s="93">
        <v>4</v>
      </c>
      <c r="C283" s="133">
        <v>0.0073996463536443085</v>
      </c>
      <c r="D283" s="93" t="s">
        <v>855</v>
      </c>
      <c r="E283" s="93" t="b">
        <v>0</v>
      </c>
      <c r="F283" s="93" t="b">
        <v>0</v>
      </c>
      <c r="G283" s="93" t="b">
        <v>0</v>
      </c>
    </row>
    <row r="284" spans="1:7" ht="15">
      <c r="A284" s="93" t="s">
        <v>1136</v>
      </c>
      <c r="B284" s="93">
        <v>4</v>
      </c>
      <c r="C284" s="133">
        <v>0.00494225863393834</v>
      </c>
      <c r="D284" s="93" t="s">
        <v>855</v>
      </c>
      <c r="E284" s="93" t="b">
        <v>0</v>
      </c>
      <c r="F284" s="93" t="b">
        <v>0</v>
      </c>
      <c r="G284" s="93" t="b">
        <v>0</v>
      </c>
    </row>
    <row r="285" spans="1:7" ht="15">
      <c r="A285" s="93" t="s">
        <v>1139</v>
      </c>
      <c r="B285" s="93">
        <v>4</v>
      </c>
      <c r="C285" s="133">
        <v>0.00494225863393834</v>
      </c>
      <c r="D285" s="93" t="s">
        <v>855</v>
      </c>
      <c r="E285" s="93" t="b">
        <v>0</v>
      </c>
      <c r="F285" s="93" t="b">
        <v>0</v>
      </c>
      <c r="G285" s="93" t="b">
        <v>0</v>
      </c>
    </row>
    <row r="286" spans="1:7" ht="15">
      <c r="A286" s="93" t="s">
        <v>1140</v>
      </c>
      <c r="B286" s="93">
        <v>4</v>
      </c>
      <c r="C286" s="133">
        <v>0.00494225863393834</v>
      </c>
      <c r="D286" s="93" t="s">
        <v>855</v>
      </c>
      <c r="E286" s="93" t="b">
        <v>0</v>
      </c>
      <c r="F286" s="93" t="b">
        <v>0</v>
      </c>
      <c r="G286" s="93" t="b">
        <v>0</v>
      </c>
    </row>
    <row r="287" spans="1:7" ht="15">
      <c r="A287" s="93" t="s">
        <v>1130</v>
      </c>
      <c r="B287" s="93">
        <v>3</v>
      </c>
      <c r="C287" s="133">
        <v>0.004089159495683244</v>
      </c>
      <c r="D287" s="93" t="s">
        <v>855</v>
      </c>
      <c r="E287" s="93" t="b">
        <v>0</v>
      </c>
      <c r="F287" s="93" t="b">
        <v>0</v>
      </c>
      <c r="G287" s="93" t="b">
        <v>0</v>
      </c>
    </row>
    <row r="288" spans="1:7" ht="15">
      <c r="A288" s="93" t="s">
        <v>1150</v>
      </c>
      <c r="B288" s="93">
        <v>3</v>
      </c>
      <c r="C288" s="133">
        <v>0.004628214370343493</v>
      </c>
      <c r="D288" s="93" t="s">
        <v>855</v>
      </c>
      <c r="E288" s="93" t="b">
        <v>0</v>
      </c>
      <c r="F288" s="93" t="b">
        <v>0</v>
      </c>
      <c r="G288" s="93" t="b">
        <v>0</v>
      </c>
    </row>
    <row r="289" spans="1:7" ht="15">
      <c r="A289" s="93" t="s">
        <v>1161</v>
      </c>
      <c r="B289" s="93">
        <v>3</v>
      </c>
      <c r="C289" s="133">
        <v>0.004089159495683244</v>
      </c>
      <c r="D289" s="93" t="s">
        <v>855</v>
      </c>
      <c r="E289" s="93" t="b">
        <v>0</v>
      </c>
      <c r="F289" s="93" t="b">
        <v>0</v>
      </c>
      <c r="G289" s="93" t="b">
        <v>0</v>
      </c>
    </row>
    <row r="290" spans="1:7" ht="15">
      <c r="A290" s="93" t="s">
        <v>1172</v>
      </c>
      <c r="B290" s="93">
        <v>3</v>
      </c>
      <c r="C290" s="133">
        <v>0.004089159495683244</v>
      </c>
      <c r="D290" s="93" t="s">
        <v>855</v>
      </c>
      <c r="E290" s="93" t="b">
        <v>0</v>
      </c>
      <c r="F290" s="93" t="b">
        <v>0</v>
      </c>
      <c r="G290" s="93" t="b">
        <v>0</v>
      </c>
    </row>
    <row r="291" spans="1:7" ht="15">
      <c r="A291" s="93" t="s">
        <v>1165</v>
      </c>
      <c r="B291" s="93">
        <v>3</v>
      </c>
      <c r="C291" s="133">
        <v>0.004089159495683244</v>
      </c>
      <c r="D291" s="93" t="s">
        <v>855</v>
      </c>
      <c r="E291" s="93" t="b">
        <v>0</v>
      </c>
      <c r="F291" s="93" t="b">
        <v>0</v>
      </c>
      <c r="G291" s="93" t="b">
        <v>0</v>
      </c>
    </row>
    <row r="292" spans="1:7" ht="15">
      <c r="A292" s="93" t="s">
        <v>1154</v>
      </c>
      <c r="B292" s="93">
        <v>3</v>
      </c>
      <c r="C292" s="133">
        <v>0.004089159495683244</v>
      </c>
      <c r="D292" s="93" t="s">
        <v>855</v>
      </c>
      <c r="E292" s="93" t="b">
        <v>0</v>
      </c>
      <c r="F292" s="93" t="b">
        <v>0</v>
      </c>
      <c r="G292" s="93" t="b">
        <v>0</v>
      </c>
    </row>
    <row r="293" spans="1:7" ht="15">
      <c r="A293" s="93" t="s">
        <v>939</v>
      </c>
      <c r="B293" s="93">
        <v>3</v>
      </c>
      <c r="C293" s="133">
        <v>0.004089159495683244</v>
      </c>
      <c r="D293" s="93" t="s">
        <v>855</v>
      </c>
      <c r="E293" s="93" t="b">
        <v>0</v>
      </c>
      <c r="F293" s="93" t="b">
        <v>0</v>
      </c>
      <c r="G293" s="93" t="b">
        <v>0</v>
      </c>
    </row>
    <row r="294" spans="1:7" ht="15">
      <c r="A294" s="93" t="s">
        <v>1169</v>
      </c>
      <c r="B294" s="93">
        <v>3</v>
      </c>
      <c r="C294" s="133">
        <v>0.004089159495683244</v>
      </c>
      <c r="D294" s="93" t="s">
        <v>855</v>
      </c>
      <c r="E294" s="93" t="b">
        <v>0</v>
      </c>
      <c r="F294" s="93" t="b">
        <v>0</v>
      </c>
      <c r="G294" s="93" t="b">
        <v>0</v>
      </c>
    </row>
    <row r="295" spans="1:7" ht="15">
      <c r="A295" s="93" t="s">
        <v>1170</v>
      </c>
      <c r="B295" s="93">
        <v>3</v>
      </c>
      <c r="C295" s="133">
        <v>0.004089159495683244</v>
      </c>
      <c r="D295" s="93" t="s">
        <v>855</v>
      </c>
      <c r="E295" s="93" t="b">
        <v>0</v>
      </c>
      <c r="F295" s="93" t="b">
        <v>0</v>
      </c>
      <c r="G295" s="93" t="b">
        <v>0</v>
      </c>
    </row>
    <row r="296" spans="1:7" ht="15">
      <c r="A296" s="93" t="s">
        <v>1163</v>
      </c>
      <c r="B296" s="93">
        <v>3</v>
      </c>
      <c r="C296" s="133">
        <v>0.004089159495683244</v>
      </c>
      <c r="D296" s="93" t="s">
        <v>855</v>
      </c>
      <c r="E296" s="93" t="b">
        <v>0</v>
      </c>
      <c r="F296" s="93" t="b">
        <v>0</v>
      </c>
      <c r="G296" s="93" t="b">
        <v>0</v>
      </c>
    </row>
    <row r="297" spans="1:7" ht="15">
      <c r="A297" s="93" t="s">
        <v>1137</v>
      </c>
      <c r="B297" s="93">
        <v>3</v>
      </c>
      <c r="C297" s="133">
        <v>0.004089159495683244</v>
      </c>
      <c r="D297" s="93" t="s">
        <v>855</v>
      </c>
      <c r="E297" s="93" t="b">
        <v>0</v>
      </c>
      <c r="F297" s="93" t="b">
        <v>0</v>
      </c>
      <c r="G297" s="93" t="b">
        <v>0</v>
      </c>
    </row>
    <row r="298" spans="1:7" ht="15">
      <c r="A298" s="93" t="s">
        <v>1143</v>
      </c>
      <c r="B298" s="93">
        <v>3</v>
      </c>
      <c r="C298" s="133">
        <v>0.004089159495683244</v>
      </c>
      <c r="D298" s="93" t="s">
        <v>855</v>
      </c>
      <c r="E298" s="93" t="b">
        <v>0</v>
      </c>
      <c r="F298" s="93" t="b">
        <v>0</v>
      </c>
      <c r="G298" s="93" t="b">
        <v>0</v>
      </c>
    </row>
    <row r="299" spans="1:7" ht="15">
      <c r="A299" s="93" t="s">
        <v>1185</v>
      </c>
      <c r="B299" s="93">
        <v>3</v>
      </c>
      <c r="C299" s="133">
        <v>0.004089159495683244</v>
      </c>
      <c r="D299" s="93" t="s">
        <v>855</v>
      </c>
      <c r="E299" s="93" t="b">
        <v>0</v>
      </c>
      <c r="F299" s="93" t="b">
        <v>0</v>
      </c>
      <c r="G299" s="93" t="b">
        <v>0</v>
      </c>
    </row>
    <row r="300" spans="1:7" ht="15">
      <c r="A300" s="93" t="s">
        <v>1184</v>
      </c>
      <c r="B300" s="93">
        <v>3</v>
      </c>
      <c r="C300" s="133">
        <v>0.004089159495683244</v>
      </c>
      <c r="D300" s="93" t="s">
        <v>855</v>
      </c>
      <c r="E300" s="93" t="b">
        <v>0</v>
      </c>
      <c r="F300" s="93" t="b">
        <v>0</v>
      </c>
      <c r="G300" s="93" t="b">
        <v>0</v>
      </c>
    </row>
    <row r="301" spans="1:7" ht="15">
      <c r="A301" s="93" t="s">
        <v>1155</v>
      </c>
      <c r="B301" s="93">
        <v>3</v>
      </c>
      <c r="C301" s="133">
        <v>0.004089159495683244</v>
      </c>
      <c r="D301" s="93" t="s">
        <v>855</v>
      </c>
      <c r="E301" s="93" t="b">
        <v>0</v>
      </c>
      <c r="F301" s="93" t="b">
        <v>0</v>
      </c>
      <c r="G301" s="93" t="b">
        <v>0</v>
      </c>
    </row>
    <row r="302" spans="1:7" ht="15">
      <c r="A302" s="93" t="s">
        <v>1153</v>
      </c>
      <c r="B302" s="93">
        <v>3</v>
      </c>
      <c r="C302" s="133">
        <v>0.004089159495683244</v>
      </c>
      <c r="D302" s="93" t="s">
        <v>855</v>
      </c>
      <c r="E302" s="93" t="b">
        <v>0</v>
      </c>
      <c r="F302" s="93" t="b">
        <v>0</v>
      </c>
      <c r="G302" s="93" t="b">
        <v>0</v>
      </c>
    </row>
    <row r="303" spans="1:7" ht="15">
      <c r="A303" s="93" t="s">
        <v>964</v>
      </c>
      <c r="B303" s="93">
        <v>3</v>
      </c>
      <c r="C303" s="133">
        <v>0.004628214370343493</v>
      </c>
      <c r="D303" s="93" t="s">
        <v>855</v>
      </c>
      <c r="E303" s="93" t="b">
        <v>0</v>
      </c>
      <c r="F303" s="93" t="b">
        <v>0</v>
      </c>
      <c r="G303" s="93" t="b">
        <v>0</v>
      </c>
    </row>
    <row r="304" spans="1:7" ht="15">
      <c r="A304" s="93" t="s">
        <v>911</v>
      </c>
      <c r="B304" s="93">
        <v>3</v>
      </c>
      <c r="C304" s="133">
        <v>0.004089159495683244</v>
      </c>
      <c r="D304" s="93" t="s">
        <v>855</v>
      </c>
      <c r="E304" s="93" t="b">
        <v>0</v>
      </c>
      <c r="F304" s="93" t="b">
        <v>0</v>
      </c>
      <c r="G304" s="93" t="b">
        <v>0</v>
      </c>
    </row>
    <row r="305" spans="1:7" ht="15">
      <c r="A305" s="93" t="s">
        <v>1159</v>
      </c>
      <c r="B305" s="93">
        <v>3</v>
      </c>
      <c r="C305" s="133">
        <v>0.004089159495683244</v>
      </c>
      <c r="D305" s="93" t="s">
        <v>855</v>
      </c>
      <c r="E305" s="93" t="b">
        <v>0</v>
      </c>
      <c r="F305" s="93" t="b">
        <v>0</v>
      </c>
      <c r="G305" s="93" t="b">
        <v>0</v>
      </c>
    </row>
    <row r="306" spans="1:7" ht="15">
      <c r="A306" s="93" t="s">
        <v>1166</v>
      </c>
      <c r="B306" s="93">
        <v>3</v>
      </c>
      <c r="C306" s="133">
        <v>0.004089159495683244</v>
      </c>
      <c r="D306" s="93" t="s">
        <v>855</v>
      </c>
      <c r="E306" s="93" t="b">
        <v>0</v>
      </c>
      <c r="F306" s="93" t="b">
        <v>0</v>
      </c>
      <c r="G306" s="93" t="b">
        <v>0</v>
      </c>
    </row>
    <row r="307" spans="1:7" ht="15">
      <c r="A307" s="93" t="s">
        <v>1181</v>
      </c>
      <c r="B307" s="93">
        <v>3</v>
      </c>
      <c r="C307" s="133">
        <v>0.004089159495683244</v>
      </c>
      <c r="D307" s="93" t="s">
        <v>855</v>
      </c>
      <c r="E307" s="93" t="b">
        <v>0</v>
      </c>
      <c r="F307" s="93" t="b">
        <v>0</v>
      </c>
      <c r="G307" s="93" t="b">
        <v>0</v>
      </c>
    </row>
    <row r="308" spans="1:7" ht="15">
      <c r="A308" s="93" t="s">
        <v>1182</v>
      </c>
      <c r="B308" s="93">
        <v>3</v>
      </c>
      <c r="C308" s="133">
        <v>0.004089159495683244</v>
      </c>
      <c r="D308" s="93" t="s">
        <v>855</v>
      </c>
      <c r="E308" s="93" t="b">
        <v>0</v>
      </c>
      <c r="F308" s="93" t="b">
        <v>0</v>
      </c>
      <c r="G308" s="93" t="b">
        <v>0</v>
      </c>
    </row>
    <row r="309" spans="1:7" ht="15">
      <c r="A309" s="93" t="s">
        <v>1164</v>
      </c>
      <c r="B309" s="93">
        <v>3</v>
      </c>
      <c r="C309" s="133">
        <v>0.004089159495683244</v>
      </c>
      <c r="D309" s="93" t="s">
        <v>855</v>
      </c>
      <c r="E309" s="93" t="b">
        <v>0</v>
      </c>
      <c r="F309" s="93" t="b">
        <v>0</v>
      </c>
      <c r="G309" s="93" t="b">
        <v>0</v>
      </c>
    </row>
    <row r="310" spans="1:7" ht="15">
      <c r="A310" s="93" t="s">
        <v>1162</v>
      </c>
      <c r="B310" s="93">
        <v>3</v>
      </c>
      <c r="C310" s="133">
        <v>0.004089159495683244</v>
      </c>
      <c r="D310" s="93" t="s">
        <v>855</v>
      </c>
      <c r="E310" s="93" t="b">
        <v>0</v>
      </c>
      <c r="F310" s="93" t="b">
        <v>0</v>
      </c>
      <c r="G310" s="93" t="b">
        <v>0</v>
      </c>
    </row>
    <row r="311" spans="1:7" ht="15">
      <c r="A311" s="93" t="s">
        <v>1171</v>
      </c>
      <c r="B311" s="93">
        <v>3</v>
      </c>
      <c r="C311" s="133">
        <v>0.004089159495683244</v>
      </c>
      <c r="D311" s="93" t="s">
        <v>855</v>
      </c>
      <c r="E311" s="93" t="b">
        <v>0</v>
      </c>
      <c r="F311" s="93" t="b">
        <v>0</v>
      </c>
      <c r="G311" s="93" t="b">
        <v>0</v>
      </c>
    </row>
    <row r="312" spans="1:7" ht="15">
      <c r="A312" s="93" t="s">
        <v>1160</v>
      </c>
      <c r="B312" s="93">
        <v>3</v>
      </c>
      <c r="C312" s="133">
        <v>0.004089159495683244</v>
      </c>
      <c r="D312" s="93" t="s">
        <v>855</v>
      </c>
      <c r="E312" s="93" t="b">
        <v>0</v>
      </c>
      <c r="F312" s="93" t="b">
        <v>0</v>
      </c>
      <c r="G312" s="93" t="b">
        <v>0</v>
      </c>
    </row>
    <row r="313" spans="1:7" ht="15">
      <c r="A313" s="93" t="s">
        <v>1152</v>
      </c>
      <c r="B313" s="93">
        <v>3</v>
      </c>
      <c r="C313" s="133">
        <v>0.004628214370343493</v>
      </c>
      <c r="D313" s="93" t="s">
        <v>855</v>
      </c>
      <c r="E313" s="93" t="b">
        <v>0</v>
      </c>
      <c r="F313" s="93" t="b">
        <v>0</v>
      </c>
      <c r="G313" s="93" t="b">
        <v>0</v>
      </c>
    </row>
    <row r="314" spans="1:7" ht="15">
      <c r="A314" s="93" t="s">
        <v>1158</v>
      </c>
      <c r="B314" s="93">
        <v>3</v>
      </c>
      <c r="C314" s="133">
        <v>0.004628214370343493</v>
      </c>
      <c r="D314" s="93" t="s">
        <v>855</v>
      </c>
      <c r="E314" s="93" t="b">
        <v>0</v>
      </c>
      <c r="F314" s="93" t="b">
        <v>0</v>
      </c>
      <c r="G314" s="93" t="b">
        <v>0</v>
      </c>
    </row>
    <row r="315" spans="1:7" ht="15">
      <c r="A315" s="93" t="s">
        <v>1189</v>
      </c>
      <c r="B315" s="93">
        <v>2</v>
      </c>
      <c r="C315" s="133">
        <v>0.0030854762468956625</v>
      </c>
      <c r="D315" s="93" t="s">
        <v>855</v>
      </c>
      <c r="E315" s="93" t="b">
        <v>0</v>
      </c>
      <c r="F315" s="93" t="b">
        <v>0</v>
      </c>
      <c r="G315" s="93" t="b">
        <v>0</v>
      </c>
    </row>
    <row r="316" spans="1:7" ht="15">
      <c r="A316" s="93" t="s">
        <v>1190</v>
      </c>
      <c r="B316" s="93">
        <v>2</v>
      </c>
      <c r="C316" s="133">
        <v>0.0036998231768221542</v>
      </c>
      <c r="D316" s="93" t="s">
        <v>855</v>
      </c>
      <c r="E316" s="93" t="b">
        <v>0</v>
      </c>
      <c r="F316" s="93" t="b">
        <v>0</v>
      </c>
      <c r="G316" s="93" t="b">
        <v>0</v>
      </c>
    </row>
    <row r="317" spans="1:7" ht="15">
      <c r="A317" s="93" t="s">
        <v>1191</v>
      </c>
      <c r="B317" s="93">
        <v>2</v>
      </c>
      <c r="C317" s="133">
        <v>0.0036998231768221542</v>
      </c>
      <c r="D317" s="93" t="s">
        <v>855</v>
      </c>
      <c r="E317" s="93" t="b">
        <v>0</v>
      </c>
      <c r="F317" s="93" t="b">
        <v>0</v>
      </c>
      <c r="G317" s="93" t="b">
        <v>0</v>
      </c>
    </row>
    <row r="318" spans="1:7" ht="15">
      <c r="A318" s="93" t="s">
        <v>1196</v>
      </c>
      <c r="B318" s="93">
        <v>2</v>
      </c>
      <c r="C318" s="133">
        <v>0.0030854762468956625</v>
      </c>
      <c r="D318" s="93" t="s">
        <v>855</v>
      </c>
      <c r="E318" s="93" t="b">
        <v>0</v>
      </c>
      <c r="F318" s="93" t="b">
        <v>0</v>
      </c>
      <c r="G318" s="93" t="b">
        <v>0</v>
      </c>
    </row>
    <row r="319" spans="1:7" ht="15">
      <c r="A319" s="93" t="s">
        <v>1176</v>
      </c>
      <c r="B319" s="93">
        <v>2</v>
      </c>
      <c r="C319" s="133">
        <v>0.0030854762468956625</v>
      </c>
      <c r="D319" s="93" t="s">
        <v>855</v>
      </c>
      <c r="E319" s="93" t="b">
        <v>0</v>
      </c>
      <c r="F319" s="93" t="b">
        <v>0</v>
      </c>
      <c r="G319" s="93" t="b">
        <v>0</v>
      </c>
    </row>
    <row r="320" spans="1:7" ht="15">
      <c r="A320" s="93" t="s">
        <v>1240</v>
      </c>
      <c r="B320" s="93">
        <v>2</v>
      </c>
      <c r="C320" s="133">
        <v>0.0030854762468956625</v>
      </c>
      <c r="D320" s="93" t="s">
        <v>855</v>
      </c>
      <c r="E320" s="93" t="b">
        <v>0</v>
      </c>
      <c r="F320" s="93" t="b">
        <v>0</v>
      </c>
      <c r="G320" s="93" t="b">
        <v>0</v>
      </c>
    </row>
    <row r="321" spans="1:7" ht="15">
      <c r="A321" s="93" t="s">
        <v>1269</v>
      </c>
      <c r="B321" s="93">
        <v>2</v>
      </c>
      <c r="C321" s="133">
        <v>0.0030854762468956625</v>
      </c>
      <c r="D321" s="93" t="s">
        <v>855</v>
      </c>
      <c r="E321" s="93" t="b">
        <v>0</v>
      </c>
      <c r="F321" s="93" t="b">
        <v>0</v>
      </c>
      <c r="G321" s="93" t="b">
        <v>0</v>
      </c>
    </row>
    <row r="322" spans="1:7" ht="15">
      <c r="A322" s="93" t="s">
        <v>1177</v>
      </c>
      <c r="B322" s="93">
        <v>2</v>
      </c>
      <c r="C322" s="133">
        <v>0.0030854762468956625</v>
      </c>
      <c r="D322" s="93" t="s">
        <v>855</v>
      </c>
      <c r="E322" s="93" t="b">
        <v>0</v>
      </c>
      <c r="F322" s="93" t="b">
        <v>0</v>
      </c>
      <c r="G322" s="93" t="b">
        <v>0</v>
      </c>
    </row>
    <row r="323" spans="1:7" ht="15">
      <c r="A323" s="93" t="s">
        <v>1156</v>
      </c>
      <c r="B323" s="93">
        <v>2</v>
      </c>
      <c r="C323" s="133">
        <v>0.0030854762468956625</v>
      </c>
      <c r="D323" s="93" t="s">
        <v>855</v>
      </c>
      <c r="E323" s="93" t="b">
        <v>0</v>
      </c>
      <c r="F323" s="93" t="b">
        <v>0</v>
      </c>
      <c r="G323" s="93" t="b">
        <v>0</v>
      </c>
    </row>
    <row r="324" spans="1:7" ht="15">
      <c r="A324" s="93" t="s">
        <v>1151</v>
      </c>
      <c r="B324" s="93">
        <v>2</v>
      </c>
      <c r="C324" s="133">
        <v>0.0030854762468956625</v>
      </c>
      <c r="D324" s="93" t="s">
        <v>855</v>
      </c>
      <c r="E324" s="93" t="b">
        <v>0</v>
      </c>
      <c r="F324" s="93" t="b">
        <v>0</v>
      </c>
      <c r="G324" s="93" t="b">
        <v>0</v>
      </c>
    </row>
    <row r="325" spans="1:7" ht="15">
      <c r="A325" s="93" t="s">
        <v>1179</v>
      </c>
      <c r="B325" s="93">
        <v>2</v>
      </c>
      <c r="C325" s="133">
        <v>0.0030854762468956625</v>
      </c>
      <c r="D325" s="93" t="s">
        <v>855</v>
      </c>
      <c r="E325" s="93" t="b">
        <v>0</v>
      </c>
      <c r="F325" s="93" t="b">
        <v>0</v>
      </c>
      <c r="G325" s="93" t="b">
        <v>0</v>
      </c>
    </row>
    <row r="326" spans="1:7" ht="15">
      <c r="A326" s="93" t="s">
        <v>1167</v>
      </c>
      <c r="B326" s="93">
        <v>2</v>
      </c>
      <c r="C326" s="133">
        <v>0.0030854762468956625</v>
      </c>
      <c r="D326" s="93" t="s">
        <v>855</v>
      </c>
      <c r="E326" s="93" t="b">
        <v>0</v>
      </c>
      <c r="F326" s="93" t="b">
        <v>0</v>
      </c>
      <c r="G326" s="93" t="b">
        <v>0</v>
      </c>
    </row>
    <row r="327" spans="1:7" ht="15">
      <c r="A327" s="93" t="s">
        <v>1270</v>
      </c>
      <c r="B327" s="93">
        <v>2</v>
      </c>
      <c r="C327" s="133">
        <v>0.0030854762468956625</v>
      </c>
      <c r="D327" s="93" t="s">
        <v>855</v>
      </c>
      <c r="E327" s="93" t="b">
        <v>0</v>
      </c>
      <c r="F327" s="93" t="b">
        <v>0</v>
      </c>
      <c r="G327" s="93" t="b">
        <v>0</v>
      </c>
    </row>
    <row r="328" spans="1:7" ht="15">
      <c r="A328" s="93" t="s">
        <v>1257</v>
      </c>
      <c r="B328" s="93">
        <v>2</v>
      </c>
      <c r="C328" s="133">
        <v>0.0030854762468956625</v>
      </c>
      <c r="D328" s="93" t="s">
        <v>855</v>
      </c>
      <c r="E328" s="93" t="b">
        <v>0</v>
      </c>
      <c r="F328" s="93" t="b">
        <v>0</v>
      </c>
      <c r="G328" s="93" t="b">
        <v>0</v>
      </c>
    </row>
    <row r="329" spans="1:7" ht="15">
      <c r="A329" s="93" t="s">
        <v>1216</v>
      </c>
      <c r="B329" s="93">
        <v>2</v>
      </c>
      <c r="C329" s="133">
        <v>0.0030854762468956625</v>
      </c>
      <c r="D329" s="93" t="s">
        <v>855</v>
      </c>
      <c r="E329" s="93" t="b">
        <v>0</v>
      </c>
      <c r="F329" s="93" t="b">
        <v>0</v>
      </c>
      <c r="G329" s="93" t="b">
        <v>0</v>
      </c>
    </row>
    <row r="330" spans="1:7" ht="15">
      <c r="A330" s="93" t="s">
        <v>1201</v>
      </c>
      <c r="B330" s="93">
        <v>2</v>
      </c>
      <c r="C330" s="133">
        <v>0.0030854762468956625</v>
      </c>
      <c r="D330" s="93" t="s">
        <v>855</v>
      </c>
      <c r="E330" s="93" t="b">
        <v>0</v>
      </c>
      <c r="F330" s="93" t="b">
        <v>0</v>
      </c>
      <c r="G330" s="93" t="b">
        <v>0</v>
      </c>
    </row>
    <row r="331" spans="1:7" ht="15">
      <c r="A331" s="93" t="s">
        <v>1211</v>
      </c>
      <c r="B331" s="93">
        <v>2</v>
      </c>
      <c r="C331" s="133">
        <v>0.0030854762468956625</v>
      </c>
      <c r="D331" s="93" t="s">
        <v>855</v>
      </c>
      <c r="E331" s="93" t="b">
        <v>0</v>
      </c>
      <c r="F331" s="93" t="b">
        <v>0</v>
      </c>
      <c r="G331" s="93" t="b">
        <v>0</v>
      </c>
    </row>
    <row r="332" spans="1:7" ht="15">
      <c r="A332" s="93" t="s">
        <v>1272</v>
      </c>
      <c r="B332" s="93">
        <v>2</v>
      </c>
      <c r="C332" s="133">
        <v>0.0030854762468956625</v>
      </c>
      <c r="D332" s="93" t="s">
        <v>855</v>
      </c>
      <c r="E332" s="93" t="b">
        <v>0</v>
      </c>
      <c r="F332" s="93" t="b">
        <v>0</v>
      </c>
      <c r="G332" s="93" t="b">
        <v>0</v>
      </c>
    </row>
    <row r="333" spans="1:7" ht="15">
      <c r="A333" s="93" t="s">
        <v>1273</v>
      </c>
      <c r="B333" s="93">
        <v>2</v>
      </c>
      <c r="C333" s="133">
        <v>0.0030854762468956625</v>
      </c>
      <c r="D333" s="93" t="s">
        <v>855</v>
      </c>
      <c r="E333" s="93" t="b">
        <v>0</v>
      </c>
      <c r="F333" s="93" t="b">
        <v>0</v>
      </c>
      <c r="G333" s="93" t="b">
        <v>0</v>
      </c>
    </row>
    <row r="334" spans="1:7" ht="15">
      <c r="A334" s="93" t="s">
        <v>1276</v>
      </c>
      <c r="B334" s="93">
        <v>2</v>
      </c>
      <c r="C334" s="133">
        <v>0.0030854762468956625</v>
      </c>
      <c r="D334" s="93" t="s">
        <v>855</v>
      </c>
      <c r="E334" s="93" t="b">
        <v>0</v>
      </c>
      <c r="F334" s="93" t="b">
        <v>0</v>
      </c>
      <c r="G334" s="93" t="b">
        <v>0</v>
      </c>
    </row>
    <row r="335" spans="1:7" ht="15">
      <c r="A335" s="93" t="s">
        <v>1277</v>
      </c>
      <c r="B335" s="93">
        <v>2</v>
      </c>
      <c r="C335" s="133">
        <v>0.0030854762468956625</v>
      </c>
      <c r="D335" s="93" t="s">
        <v>855</v>
      </c>
      <c r="E335" s="93" t="b">
        <v>0</v>
      </c>
      <c r="F335" s="93" t="b">
        <v>0</v>
      </c>
      <c r="G335" s="93" t="b">
        <v>0</v>
      </c>
    </row>
    <row r="336" spans="1:7" ht="15">
      <c r="A336" s="93" t="s">
        <v>1278</v>
      </c>
      <c r="B336" s="93">
        <v>2</v>
      </c>
      <c r="C336" s="133">
        <v>0.0030854762468956625</v>
      </c>
      <c r="D336" s="93" t="s">
        <v>855</v>
      </c>
      <c r="E336" s="93" t="b">
        <v>0</v>
      </c>
      <c r="F336" s="93" t="b">
        <v>0</v>
      </c>
      <c r="G336" s="93" t="b">
        <v>0</v>
      </c>
    </row>
    <row r="337" spans="1:7" ht="15">
      <c r="A337" s="93" t="s">
        <v>1279</v>
      </c>
      <c r="B337" s="93">
        <v>2</v>
      </c>
      <c r="C337" s="133">
        <v>0.0030854762468956625</v>
      </c>
      <c r="D337" s="93" t="s">
        <v>855</v>
      </c>
      <c r="E337" s="93" t="b">
        <v>0</v>
      </c>
      <c r="F337" s="93" t="b">
        <v>0</v>
      </c>
      <c r="G337" s="93" t="b">
        <v>0</v>
      </c>
    </row>
    <row r="338" spans="1:7" ht="15">
      <c r="A338" s="93" t="s">
        <v>1280</v>
      </c>
      <c r="B338" s="93">
        <v>2</v>
      </c>
      <c r="C338" s="133">
        <v>0.0030854762468956625</v>
      </c>
      <c r="D338" s="93" t="s">
        <v>855</v>
      </c>
      <c r="E338" s="93" t="b">
        <v>0</v>
      </c>
      <c r="F338" s="93" t="b">
        <v>0</v>
      </c>
      <c r="G338" s="93" t="b">
        <v>0</v>
      </c>
    </row>
    <row r="339" spans="1:7" ht="15">
      <c r="A339" s="93" t="s">
        <v>1281</v>
      </c>
      <c r="B339" s="93">
        <v>2</v>
      </c>
      <c r="C339" s="133">
        <v>0.0030854762468956625</v>
      </c>
      <c r="D339" s="93" t="s">
        <v>855</v>
      </c>
      <c r="E339" s="93" t="b">
        <v>0</v>
      </c>
      <c r="F339" s="93" t="b">
        <v>0</v>
      </c>
      <c r="G339" s="93" t="b">
        <v>0</v>
      </c>
    </row>
    <row r="340" spans="1:7" ht="15">
      <c r="A340" s="93" t="s">
        <v>1282</v>
      </c>
      <c r="B340" s="93">
        <v>2</v>
      </c>
      <c r="C340" s="133">
        <v>0.0030854762468956625</v>
      </c>
      <c r="D340" s="93" t="s">
        <v>855</v>
      </c>
      <c r="E340" s="93" t="b">
        <v>1</v>
      </c>
      <c r="F340" s="93" t="b">
        <v>0</v>
      </c>
      <c r="G340" s="93" t="b">
        <v>0</v>
      </c>
    </row>
    <row r="341" spans="1:7" ht="15">
      <c r="A341" s="93" t="s">
        <v>1283</v>
      </c>
      <c r="B341" s="93">
        <v>2</v>
      </c>
      <c r="C341" s="133">
        <v>0.0030854762468956625</v>
      </c>
      <c r="D341" s="93" t="s">
        <v>855</v>
      </c>
      <c r="E341" s="93" t="b">
        <v>0</v>
      </c>
      <c r="F341" s="93" t="b">
        <v>0</v>
      </c>
      <c r="G341" s="93" t="b">
        <v>0</v>
      </c>
    </row>
    <row r="342" spans="1:7" ht="15">
      <c r="A342" s="93" t="s">
        <v>1274</v>
      </c>
      <c r="B342" s="93">
        <v>2</v>
      </c>
      <c r="C342" s="133">
        <v>0.0030854762468956625</v>
      </c>
      <c r="D342" s="93" t="s">
        <v>855</v>
      </c>
      <c r="E342" s="93" t="b">
        <v>0</v>
      </c>
      <c r="F342" s="93" t="b">
        <v>0</v>
      </c>
      <c r="G342" s="93" t="b">
        <v>0</v>
      </c>
    </row>
    <row r="343" spans="1:7" ht="15">
      <c r="A343" s="93" t="s">
        <v>1275</v>
      </c>
      <c r="B343" s="93">
        <v>2</v>
      </c>
      <c r="C343" s="133">
        <v>0.0036998231768221542</v>
      </c>
      <c r="D343" s="93" t="s">
        <v>855</v>
      </c>
      <c r="E343" s="93" t="b">
        <v>0</v>
      </c>
      <c r="F343" s="93" t="b">
        <v>0</v>
      </c>
      <c r="G343" s="93" t="b">
        <v>0</v>
      </c>
    </row>
    <row r="344" spans="1:7" ht="15">
      <c r="A344" s="93" t="s">
        <v>1247</v>
      </c>
      <c r="B344" s="93">
        <v>2</v>
      </c>
      <c r="C344" s="133">
        <v>0.0030854762468956625</v>
      </c>
      <c r="D344" s="93" t="s">
        <v>855</v>
      </c>
      <c r="E344" s="93" t="b">
        <v>0</v>
      </c>
      <c r="F344" s="93" t="b">
        <v>0</v>
      </c>
      <c r="G344" s="93" t="b">
        <v>0</v>
      </c>
    </row>
    <row r="345" spans="1:7" ht="15">
      <c r="A345" s="93" t="s">
        <v>1267</v>
      </c>
      <c r="B345" s="93">
        <v>2</v>
      </c>
      <c r="C345" s="133">
        <v>0.0030854762468956625</v>
      </c>
      <c r="D345" s="93" t="s">
        <v>855</v>
      </c>
      <c r="E345" s="93" t="b">
        <v>0</v>
      </c>
      <c r="F345" s="93" t="b">
        <v>0</v>
      </c>
      <c r="G345" s="93" t="b">
        <v>0</v>
      </c>
    </row>
    <row r="346" spans="1:7" ht="15">
      <c r="A346" s="93" t="s">
        <v>1250</v>
      </c>
      <c r="B346" s="93">
        <v>2</v>
      </c>
      <c r="C346" s="133">
        <v>0.0030854762468956625</v>
      </c>
      <c r="D346" s="93" t="s">
        <v>855</v>
      </c>
      <c r="E346" s="93" t="b">
        <v>0</v>
      </c>
      <c r="F346" s="93" t="b">
        <v>0</v>
      </c>
      <c r="G346" s="93" t="b">
        <v>0</v>
      </c>
    </row>
    <row r="347" spans="1:7" ht="15">
      <c r="A347" s="93" t="s">
        <v>1261</v>
      </c>
      <c r="B347" s="93">
        <v>2</v>
      </c>
      <c r="C347" s="133">
        <v>0.0030854762468956625</v>
      </c>
      <c r="D347" s="93" t="s">
        <v>855</v>
      </c>
      <c r="E347" s="93" t="b">
        <v>0</v>
      </c>
      <c r="F347" s="93" t="b">
        <v>0</v>
      </c>
      <c r="G347" s="93" t="b">
        <v>0</v>
      </c>
    </row>
    <row r="348" spans="1:7" ht="15">
      <c r="A348" s="93" t="s">
        <v>1271</v>
      </c>
      <c r="B348" s="93">
        <v>2</v>
      </c>
      <c r="C348" s="133">
        <v>0.0036998231768221542</v>
      </c>
      <c r="D348" s="93" t="s">
        <v>855</v>
      </c>
      <c r="E348" s="93" t="b">
        <v>0</v>
      </c>
      <c r="F348" s="93" t="b">
        <v>0</v>
      </c>
      <c r="G348" s="93" t="b">
        <v>0</v>
      </c>
    </row>
    <row r="349" spans="1:7" ht="15">
      <c r="A349" s="93" t="s">
        <v>1246</v>
      </c>
      <c r="B349" s="93">
        <v>2</v>
      </c>
      <c r="C349" s="133">
        <v>0.0030854762468956625</v>
      </c>
      <c r="D349" s="93" t="s">
        <v>855</v>
      </c>
      <c r="E349" s="93" t="b">
        <v>0</v>
      </c>
      <c r="F349" s="93" t="b">
        <v>0</v>
      </c>
      <c r="G349" s="93" t="b">
        <v>0</v>
      </c>
    </row>
    <row r="350" spans="1:7" ht="15">
      <c r="A350" s="93" t="s">
        <v>1206</v>
      </c>
      <c r="B350" s="93">
        <v>2</v>
      </c>
      <c r="C350" s="133">
        <v>0.0030854762468956625</v>
      </c>
      <c r="D350" s="93" t="s">
        <v>855</v>
      </c>
      <c r="E350" s="93" t="b">
        <v>0</v>
      </c>
      <c r="F350" s="93" t="b">
        <v>0</v>
      </c>
      <c r="G350" s="93" t="b">
        <v>0</v>
      </c>
    </row>
    <row r="351" spans="1:7" ht="15">
      <c r="A351" s="93" t="s">
        <v>1260</v>
      </c>
      <c r="B351" s="93">
        <v>2</v>
      </c>
      <c r="C351" s="133">
        <v>0.0030854762468956625</v>
      </c>
      <c r="D351" s="93" t="s">
        <v>855</v>
      </c>
      <c r="E351" s="93" t="b">
        <v>0</v>
      </c>
      <c r="F351" s="93" t="b">
        <v>0</v>
      </c>
      <c r="G351" s="93" t="b">
        <v>0</v>
      </c>
    </row>
    <row r="352" spans="1:7" ht="15">
      <c r="A352" s="93" t="s">
        <v>1266</v>
      </c>
      <c r="B352" s="93">
        <v>2</v>
      </c>
      <c r="C352" s="133">
        <v>0.0030854762468956625</v>
      </c>
      <c r="D352" s="93" t="s">
        <v>855</v>
      </c>
      <c r="E352" s="93" t="b">
        <v>0</v>
      </c>
      <c r="F352" s="93" t="b">
        <v>0</v>
      </c>
      <c r="G352" s="93" t="b">
        <v>0</v>
      </c>
    </row>
    <row r="353" spans="1:7" ht="15">
      <c r="A353" s="93" t="s">
        <v>1248</v>
      </c>
      <c r="B353" s="93">
        <v>2</v>
      </c>
      <c r="C353" s="133">
        <v>0.0030854762468956625</v>
      </c>
      <c r="D353" s="93" t="s">
        <v>855</v>
      </c>
      <c r="E353" s="93" t="b">
        <v>0</v>
      </c>
      <c r="F353" s="93" t="b">
        <v>0</v>
      </c>
      <c r="G353" s="93" t="b">
        <v>0</v>
      </c>
    </row>
    <row r="354" spans="1:7" ht="15">
      <c r="A354" s="93" t="s">
        <v>1215</v>
      </c>
      <c r="B354" s="93">
        <v>2</v>
      </c>
      <c r="C354" s="133">
        <v>0.0030854762468956625</v>
      </c>
      <c r="D354" s="93" t="s">
        <v>855</v>
      </c>
      <c r="E354" s="93" t="b">
        <v>0</v>
      </c>
      <c r="F354" s="93" t="b">
        <v>0</v>
      </c>
      <c r="G354" s="93" t="b">
        <v>0</v>
      </c>
    </row>
    <row r="355" spans="1:7" ht="15">
      <c r="A355" s="93" t="s">
        <v>1203</v>
      </c>
      <c r="B355" s="93">
        <v>2</v>
      </c>
      <c r="C355" s="133">
        <v>0.0030854762468956625</v>
      </c>
      <c r="D355" s="93" t="s">
        <v>855</v>
      </c>
      <c r="E355" s="93" t="b">
        <v>1</v>
      </c>
      <c r="F355" s="93" t="b">
        <v>0</v>
      </c>
      <c r="G355" s="93" t="b">
        <v>0</v>
      </c>
    </row>
    <row r="356" spans="1:7" ht="15">
      <c r="A356" s="93" t="s">
        <v>1265</v>
      </c>
      <c r="B356" s="93">
        <v>2</v>
      </c>
      <c r="C356" s="133">
        <v>0.0030854762468956625</v>
      </c>
      <c r="D356" s="93" t="s">
        <v>855</v>
      </c>
      <c r="E356" s="93" t="b">
        <v>0</v>
      </c>
      <c r="F356" s="93" t="b">
        <v>0</v>
      </c>
      <c r="G356" s="93" t="b">
        <v>0</v>
      </c>
    </row>
    <row r="357" spans="1:7" ht="15">
      <c r="A357" s="93" t="s">
        <v>1254</v>
      </c>
      <c r="B357" s="93">
        <v>2</v>
      </c>
      <c r="C357" s="133">
        <v>0.0030854762468956625</v>
      </c>
      <c r="D357" s="93" t="s">
        <v>855</v>
      </c>
      <c r="E357" s="93" t="b">
        <v>0</v>
      </c>
      <c r="F357" s="93" t="b">
        <v>0</v>
      </c>
      <c r="G357" s="93" t="b">
        <v>0</v>
      </c>
    </row>
    <row r="358" spans="1:7" ht="15">
      <c r="A358" s="93" t="s">
        <v>1253</v>
      </c>
      <c r="B358" s="93">
        <v>2</v>
      </c>
      <c r="C358" s="133">
        <v>0.0030854762468956625</v>
      </c>
      <c r="D358" s="93" t="s">
        <v>855</v>
      </c>
      <c r="E358" s="93" t="b">
        <v>0</v>
      </c>
      <c r="F358" s="93" t="b">
        <v>0</v>
      </c>
      <c r="G358" s="93" t="b">
        <v>0</v>
      </c>
    </row>
    <row r="359" spans="1:7" ht="15">
      <c r="A359" s="93" t="s">
        <v>1262</v>
      </c>
      <c r="B359" s="93">
        <v>2</v>
      </c>
      <c r="C359" s="133">
        <v>0.0030854762468956625</v>
      </c>
      <c r="D359" s="93" t="s">
        <v>855</v>
      </c>
      <c r="E359" s="93" t="b">
        <v>0</v>
      </c>
      <c r="F359" s="93" t="b">
        <v>0</v>
      </c>
      <c r="G359" s="93" t="b">
        <v>0</v>
      </c>
    </row>
    <row r="360" spans="1:7" ht="15">
      <c r="A360" s="93" t="s">
        <v>1180</v>
      </c>
      <c r="B360" s="93">
        <v>2</v>
      </c>
      <c r="C360" s="133">
        <v>0.0030854762468956625</v>
      </c>
      <c r="D360" s="93" t="s">
        <v>855</v>
      </c>
      <c r="E360" s="93" t="b">
        <v>0</v>
      </c>
      <c r="F360" s="93" t="b">
        <v>0</v>
      </c>
      <c r="G360" s="93" t="b">
        <v>0</v>
      </c>
    </row>
    <row r="361" spans="1:7" ht="15">
      <c r="A361" s="93" t="s">
        <v>1256</v>
      </c>
      <c r="B361" s="93">
        <v>2</v>
      </c>
      <c r="C361" s="133">
        <v>0.0030854762468956625</v>
      </c>
      <c r="D361" s="93" t="s">
        <v>855</v>
      </c>
      <c r="E361" s="93" t="b">
        <v>0</v>
      </c>
      <c r="F361" s="93" t="b">
        <v>0</v>
      </c>
      <c r="G361" s="93" t="b">
        <v>0</v>
      </c>
    </row>
    <row r="362" spans="1:7" ht="15">
      <c r="A362" s="93" t="s">
        <v>1259</v>
      </c>
      <c r="B362" s="93">
        <v>2</v>
      </c>
      <c r="C362" s="133">
        <v>0.0030854762468956625</v>
      </c>
      <c r="D362" s="93" t="s">
        <v>855</v>
      </c>
      <c r="E362" s="93" t="b">
        <v>0</v>
      </c>
      <c r="F362" s="93" t="b">
        <v>0</v>
      </c>
      <c r="G362" s="93" t="b">
        <v>0</v>
      </c>
    </row>
    <row r="363" spans="1:7" ht="15">
      <c r="A363" s="93" t="s">
        <v>1252</v>
      </c>
      <c r="B363" s="93">
        <v>2</v>
      </c>
      <c r="C363" s="133">
        <v>0.0030854762468956625</v>
      </c>
      <c r="D363" s="93" t="s">
        <v>855</v>
      </c>
      <c r="E363" s="93" t="b">
        <v>0</v>
      </c>
      <c r="F363" s="93" t="b">
        <v>0</v>
      </c>
      <c r="G363" s="93" t="b">
        <v>0</v>
      </c>
    </row>
    <row r="364" spans="1:7" ht="15">
      <c r="A364" s="93" t="s">
        <v>1263</v>
      </c>
      <c r="B364" s="93">
        <v>2</v>
      </c>
      <c r="C364" s="133">
        <v>0.0036998231768221542</v>
      </c>
      <c r="D364" s="93" t="s">
        <v>855</v>
      </c>
      <c r="E364" s="93" t="b">
        <v>1</v>
      </c>
      <c r="F364" s="93" t="b">
        <v>0</v>
      </c>
      <c r="G364" s="93" t="b">
        <v>0</v>
      </c>
    </row>
    <row r="365" spans="1:7" ht="15">
      <c r="A365" s="93" t="s">
        <v>1264</v>
      </c>
      <c r="B365" s="93">
        <v>2</v>
      </c>
      <c r="C365" s="133">
        <v>0.0036998231768221542</v>
      </c>
      <c r="D365" s="93" t="s">
        <v>855</v>
      </c>
      <c r="E365" s="93" t="b">
        <v>0</v>
      </c>
      <c r="F365" s="93" t="b">
        <v>0</v>
      </c>
      <c r="G365" s="93" t="b">
        <v>0</v>
      </c>
    </row>
    <row r="366" spans="1:7" ht="15">
      <c r="A366" s="93" t="s">
        <v>1255</v>
      </c>
      <c r="B366" s="93">
        <v>2</v>
      </c>
      <c r="C366" s="133">
        <v>0.0030854762468956625</v>
      </c>
      <c r="D366" s="93" t="s">
        <v>855</v>
      </c>
      <c r="E366" s="93" t="b">
        <v>0</v>
      </c>
      <c r="F366" s="93" t="b">
        <v>1</v>
      </c>
      <c r="G366" s="93" t="b">
        <v>0</v>
      </c>
    </row>
    <row r="367" spans="1:7" ht="15">
      <c r="A367" s="93" t="s">
        <v>1239</v>
      </c>
      <c r="B367" s="93">
        <v>2</v>
      </c>
      <c r="C367" s="133">
        <v>0.0030854762468956625</v>
      </c>
      <c r="D367" s="93" t="s">
        <v>855</v>
      </c>
      <c r="E367" s="93" t="b">
        <v>0</v>
      </c>
      <c r="F367" s="93" t="b">
        <v>0</v>
      </c>
      <c r="G367" s="93" t="b">
        <v>0</v>
      </c>
    </row>
    <row r="368" spans="1:7" ht="15">
      <c r="A368" s="93" t="s">
        <v>1249</v>
      </c>
      <c r="B368" s="93">
        <v>2</v>
      </c>
      <c r="C368" s="133">
        <v>0.0030854762468956625</v>
      </c>
      <c r="D368" s="93" t="s">
        <v>855</v>
      </c>
      <c r="E368" s="93" t="b">
        <v>0</v>
      </c>
      <c r="F368" s="93" t="b">
        <v>0</v>
      </c>
      <c r="G368" s="93" t="b">
        <v>0</v>
      </c>
    </row>
    <row r="369" spans="1:7" ht="15">
      <c r="A369" s="93" t="s">
        <v>1258</v>
      </c>
      <c r="B369" s="93">
        <v>2</v>
      </c>
      <c r="C369" s="133">
        <v>0.0030854762468956625</v>
      </c>
      <c r="D369" s="93" t="s">
        <v>855</v>
      </c>
      <c r="E369" s="93" t="b">
        <v>0</v>
      </c>
      <c r="F369" s="93" t="b">
        <v>0</v>
      </c>
      <c r="G369" s="93" t="b">
        <v>0</v>
      </c>
    </row>
    <row r="370" spans="1:7" ht="15">
      <c r="A370" s="93" t="s">
        <v>1168</v>
      </c>
      <c r="B370" s="93">
        <v>2</v>
      </c>
      <c r="C370" s="133">
        <v>0.0030854762468956625</v>
      </c>
      <c r="D370" s="93" t="s">
        <v>855</v>
      </c>
      <c r="E370" s="93" t="b">
        <v>0</v>
      </c>
      <c r="F370" s="93" t="b">
        <v>0</v>
      </c>
      <c r="G370" s="93" t="b">
        <v>0</v>
      </c>
    </row>
    <row r="371" spans="1:7" ht="15">
      <c r="A371" s="93" t="s">
        <v>1245</v>
      </c>
      <c r="B371" s="93">
        <v>2</v>
      </c>
      <c r="C371" s="133">
        <v>0.0030854762468956625</v>
      </c>
      <c r="D371" s="93" t="s">
        <v>855</v>
      </c>
      <c r="E371" s="93" t="b">
        <v>0</v>
      </c>
      <c r="F371" s="93" t="b">
        <v>0</v>
      </c>
      <c r="G371" s="93" t="b">
        <v>0</v>
      </c>
    </row>
    <row r="372" spans="1:7" ht="15">
      <c r="A372" s="93" t="s">
        <v>1251</v>
      </c>
      <c r="B372" s="93">
        <v>2</v>
      </c>
      <c r="C372" s="133">
        <v>0.0030854762468956625</v>
      </c>
      <c r="D372" s="93" t="s">
        <v>855</v>
      </c>
      <c r="E372" s="93" t="b">
        <v>0</v>
      </c>
      <c r="F372" s="93" t="b">
        <v>0</v>
      </c>
      <c r="G372" s="93" t="b">
        <v>0</v>
      </c>
    </row>
    <row r="373" spans="1:7" ht="15">
      <c r="A373" s="93" t="s">
        <v>1198</v>
      </c>
      <c r="B373" s="93">
        <v>2</v>
      </c>
      <c r="C373" s="133">
        <v>0.0030854762468956625</v>
      </c>
      <c r="D373" s="93" t="s">
        <v>855</v>
      </c>
      <c r="E373" s="93" t="b">
        <v>0</v>
      </c>
      <c r="F373" s="93" t="b">
        <v>0</v>
      </c>
      <c r="G373" s="93" t="b">
        <v>0</v>
      </c>
    </row>
    <row r="374" spans="1:7" ht="15">
      <c r="A374" s="93" t="s">
        <v>1210</v>
      </c>
      <c r="B374" s="93">
        <v>2</v>
      </c>
      <c r="C374" s="133">
        <v>0.0030854762468956625</v>
      </c>
      <c r="D374" s="93" t="s">
        <v>855</v>
      </c>
      <c r="E374" s="93" t="b">
        <v>0</v>
      </c>
      <c r="F374" s="93" t="b">
        <v>0</v>
      </c>
      <c r="G374" s="93" t="b">
        <v>0</v>
      </c>
    </row>
    <row r="375" spans="1:7" ht="15">
      <c r="A375" s="93" t="s">
        <v>1244</v>
      </c>
      <c r="B375" s="93">
        <v>2</v>
      </c>
      <c r="C375" s="133">
        <v>0.0030854762468956625</v>
      </c>
      <c r="D375" s="93" t="s">
        <v>855</v>
      </c>
      <c r="E375" s="93" t="b">
        <v>0</v>
      </c>
      <c r="F375" s="93" t="b">
        <v>0</v>
      </c>
      <c r="G375" s="93" t="b">
        <v>0</v>
      </c>
    </row>
    <row r="376" spans="1:7" ht="15">
      <c r="A376" s="93" t="s">
        <v>958</v>
      </c>
      <c r="B376" s="93">
        <v>2</v>
      </c>
      <c r="C376" s="133">
        <v>0.0030854762468956625</v>
      </c>
      <c r="D376" s="93" t="s">
        <v>855</v>
      </c>
      <c r="E376" s="93" t="b">
        <v>0</v>
      </c>
      <c r="F376" s="93" t="b">
        <v>0</v>
      </c>
      <c r="G376" s="93" t="b">
        <v>0</v>
      </c>
    </row>
    <row r="377" spans="1:7" ht="15">
      <c r="A377" s="93" t="s">
        <v>1241</v>
      </c>
      <c r="B377" s="93">
        <v>2</v>
      </c>
      <c r="C377" s="133">
        <v>0.0030854762468956625</v>
      </c>
      <c r="D377" s="93" t="s">
        <v>855</v>
      </c>
      <c r="E377" s="93" t="b">
        <v>0</v>
      </c>
      <c r="F377" s="93" t="b">
        <v>0</v>
      </c>
      <c r="G377" s="93" t="b">
        <v>0</v>
      </c>
    </row>
    <row r="378" spans="1:7" ht="15">
      <c r="A378" s="93" t="s">
        <v>1200</v>
      </c>
      <c r="B378" s="93">
        <v>2</v>
      </c>
      <c r="C378" s="133">
        <v>0.0030854762468956625</v>
      </c>
      <c r="D378" s="93" t="s">
        <v>855</v>
      </c>
      <c r="E378" s="93" t="b">
        <v>0</v>
      </c>
      <c r="F378" s="93" t="b">
        <v>0</v>
      </c>
      <c r="G378" s="93" t="b">
        <v>0</v>
      </c>
    </row>
    <row r="379" spans="1:7" ht="15">
      <c r="A379" s="93" t="s">
        <v>1242</v>
      </c>
      <c r="B379" s="93">
        <v>2</v>
      </c>
      <c r="C379" s="133">
        <v>0.0036998231768221542</v>
      </c>
      <c r="D379" s="93" t="s">
        <v>855</v>
      </c>
      <c r="E379" s="93" t="b">
        <v>0</v>
      </c>
      <c r="F379" s="93" t="b">
        <v>0</v>
      </c>
      <c r="G379" s="93" t="b">
        <v>0</v>
      </c>
    </row>
    <row r="380" spans="1:7" ht="15">
      <c r="A380" s="93" t="s">
        <v>940</v>
      </c>
      <c r="B380" s="93">
        <v>2</v>
      </c>
      <c r="C380" s="133">
        <v>0.0030854762468956625</v>
      </c>
      <c r="D380" s="93" t="s">
        <v>855</v>
      </c>
      <c r="E380" s="93" t="b">
        <v>0</v>
      </c>
      <c r="F380" s="93" t="b">
        <v>0</v>
      </c>
      <c r="G380" s="93" t="b">
        <v>0</v>
      </c>
    </row>
    <row r="381" spans="1:7" ht="15">
      <c r="A381" s="93" t="s">
        <v>1207</v>
      </c>
      <c r="B381" s="93">
        <v>2</v>
      </c>
      <c r="C381" s="133">
        <v>0.0030854762468956625</v>
      </c>
      <c r="D381" s="93" t="s">
        <v>855</v>
      </c>
      <c r="E381" s="93" t="b">
        <v>0</v>
      </c>
      <c r="F381" s="93" t="b">
        <v>0</v>
      </c>
      <c r="G381" s="93" t="b">
        <v>0</v>
      </c>
    </row>
    <row r="382" spans="1:7" ht="15">
      <c r="A382" s="93" t="s">
        <v>950</v>
      </c>
      <c r="B382" s="93">
        <v>2</v>
      </c>
      <c r="C382" s="133">
        <v>0.0030854762468956625</v>
      </c>
      <c r="D382" s="93" t="s">
        <v>855</v>
      </c>
      <c r="E382" s="93" t="b">
        <v>0</v>
      </c>
      <c r="F382" s="93" t="b">
        <v>0</v>
      </c>
      <c r="G382" s="93" t="b">
        <v>0</v>
      </c>
    </row>
    <row r="383" spans="1:7" ht="15">
      <c r="A383" s="93" t="s">
        <v>1214</v>
      </c>
      <c r="B383" s="93">
        <v>2</v>
      </c>
      <c r="C383" s="133">
        <v>0.0030854762468956625</v>
      </c>
      <c r="D383" s="93" t="s">
        <v>855</v>
      </c>
      <c r="E383" s="93" t="b">
        <v>0</v>
      </c>
      <c r="F383" s="93" t="b">
        <v>0</v>
      </c>
      <c r="G383" s="93" t="b">
        <v>0</v>
      </c>
    </row>
    <row r="384" spans="1:7" ht="15">
      <c r="A384" s="93" t="s">
        <v>1213</v>
      </c>
      <c r="B384" s="93">
        <v>2</v>
      </c>
      <c r="C384" s="133">
        <v>0.0036998231768221542</v>
      </c>
      <c r="D384" s="93" t="s">
        <v>855</v>
      </c>
      <c r="E384" s="93" t="b">
        <v>0</v>
      </c>
      <c r="F384" s="93" t="b">
        <v>0</v>
      </c>
      <c r="G384" s="93" t="b">
        <v>0</v>
      </c>
    </row>
    <row r="385" spans="1:7" ht="15">
      <c r="A385" s="93" t="s">
        <v>1204</v>
      </c>
      <c r="B385" s="93">
        <v>2</v>
      </c>
      <c r="C385" s="133">
        <v>0.0030854762468956625</v>
      </c>
      <c r="D385" s="93" t="s">
        <v>855</v>
      </c>
      <c r="E385" s="93" t="b">
        <v>0</v>
      </c>
      <c r="F385" s="93" t="b">
        <v>0</v>
      </c>
      <c r="G385" s="93" t="b">
        <v>0</v>
      </c>
    </row>
    <row r="386" spans="1:7" ht="15">
      <c r="A386" s="93" t="s">
        <v>1209</v>
      </c>
      <c r="B386" s="93">
        <v>2</v>
      </c>
      <c r="C386" s="133">
        <v>0.0030854762468956625</v>
      </c>
      <c r="D386" s="93" t="s">
        <v>855</v>
      </c>
      <c r="E386" s="93" t="b">
        <v>0</v>
      </c>
      <c r="F386" s="93" t="b">
        <v>0</v>
      </c>
      <c r="G386" s="93" t="b">
        <v>0</v>
      </c>
    </row>
    <row r="387" spans="1:7" ht="15">
      <c r="A387" s="93" t="s">
        <v>1205</v>
      </c>
      <c r="B387" s="93">
        <v>2</v>
      </c>
      <c r="C387" s="133">
        <v>0.0030854762468956625</v>
      </c>
      <c r="D387" s="93" t="s">
        <v>855</v>
      </c>
      <c r="E387" s="93" t="b">
        <v>0</v>
      </c>
      <c r="F387" s="93" t="b">
        <v>0</v>
      </c>
      <c r="G387" s="93" t="b">
        <v>0</v>
      </c>
    </row>
    <row r="388" spans="1:7" ht="15">
      <c r="A388" s="93" t="s">
        <v>1208</v>
      </c>
      <c r="B388" s="93">
        <v>2</v>
      </c>
      <c r="C388" s="133">
        <v>0.0036998231768221542</v>
      </c>
      <c r="D388" s="93" t="s">
        <v>855</v>
      </c>
      <c r="E388" s="93" t="b">
        <v>0</v>
      </c>
      <c r="F388" s="93" t="b">
        <v>0</v>
      </c>
      <c r="G388" s="93" t="b">
        <v>0</v>
      </c>
    </row>
    <row r="389" spans="1:7" ht="15">
      <c r="A389" s="93" t="s">
        <v>1197</v>
      </c>
      <c r="B389" s="93">
        <v>2</v>
      </c>
      <c r="C389" s="133">
        <v>0.0030854762468956625</v>
      </c>
      <c r="D389" s="93" t="s">
        <v>855</v>
      </c>
      <c r="E389" s="93" t="b">
        <v>0</v>
      </c>
      <c r="F389" s="93" t="b">
        <v>0</v>
      </c>
      <c r="G389" s="93" t="b">
        <v>0</v>
      </c>
    </row>
    <row r="390" spans="1:7" ht="15">
      <c r="A390" s="93" t="s">
        <v>1157</v>
      </c>
      <c r="B390" s="93">
        <v>2</v>
      </c>
      <c r="C390" s="133">
        <v>0.0036998231768221542</v>
      </c>
      <c r="D390" s="93" t="s">
        <v>855</v>
      </c>
      <c r="E390" s="93" t="b">
        <v>0</v>
      </c>
      <c r="F390" s="93" t="b">
        <v>0</v>
      </c>
      <c r="G390" s="93" t="b">
        <v>0</v>
      </c>
    </row>
    <row r="391" spans="1:7" ht="15">
      <c r="A391" s="93" t="s">
        <v>1193</v>
      </c>
      <c r="B391" s="93">
        <v>2</v>
      </c>
      <c r="C391" s="133">
        <v>0.0030854762468956625</v>
      </c>
      <c r="D391" s="93" t="s">
        <v>855</v>
      </c>
      <c r="E391" s="93" t="b">
        <v>0</v>
      </c>
      <c r="F391" s="93" t="b">
        <v>0</v>
      </c>
      <c r="G391" s="93" t="b">
        <v>0</v>
      </c>
    </row>
    <row r="392" spans="1:7" ht="15">
      <c r="A392" s="93" t="s">
        <v>927</v>
      </c>
      <c r="B392" s="93">
        <v>9</v>
      </c>
      <c r="C392" s="133">
        <v>0</v>
      </c>
      <c r="D392" s="93" t="s">
        <v>856</v>
      </c>
      <c r="E392" s="93" t="b">
        <v>0</v>
      </c>
      <c r="F392" s="93" t="b">
        <v>0</v>
      </c>
      <c r="G392" s="93" t="b">
        <v>0</v>
      </c>
    </row>
    <row r="393" spans="1:7" ht="15">
      <c r="A393" s="93" t="s">
        <v>928</v>
      </c>
      <c r="B393" s="93">
        <v>4</v>
      </c>
      <c r="C393" s="133">
        <v>0.011642397292937604</v>
      </c>
      <c r="D393" s="93" t="s">
        <v>856</v>
      </c>
      <c r="E393" s="93" t="b">
        <v>0</v>
      </c>
      <c r="F393" s="93" t="b">
        <v>0</v>
      </c>
      <c r="G393" s="93" t="b">
        <v>0</v>
      </c>
    </row>
    <row r="394" spans="1:7" ht="15">
      <c r="A394" s="93" t="s">
        <v>938</v>
      </c>
      <c r="B394" s="93">
        <v>3</v>
      </c>
      <c r="C394" s="133">
        <v>0.011829452596355268</v>
      </c>
      <c r="D394" s="93" t="s">
        <v>856</v>
      </c>
      <c r="E394" s="93" t="b">
        <v>0</v>
      </c>
      <c r="F394" s="93" t="b">
        <v>0</v>
      </c>
      <c r="G394" s="93" t="b">
        <v>0</v>
      </c>
    </row>
    <row r="395" spans="1:7" ht="15">
      <c r="A395" s="93" t="s">
        <v>231</v>
      </c>
      <c r="B395" s="93">
        <v>3</v>
      </c>
      <c r="C395" s="133">
        <v>0.011829452596355268</v>
      </c>
      <c r="D395" s="93" t="s">
        <v>856</v>
      </c>
      <c r="E395" s="93" t="b">
        <v>0</v>
      </c>
      <c r="F395" s="93" t="b">
        <v>0</v>
      </c>
      <c r="G395" s="93" t="b">
        <v>0</v>
      </c>
    </row>
    <row r="396" spans="1:7" ht="15">
      <c r="A396" s="93" t="s">
        <v>939</v>
      </c>
      <c r="B396" s="93">
        <v>3</v>
      </c>
      <c r="C396" s="133">
        <v>0.011829452596355268</v>
      </c>
      <c r="D396" s="93" t="s">
        <v>856</v>
      </c>
      <c r="E396" s="93" t="b">
        <v>0</v>
      </c>
      <c r="F396" s="93" t="b">
        <v>0</v>
      </c>
      <c r="G396" s="93" t="b">
        <v>0</v>
      </c>
    </row>
    <row r="397" spans="1:7" ht="15">
      <c r="A397" s="93" t="s">
        <v>940</v>
      </c>
      <c r="B397" s="93">
        <v>2</v>
      </c>
      <c r="C397" s="133">
        <v>0.010796901054137914</v>
      </c>
      <c r="D397" s="93" t="s">
        <v>856</v>
      </c>
      <c r="E397" s="93" t="b">
        <v>0</v>
      </c>
      <c r="F397" s="93" t="b">
        <v>0</v>
      </c>
      <c r="G397" s="93" t="b">
        <v>0</v>
      </c>
    </row>
    <row r="398" spans="1:7" ht="15">
      <c r="A398" s="93" t="s">
        <v>941</v>
      </c>
      <c r="B398" s="93">
        <v>2</v>
      </c>
      <c r="C398" s="133">
        <v>0.010796901054137914</v>
      </c>
      <c r="D398" s="93" t="s">
        <v>856</v>
      </c>
      <c r="E398" s="93" t="b">
        <v>0</v>
      </c>
      <c r="F398" s="93" t="b">
        <v>0</v>
      </c>
      <c r="G398" s="93" t="b">
        <v>0</v>
      </c>
    </row>
    <row r="399" spans="1:7" ht="15">
      <c r="A399" s="93" t="s">
        <v>942</v>
      </c>
      <c r="B399" s="93">
        <v>2</v>
      </c>
      <c r="C399" s="133">
        <v>0.010796901054137914</v>
      </c>
      <c r="D399" s="93" t="s">
        <v>856</v>
      </c>
      <c r="E399" s="93" t="b">
        <v>0</v>
      </c>
      <c r="F399" s="93" t="b">
        <v>0</v>
      </c>
      <c r="G399" s="93" t="b">
        <v>0</v>
      </c>
    </row>
    <row r="400" spans="1:7" ht="15">
      <c r="A400" s="93" t="s">
        <v>943</v>
      </c>
      <c r="B400" s="93">
        <v>2</v>
      </c>
      <c r="C400" s="133">
        <v>0.010796901054137914</v>
      </c>
      <c r="D400" s="93" t="s">
        <v>856</v>
      </c>
      <c r="E400" s="93" t="b">
        <v>0</v>
      </c>
      <c r="F400" s="93" t="b">
        <v>0</v>
      </c>
      <c r="G400" s="93" t="b">
        <v>0</v>
      </c>
    </row>
    <row r="401" spans="1:7" ht="15">
      <c r="A401" s="93" t="s">
        <v>944</v>
      </c>
      <c r="B401" s="93">
        <v>2</v>
      </c>
      <c r="C401" s="133">
        <v>0.010796901054137914</v>
      </c>
      <c r="D401" s="93" t="s">
        <v>856</v>
      </c>
      <c r="E401" s="93" t="b">
        <v>0</v>
      </c>
      <c r="F401" s="93" t="b">
        <v>0</v>
      </c>
      <c r="G401" s="93" t="b">
        <v>0</v>
      </c>
    </row>
    <row r="402" spans="1:7" ht="15">
      <c r="A402" s="93" t="s">
        <v>1218</v>
      </c>
      <c r="B402" s="93">
        <v>2</v>
      </c>
      <c r="C402" s="133">
        <v>0.010796901054137914</v>
      </c>
      <c r="D402" s="93" t="s">
        <v>856</v>
      </c>
      <c r="E402" s="93" t="b">
        <v>0</v>
      </c>
      <c r="F402" s="93" t="b">
        <v>0</v>
      </c>
      <c r="G402" s="93" t="b">
        <v>0</v>
      </c>
    </row>
    <row r="403" spans="1:7" ht="15">
      <c r="A403" s="93" t="s">
        <v>1219</v>
      </c>
      <c r="B403" s="93">
        <v>2</v>
      </c>
      <c r="C403" s="133">
        <v>0.010796901054137914</v>
      </c>
      <c r="D403" s="93" t="s">
        <v>856</v>
      </c>
      <c r="E403" s="93" t="b">
        <v>0</v>
      </c>
      <c r="F403" s="93" t="b">
        <v>0</v>
      </c>
      <c r="G403" s="93" t="b">
        <v>0</v>
      </c>
    </row>
    <row r="404" spans="1:7" ht="15">
      <c r="A404" s="93" t="s">
        <v>1119</v>
      </c>
      <c r="B404" s="93">
        <v>2</v>
      </c>
      <c r="C404" s="133">
        <v>0.010796901054137914</v>
      </c>
      <c r="D404" s="93" t="s">
        <v>856</v>
      </c>
      <c r="E404" s="93" t="b">
        <v>0</v>
      </c>
      <c r="F404" s="93" t="b">
        <v>0</v>
      </c>
      <c r="G404" s="93" t="b">
        <v>0</v>
      </c>
    </row>
    <row r="405" spans="1:7" ht="15">
      <c r="A405" s="93" t="s">
        <v>1173</v>
      </c>
      <c r="B405" s="93">
        <v>2</v>
      </c>
      <c r="C405" s="133">
        <v>0.010796901054137914</v>
      </c>
      <c r="D405" s="93" t="s">
        <v>856</v>
      </c>
      <c r="E405" s="93" t="b">
        <v>1</v>
      </c>
      <c r="F405" s="93" t="b">
        <v>0</v>
      </c>
      <c r="G405" s="93" t="b">
        <v>0</v>
      </c>
    </row>
    <row r="406" spans="1:7" ht="15">
      <c r="A406" s="93" t="s">
        <v>1128</v>
      </c>
      <c r="B406" s="93">
        <v>2</v>
      </c>
      <c r="C406" s="133">
        <v>0.010796901054137914</v>
      </c>
      <c r="D406" s="93" t="s">
        <v>856</v>
      </c>
      <c r="E406" s="93" t="b">
        <v>0</v>
      </c>
      <c r="F406" s="93" t="b">
        <v>0</v>
      </c>
      <c r="G406" s="93" t="b">
        <v>0</v>
      </c>
    </row>
    <row r="407" spans="1:7" ht="15">
      <c r="A407" s="93" t="s">
        <v>1174</v>
      </c>
      <c r="B407" s="93">
        <v>2</v>
      </c>
      <c r="C407" s="133">
        <v>0.010796901054137914</v>
      </c>
      <c r="D407" s="93" t="s">
        <v>856</v>
      </c>
      <c r="E407" s="93" t="b">
        <v>0</v>
      </c>
      <c r="F407" s="93" t="b">
        <v>0</v>
      </c>
      <c r="G407" s="93" t="b">
        <v>0</v>
      </c>
    </row>
    <row r="408" spans="1:7" ht="15">
      <c r="A408" s="93" t="s">
        <v>1175</v>
      </c>
      <c r="B408" s="93">
        <v>2</v>
      </c>
      <c r="C408" s="133">
        <v>0.010796901054137914</v>
      </c>
      <c r="D408" s="93" t="s">
        <v>856</v>
      </c>
      <c r="E408" s="93" t="b">
        <v>0</v>
      </c>
      <c r="F408" s="93" t="b">
        <v>0</v>
      </c>
      <c r="G408" s="93" t="b">
        <v>0</v>
      </c>
    </row>
    <row r="409" spans="1:7" ht="15">
      <c r="A409" s="93" t="s">
        <v>1235</v>
      </c>
      <c r="B409" s="93">
        <v>2</v>
      </c>
      <c r="C409" s="133">
        <v>0.010796901054137914</v>
      </c>
      <c r="D409" s="93" t="s">
        <v>856</v>
      </c>
      <c r="E409" s="93" t="b">
        <v>0</v>
      </c>
      <c r="F409" s="93" t="b">
        <v>0</v>
      </c>
      <c r="G409" s="93" t="b">
        <v>0</v>
      </c>
    </row>
    <row r="410" spans="1:7" ht="15">
      <c r="A410" s="93" t="s">
        <v>1115</v>
      </c>
      <c r="B410" s="93">
        <v>2</v>
      </c>
      <c r="C410" s="133">
        <v>0.010796901054137914</v>
      </c>
      <c r="D410" s="93" t="s">
        <v>856</v>
      </c>
      <c r="E410" s="93" t="b">
        <v>0</v>
      </c>
      <c r="F410" s="93" t="b">
        <v>0</v>
      </c>
      <c r="G410" s="93" t="b">
        <v>0</v>
      </c>
    </row>
    <row r="411" spans="1:7" ht="15">
      <c r="A411" s="93" t="s">
        <v>929</v>
      </c>
      <c r="B411" s="93">
        <v>2</v>
      </c>
      <c r="C411" s="133">
        <v>0.010796901054137914</v>
      </c>
      <c r="D411" s="93" t="s">
        <v>856</v>
      </c>
      <c r="E411" s="93" t="b">
        <v>0</v>
      </c>
      <c r="F411" s="93" t="b">
        <v>0</v>
      </c>
      <c r="G411" s="93" t="b">
        <v>0</v>
      </c>
    </row>
    <row r="412" spans="1:7" ht="15">
      <c r="A412" s="93" t="s">
        <v>232</v>
      </c>
      <c r="B412" s="93">
        <v>2</v>
      </c>
      <c r="C412" s="133">
        <v>0.010796901054137914</v>
      </c>
      <c r="D412" s="93" t="s">
        <v>856</v>
      </c>
      <c r="E412" s="93" t="b">
        <v>0</v>
      </c>
      <c r="F412" s="93" t="b">
        <v>0</v>
      </c>
      <c r="G412" s="93" t="b">
        <v>0</v>
      </c>
    </row>
    <row r="413" spans="1:7" ht="15">
      <c r="A413" s="93" t="s">
        <v>1236</v>
      </c>
      <c r="B413" s="93">
        <v>2</v>
      </c>
      <c r="C413" s="133">
        <v>0.010796901054137914</v>
      </c>
      <c r="D413" s="93" t="s">
        <v>856</v>
      </c>
      <c r="E413" s="93" t="b">
        <v>0</v>
      </c>
      <c r="F413" s="93" t="b">
        <v>0</v>
      </c>
      <c r="G413" s="93" t="b">
        <v>0</v>
      </c>
    </row>
    <row r="414" spans="1:7" ht="15">
      <c r="A414" s="93" t="s">
        <v>1237</v>
      </c>
      <c r="B414" s="93">
        <v>2</v>
      </c>
      <c r="C414" s="133">
        <v>0.010796901054137914</v>
      </c>
      <c r="D414" s="93" t="s">
        <v>856</v>
      </c>
      <c r="E414" s="93" t="b">
        <v>0</v>
      </c>
      <c r="F414" s="93" t="b">
        <v>0</v>
      </c>
      <c r="G414" s="93" t="b">
        <v>0</v>
      </c>
    </row>
    <row r="415" spans="1:7" ht="15">
      <c r="A415" s="93" t="s">
        <v>1238</v>
      </c>
      <c r="B415" s="93">
        <v>2</v>
      </c>
      <c r="C415" s="133">
        <v>0.010796901054137914</v>
      </c>
      <c r="D415" s="93" t="s">
        <v>856</v>
      </c>
      <c r="E415" s="93" t="b">
        <v>0</v>
      </c>
      <c r="F415" s="93" t="b">
        <v>0</v>
      </c>
      <c r="G415" s="93" t="b">
        <v>0</v>
      </c>
    </row>
    <row r="416" spans="1:7" ht="15">
      <c r="A416" s="93" t="s">
        <v>1132</v>
      </c>
      <c r="B416" s="93">
        <v>2</v>
      </c>
      <c r="C416" s="133">
        <v>0.015772603461807023</v>
      </c>
      <c r="D416" s="93" t="s">
        <v>856</v>
      </c>
      <c r="E416" s="93" t="b">
        <v>0</v>
      </c>
      <c r="F416" s="93" t="b">
        <v>0</v>
      </c>
      <c r="G416" s="93" t="b">
        <v>0</v>
      </c>
    </row>
    <row r="417" spans="1:7" ht="15">
      <c r="A417" s="93" t="s">
        <v>933</v>
      </c>
      <c r="B417" s="93">
        <v>4</v>
      </c>
      <c r="C417" s="133">
        <v>0.007038802062439433</v>
      </c>
      <c r="D417" s="93" t="s">
        <v>857</v>
      </c>
      <c r="E417" s="93" t="b">
        <v>1</v>
      </c>
      <c r="F417" s="93" t="b">
        <v>0</v>
      </c>
      <c r="G417" s="93" t="b">
        <v>0</v>
      </c>
    </row>
    <row r="418" spans="1:7" ht="15">
      <c r="A418" s="93" t="s">
        <v>946</v>
      </c>
      <c r="B418" s="93">
        <v>3</v>
      </c>
      <c r="C418" s="133">
        <v>0.02543915456315334</v>
      </c>
      <c r="D418" s="93" t="s">
        <v>857</v>
      </c>
      <c r="E418" s="93" t="b">
        <v>0</v>
      </c>
      <c r="F418" s="93" t="b">
        <v>0</v>
      </c>
      <c r="G418" s="93" t="b">
        <v>0</v>
      </c>
    </row>
    <row r="419" spans="1:7" ht="15">
      <c r="A419" s="93" t="s">
        <v>214</v>
      </c>
      <c r="B419" s="93">
        <v>3</v>
      </c>
      <c r="C419" s="133">
        <v>0.005279101546829574</v>
      </c>
      <c r="D419" s="93" t="s">
        <v>857</v>
      </c>
      <c r="E419" s="93" t="b">
        <v>0</v>
      </c>
      <c r="F419" s="93" t="b">
        <v>0</v>
      </c>
      <c r="G419" s="93" t="b">
        <v>0</v>
      </c>
    </row>
    <row r="420" spans="1:7" ht="15">
      <c r="A420" s="93" t="s">
        <v>927</v>
      </c>
      <c r="B420" s="93">
        <v>3</v>
      </c>
      <c r="C420" s="133">
        <v>0.005279101546829574</v>
      </c>
      <c r="D420" s="93" t="s">
        <v>857</v>
      </c>
      <c r="E420" s="93" t="b">
        <v>0</v>
      </c>
      <c r="F420" s="93" t="b">
        <v>0</v>
      </c>
      <c r="G420" s="93" t="b">
        <v>0</v>
      </c>
    </row>
    <row r="421" spans="1:7" ht="15">
      <c r="A421" s="93" t="s">
        <v>947</v>
      </c>
      <c r="B421" s="93">
        <v>2</v>
      </c>
      <c r="C421" s="133">
        <v>0.008479718187717781</v>
      </c>
      <c r="D421" s="93" t="s">
        <v>857</v>
      </c>
      <c r="E421" s="93" t="b">
        <v>0</v>
      </c>
      <c r="F421" s="93" t="b">
        <v>0</v>
      </c>
      <c r="G421" s="93" t="b">
        <v>0</v>
      </c>
    </row>
    <row r="422" spans="1:7" ht="15">
      <c r="A422" s="93" t="s">
        <v>948</v>
      </c>
      <c r="B422" s="93">
        <v>2</v>
      </c>
      <c r="C422" s="133">
        <v>0.016959436375435562</v>
      </c>
      <c r="D422" s="93" t="s">
        <v>857</v>
      </c>
      <c r="E422" s="93" t="b">
        <v>0</v>
      </c>
      <c r="F422" s="93" t="b">
        <v>0</v>
      </c>
      <c r="G422" s="93" t="b">
        <v>0</v>
      </c>
    </row>
    <row r="423" spans="1:7" ht="15">
      <c r="A423" s="93" t="s">
        <v>949</v>
      </c>
      <c r="B423" s="93">
        <v>2</v>
      </c>
      <c r="C423" s="133">
        <v>0.016959436375435562</v>
      </c>
      <c r="D423" s="93" t="s">
        <v>857</v>
      </c>
      <c r="E423" s="93" t="b">
        <v>0</v>
      </c>
      <c r="F423" s="93" t="b">
        <v>0</v>
      </c>
      <c r="G423" s="93" t="b">
        <v>0</v>
      </c>
    </row>
    <row r="424" spans="1:7" ht="15">
      <c r="A424" s="93" t="s">
        <v>950</v>
      </c>
      <c r="B424" s="93">
        <v>2</v>
      </c>
      <c r="C424" s="133">
        <v>0.008479718187717781</v>
      </c>
      <c r="D424" s="93" t="s">
        <v>857</v>
      </c>
      <c r="E424" s="93" t="b">
        <v>0</v>
      </c>
      <c r="F424" s="93" t="b">
        <v>0</v>
      </c>
      <c r="G424" s="93" t="b">
        <v>0</v>
      </c>
    </row>
    <row r="425" spans="1:7" ht="15">
      <c r="A425" s="93" t="s">
        <v>951</v>
      </c>
      <c r="B425" s="93">
        <v>2</v>
      </c>
      <c r="C425" s="133">
        <v>0.016959436375435562</v>
      </c>
      <c r="D425" s="93" t="s">
        <v>857</v>
      </c>
      <c r="E425" s="93" t="b">
        <v>0</v>
      </c>
      <c r="F425" s="93" t="b">
        <v>0</v>
      </c>
      <c r="G425" s="93" t="b">
        <v>0</v>
      </c>
    </row>
    <row r="426" spans="1:7" ht="15">
      <c r="A426" s="93" t="s">
        <v>952</v>
      </c>
      <c r="B426" s="93">
        <v>2</v>
      </c>
      <c r="C426" s="133">
        <v>0.008479718187717781</v>
      </c>
      <c r="D426" s="93" t="s">
        <v>857</v>
      </c>
      <c r="E426" s="93" t="b">
        <v>1</v>
      </c>
      <c r="F426" s="93" t="b">
        <v>0</v>
      </c>
      <c r="G426" s="93" t="b">
        <v>0</v>
      </c>
    </row>
    <row r="427" spans="1:7" ht="15">
      <c r="A427" s="93" t="s">
        <v>1123</v>
      </c>
      <c r="B427" s="93">
        <v>2</v>
      </c>
      <c r="C427" s="133">
        <v>0.008479718187717781</v>
      </c>
      <c r="D427" s="93" t="s">
        <v>857</v>
      </c>
      <c r="E427" s="93" t="b">
        <v>0</v>
      </c>
      <c r="F427" s="93" t="b">
        <v>0</v>
      </c>
      <c r="G427" s="93" t="b">
        <v>0</v>
      </c>
    </row>
    <row r="428" spans="1:7" ht="15">
      <c r="A428" s="93" t="s">
        <v>954</v>
      </c>
      <c r="B428" s="93">
        <v>2</v>
      </c>
      <c r="C428" s="133">
        <v>0</v>
      </c>
      <c r="D428" s="93" t="s">
        <v>858</v>
      </c>
      <c r="E428" s="93" t="b">
        <v>0</v>
      </c>
      <c r="F428" s="93" t="b">
        <v>0</v>
      </c>
      <c r="G428" s="93" t="b">
        <v>0</v>
      </c>
    </row>
    <row r="429" spans="1:7" ht="15">
      <c r="A429" s="93" t="s">
        <v>230</v>
      </c>
      <c r="B429" s="93">
        <v>2</v>
      </c>
      <c r="C429" s="133">
        <v>0</v>
      </c>
      <c r="D429" s="93" t="s">
        <v>858</v>
      </c>
      <c r="E429" s="93" t="b">
        <v>0</v>
      </c>
      <c r="F429" s="93" t="b">
        <v>0</v>
      </c>
      <c r="G429" s="93" t="b">
        <v>0</v>
      </c>
    </row>
    <row r="430" spans="1:7" ht="15">
      <c r="A430" s="93" t="s">
        <v>955</v>
      </c>
      <c r="B430" s="93">
        <v>2</v>
      </c>
      <c r="C430" s="133">
        <v>0</v>
      </c>
      <c r="D430" s="93" t="s">
        <v>858</v>
      </c>
      <c r="E430" s="93" t="b">
        <v>1</v>
      </c>
      <c r="F430" s="93" t="b">
        <v>0</v>
      </c>
      <c r="G430" s="93" t="b">
        <v>0</v>
      </c>
    </row>
    <row r="431" spans="1:7" ht="15">
      <c r="A431" s="93" t="s">
        <v>956</v>
      </c>
      <c r="B431" s="93">
        <v>2</v>
      </c>
      <c r="C431" s="133">
        <v>0</v>
      </c>
      <c r="D431" s="93" t="s">
        <v>858</v>
      </c>
      <c r="E431" s="93" t="b">
        <v>0</v>
      </c>
      <c r="F431" s="93" t="b">
        <v>0</v>
      </c>
      <c r="G431" s="93" t="b">
        <v>0</v>
      </c>
    </row>
    <row r="432" spans="1:7" ht="15">
      <c r="A432" s="93" t="s">
        <v>957</v>
      </c>
      <c r="B432" s="93">
        <v>2</v>
      </c>
      <c r="C432" s="133">
        <v>0</v>
      </c>
      <c r="D432" s="93" t="s">
        <v>858</v>
      </c>
      <c r="E432" s="93" t="b">
        <v>0</v>
      </c>
      <c r="F432" s="93" t="b">
        <v>0</v>
      </c>
      <c r="G432" s="93" t="b">
        <v>0</v>
      </c>
    </row>
    <row r="433" spans="1:7" ht="15">
      <c r="A433" s="93" t="s">
        <v>927</v>
      </c>
      <c r="B433" s="93">
        <v>2</v>
      </c>
      <c r="C433" s="133">
        <v>0</v>
      </c>
      <c r="D433" s="93" t="s">
        <v>858</v>
      </c>
      <c r="E433" s="93" t="b">
        <v>0</v>
      </c>
      <c r="F433" s="93" t="b">
        <v>0</v>
      </c>
      <c r="G433" s="93" t="b">
        <v>0</v>
      </c>
    </row>
    <row r="434" spans="1:7" ht="15">
      <c r="A434" s="93" t="s">
        <v>958</v>
      </c>
      <c r="B434" s="93">
        <v>2</v>
      </c>
      <c r="C434" s="133">
        <v>0</v>
      </c>
      <c r="D434" s="93" t="s">
        <v>858</v>
      </c>
      <c r="E434" s="93" t="b">
        <v>0</v>
      </c>
      <c r="F434" s="93" t="b">
        <v>0</v>
      </c>
      <c r="G434" s="93" t="b">
        <v>0</v>
      </c>
    </row>
    <row r="435" spans="1:7" ht="15">
      <c r="A435" s="93" t="s">
        <v>959</v>
      </c>
      <c r="B435" s="93">
        <v>2</v>
      </c>
      <c r="C435" s="133">
        <v>0</v>
      </c>
      <c r="D435" s="93" t="s">
        <v>858</v>
      </c>
      <c r="E435" s="93" t="b">
        <v>0</v>
      </c>
      <c r="F435" s="93" t="b">
        <v>0</v>
      </c>
      <c r="G435" s="93" t="b">
        <v>0</v>
      </c>
    </row>
    <row r="436" spans="1:7" ht="15">
      <c r="A436" s="93" t="s">
        <v>960</v>
      </c>
      <c r="B436" s="93">
        <v>2</v>
      </c>
      <c r="C436" s="133">
        <v>0</v>
      </c>
      <c r="D436" s="93" t="s">
        <v>858</v>
      </c>
      <c r="E436" s="93" t="b">
        <v>0</v>
      </c>
      <c r="F436" s="93" t="b">
        <v>0</v>
      </c>
      <c r="G436" s="93" t="b">
        <v>0</v>
      </c>
    </row>
    <row r="437" spans="1:7" ht="15">
      <c r="A437" s="93" t="s">
        <v>961</v>
      </c>
      <c r="B437" s="93">
        <v>2</v>
      </c>
      <c r="C437" s="133">
        <v>0</v>
      </c>
      <c r="D437" s="93" t="s">
        <v>858</v>
      </c>
      <c r="E437" s="93" t="b">
        <v>0</v>
      </c>
      <c r="F437" s="93" t="b">
        <v>0</v>
      </c>
      <c r="G437" s="93" t="b">
        <v>0</v>
      </c>
    </row>
    <row r="438" spans="1:7" ht="15">
      <c r="A438" s="93" t="s">
        <v>1300</v>
      </c>
      <c r="B438" s="93">
        <v>2</v>
      </c>
      <c r="C438" s="133">
        <v>0</v>
      </c>
      <c r="D438" s="93" t="s">
        <v>858</v>
      </c>
      <c r="E438" s="93" t="b">
        <v>0</v>
      </c>
      <c r="F438" s="93" t="b">
        <v>0</v>
      </c>
      <c r="G438" s="93" t="b">
        <v>0</v>
      </c>
    </row>
    <row r="439" spans="1:7" ht="15">
      <c r="A439" s="93" t="s">
        <v>1301</v>
      </c>
      <c r="B439" s="93">
        <v>2</v>
      </c>
      <c r="C439" s="133">
        <v>0</v>
      </c>
      <c r="D439" s="93" t="s">
        <v>858</v>
      </c>
      <c r="E439" s="93" t="b">
        <v>0</v>
      </c>
      <c r="F439" s="93" t="b">
        <v>0</v>
      </c>
      <c r="G439" s="93" t="b">
        <v>0</v>
      </c>
    </row>
    <row r="440" spans="1:7" ht="15">
      <c r="A440" s="93" t="s">
        <v>928</v>
      </c>
      <c r="B440" s="93">
        <v>2</v>
      </c>
      <c r="C440" s="133">
        <v>0</v>
      </c>
      <c r="D440" s="93" t="s">
        <v>858</v>
      </c>
      <c r="E440" s="93" t="b">
        <v>0</v>
      </c>
      <c r="F440" s="93" t="b">
        <v>0</v>
      </c>
      <c r="G440" s="93" t="b">
        <v>0</v>
      </c>
    </row>
    <row r="441" spans="1:7" ht="15">
      <c r="A441" s="93" t="s">
        <v>1302</v>
      </c>
      <c r="B441" s="93">
        <v>2</v>
      </c>
      <c r="C441" s="133">
        <v>0</v>
      </c>
      <c r="D441" s="93" t="s">
        <v>858</v>
      </c>
      <c r="E441" s="93" t="b">
        <v>0</v>
      </c>
      <c r="F441" s="93" t="b">
        <v>0</v>
      </c>
      <c r="G441" s="93" t="b">
        <v>0</v>
      </c>
    </row>
    <row r="442" spans="1:7" ht="15">
      <c r="A442" s="93" t="s">
        <v>1132</v>
      </c>
      <c r="B442" s="93">
        <v>2</v>
      </c>
      <c r="C442" s="133">
        <v>0</v>
      </c>
      <c r="D442" s="93" t="s">
        <v>858</v>
      </c>
      <c r="E442" s="93" t="b">
        <v>0</v>
      </c>
      <c r="F442" s="93" t="b">
        <v>0</v>
      </c>
      <c r="G442" s="93" t="b">
        <v>0</v>
      </c>
    </row>
    <row r="443" spans="1:7" ht="15">
      <c r="A443" s="93" t="s">
        <v>930</v>
      </c>
      <c r="B443" s="93">
        <v>2</v>
      </c>
      <c r="C443" s="133">
        <v>0</v>
      </c>
      <c r="D443" s="93" t="s">
        <v>858</v>
      </c>
      <c r="E443" s="93" t="b">
        <v>0</v>
      </c>
      <c r="F443" s="93" t="b">
        <v>0</v>
      </c>
      <c r="G443" s="93" t="b">
        <v>0</v>
      </c>
    </row>
    <row r="444" spans="1:7" ht="15">
      <c r="A444" s="93" t="s">
        <v>963</v>
      </c>
      <c r="B444" s="93">
        <v>5</v>
      </c>
      <c r="C444" s="133">
        <v>0</v>
      </c>
      <c r="D444" s="93" t="s">
        <v>859</v>
      </c>
      <c r="E444" s="93" t="b">
        <v>0</v>
      </c>
      <c r="F444" s="93" t="b">
        <v>0</v>
      </c>
      <c r="G444" s="93" t="b">
        <v>0</v>
      </c>
    </row>
    <row r="445" spans="1:7" ht="15">
      <c r="A445" s="93" t="s">
        <v>964</v>
      </c>
      <c r="B445" s="93">
        <v>4</v>
      </c>
      <c r="C445" s="133">
        <v>0.008532644216013708</v>
      </c>
      <c r="D445" s="93" t="s">
        <v>859</v>
      </c>
      <c r="E445" s="93" t="b">
        <v>0</v>
      </c>
      <c r="F445" s="93" t="b">
        <v>0</v>
      </c>
      <c r="G445" s="93" t="b">
        <v>0</v>
      </c>
    </row>
    <row r="446" spans="1:7" ht="15">
      <c r="A446" s="93" t="s">
        <v>965</v>
      </c>
      <c r="B446" s="93">
        <v>4</v>
      </c>
      <c r="C446" s="133">
        <v>0.0037273081926175546</v>
      </c>
      <c r="D446" s="93" t="s">
        <v>859</v>
      </c>
      <c r="E446" s="93" t="b">
        <v>0</v>
      </c>
      <c r="F446" s="93" t="b">
        <v>0</v>
      </c>
      <c r="G446" s="93" t="b">
        <v>0</v>
      </c>
    </row>
    <row r="447" spans="1:7" ht="15">
      <c r="A447" s="93" t="s">
        <v>966</v>
      </c>
      <c r="B447" s="93">
        <v>4</v>
      </c>
      <c r="C447" s="133">
        <v>0.0037273081926175546</v>
      </c>
      <c r="D447" s="93" t="s">
        <v>859</v>
      </c>
      <c r="E447" s="93" t="b">
        <v>0</v>
      </c>
      <c r="F447" s="93" t="b">
        <v>0</v>
      </c>
      <c r="G447" s="93" t="b">
        <v>0</v>
      </c>
    </row>
    <row r="448" spans="1:7" ht="15">
      <c r="A448" s="93" t="s">
        <v>967</v>
      </c>
      <c r="B448" s="93">
        <v>4</v>
      </c>
      <c r="C448" s="133">
        <v>0.0037273081926175546</v>
      </c>
      <c r="D448" s="93" t="s">
        <v>859</v>
      </c>
      <c r="E448" s="93" t="b">
        <v>0</v>
      </c>
      <c r="F448" s="93" t="b">
        <v>0</v>
      </c>
      <c r="G448" s="93" t="b">
        <v>0</v>
      </c>
    </row>
    <row r="449" spans="1:7" ht="15">
      <c r="A449" s="93" t="s">
        <v>968</v>
      </c>
      <c r="B449" s="93">
        <v>3</v>
      </c>
      <c r="C449" s="133">
        <v>0.006399483162010281</v>
      </c>
      <c r="D449" s="93" t="s">
        <v>859</v>
      </c>
      <c r="E449" s="93" t="b">
        <v>0</v>
      </c>
      <c r="F449" s="93" t="b">
        <v>0</v>
      </c>
      <c r="G449" s="93" t="b">
        <v>0</v>
      </c>
    </row>
    <row r="450" spans="1:7" ht="15">
      <c r="A450" s="93" t="s">
        <v>940</v>
      </c>
      <c r="B450" s="93">
        <v>3</v>
      </c>
      <c r="C450" s="133">
        <v>0.006399483162010281</v>
      </c>
      <c r="D450" s="93" t="s">
        <v>859</v>
      </c>
      <c r="E450" s="93" t="b">
        <v>0</v>
      </c>
      <c r="F450" s="93" t="b">
        <v>0</v>
      </c>
      <c r="G450" s="93" t="b">
        <v>0</v>
      </c>
    </row>
    <row r="451" spans="1:7" ht="15">
      <c r="A451" s="93" t="s">
        <v>969</v>
      </c>
      <c r="B451" s="93">
        <v>3</v>
      </c>
      <c r="C451" s="133">
        <v>0.006399483162010281</v>
      </c>
      <c r="D451" s="93" t="s">
        <v>859</v>
      </c>
      <c r="E451" s="93" t="b">
        <v>0</v>
      </c>
      <c r="F451" s="93" t="b">
        <v>0</v>
      </c>
      <c r="G451" s="93" t="b">
        <v>0</v>
      </c>
    </row>
    <row r="452" spans="1:7" ht="15">
      <c r="A452" s="93" t="s">
        <v>970</v>
      </c>
      <c r="B452" s="93">
        <v>3</v>
      </c>
      <c r="C452" s="133">
        <v>0.006399483162010281</v>
      </c>
      <c r="D452" s="93" t="s">
        <v>859</v>
      </c>
      <c r="E452" s="93" t="b">
        <v>0</v>
      </c>
      <c r="F452" s="93" t="b">
        <v>0</v>
      </c>
      <c r="G452" s="93" t="b">
        <v>0</v>
      </c>
    </row>
    <row r="453" spans="1:7" ht="15">
      <c r="A453" s="93" t="s">
        <v>900</v>
      </c>
      <c r="B453" s="93">
        <v>3</v>
      </c>
      <c r="C453" s="133">
        <v>0.006399483162010281</v>
      </c>
      <c r="D453" s="93" t="s">
        <v>859</v>
      </c>
      <c r="E453" s="93" t="b">
        <v>0</v>
      </c>
      <c r="F453" s="93" t="b">
        <v>0</v>
      </c>
      <c r="G453" s="93" t="b">
        <v>0</v>
      </c>
    </row>
    <row r="454" spans="1:7" ht="15">
      <c r="A454" s="93" t="s">
        <v>1145</v>
      </c>
      <c r="B454" s="93">
        <v>3</v>
      </c>
      <c r="C454" s="133">
        <v>0.006399483162010281</v>
      </c>
      <c r="D454" s="93" t="s">
        <v>859</v>
      </c>
      <c r="E454" s="93" t="b">
        <v>0</v>
      </c>
      <c r="F454" s="93" t="b">
        <v>0</v>
      </c>
      <c r="G454" s="93" t="b">
        <v>0</v>
      </c>
    </row>
    <row r="455" spans="1:7" ht="15">
      <c r="A455" s="93" t="s">
        <v>942</v>
      </c>
      <c r="B455" s="93">
        <v>3</v>
      </c>
      <c r="C455" s="133">
        <v>0.006399483162010281</v>
      </c>
      <c r="D455" s="93" t="s">
        <v>859</v>
      </c>
      <c r="E455" s="93" t="b">
        <v>0</v>
      </c>
      <c r="F455" s="93" t="b">
        <v>0</v>
      </c>
      <c r="G455" s="93" t="b">
        <v>0</v>
      </c>
    </row>
    <row r="456" spans="1:7" ht="15">
      <c r="A456" s="93" t="s">
        <v>927</v>
      </c>
      <c r="B456" s="93">
        <v>3</v>
      </c>
      <c r="C456" s="133">
        <v>0.006399483162010281</v>
      </c>
      <c r="D456" s="93" t="s">
        <v>859</v>
      </c>
      <c r="E456" s="93" t="b">
        <v>0</v>
      </c>
      <c r="F456" s="93" t="b">
        <v>0</v>
      </c>
      <c r="G456" s="93" t="b">
        <v>0</v>
      </c>
    </row>
    <row r="457" spans="1:7" ht="15">
      <c r="A457" s="93" t="s">
        <v>1128</v>
      </c>
      <c r="B457" s="93">
        <v>3</v>
      </c>
      <c r="C457" s="133">
        <v>0.006399483162010281</v>
      </c>
      <c r="D457" s="93" t="s">
        <v>859</v>
      </c>
      <c r="E457" s="93" t="b">
        <v>0</v>
      </c>
      <c r="F457" s="93" t="b">
        <v>0</v>
      </c>
      <c r="G457" s="93" t="b">
        <v>0</v>
      </c>
    </row>
    <row r="458" spans="1:7" ht="15">
      <c r="A458" s="93" t="s">
        <v>1146</v>
      </c>
      <c r="B458" s="93">
        <v>3</v>
      </c>
      <c r="C458" s="133">
        <v>0.006399483162010281</v>
      </c>
      <c r="D458" s="93" t="s">
        <v>859</v>
      </c>
      <c r="E458" s="93" t="b">
        <v>0</v>
      </c>
      <c r="F458" s="93" t="b">
        <v>0</v>
      </c>
      <c r="G458" s="93" t="b">
        <v>0</v>
      </c>
    </row>
    <row r="459" spans="1:7" ht="15">
      <c r="A459" s="93" t="s">
        <v>1186</v>
      </c>
      <c r="B459" s="93">
        <v>3</v>
      </c>
      <c r="C459" s="133">
        <v>0.006399483162010281</v>
      </c>
      <c r="D459" s="93" t="s">
        <v>859</v>
      </c>
      <c r="E459" s="93" t="b">
        <v>0</v>
      </c>
      <c r="F459" s="93" t="b">
        <v>0</v>
      </c>
      <c r="G459" s="93" t="b">
        <v>0</v>
      </c>
    </row>
    <row r="460" spans="1:7" ht="15">
      <c r="A460" s="93" t="s">
        <v>1187</v>
      </c>
      <c r="B460" s="93">
        <v>3</v>
      </c>
      <c r="C460" s="133">
        <v>0.006399483162010281</v>
      </c>
      <c r="D460" s="93" t="s">
        <v>859</v>
      </c>
      <c r="E460" s="93" t="b">
        <v>0</v>
      </c>
      <c r="F460" s="93" t="b">
        <v>0</v>
      </c>
      <c r="G460" s="93" t="b">
        <v>0</v>
      </c>
    </row>
    <row r="461" spans="1:7" ht="15">
      <c r="A461" s="93" t="s">
        <v>1188</v>
      </c>
      <c r="B461" s="93">
        <v>2</v>
      </c>
      <c r="C461" s="133">
        <v>0.007652692474462262</v>
      </c>
      <c r="D461" s="93" t="s">
        <v>859</v>
      </c>
      <c r="E461" s="93" t="b">
        <v>0</v>
      </c>
      <c r="F461" s="93" t="b">
        <v>0</v>
      </c>
      <c r="G461" s="93" t="b">
        <v>0</v>
      </c>
    </row>
    <row r="462" spans="1:7" ht="15">
      <c r="A462" s="93" t="s">
        <v>941</v>
      </c>
      <c r="B462" s="93">
        <v>2</v>
      </c>
      <c r="C462" s="133">
        <v>0.007652692474462262</v>
      </c>
      <c r="D462" s="93" t="s">
        <v>859</v>
      </c>
      <c r="E462" s="93" t="b">
        <v>0</v>
      </c>
      <c r="F462" s="93" t="b">
        <v>0</v>
      </c>
      <c r="G462" s="93" t="b">
        <v>0</v>
      </c>
    </row>
    <row r="463" spans="1:7" ht="15">
      <c r="A463" s="93" t="s">
        <v>1291</v>
      </c>
      <c r="B463" s="93">
        <v>2</v>
      </c>
      <c r="C463" s="133">
        <v>0.007652692474462262</v>
      </c>
      <c r="D463" s="93" t="s">
        <v>859</v>
      </c>
      <c r="E463" s="93" t="b">
        <v>0</v>
      </c>
      <c r="F463" s="93" t="b">
        <v>0</v>
      </c>
      <c r="G463" s="93" t="b">
        <v>0</v>
      </c>
    </row>
    <row r="464" spans="1:7" ht="15">
      <c r="A464" s="93" t="s">
        <v>1292</v>
      </c>
      <c r="B464" s="93">
        <v>2</v>
      </c>
      <c r="C464" s="133">
        <v>0.007652692474462262</v>
      </c>
      <c r="D464" s="93" t="s">
        <v>859</v>
      </c>
      <c r="E464" s="93" t="b">
        <v>0</v>
      </c>
      <c r="F464" s="93" t="b">
        <v>0</v>
      </c>
      <c r="G464" s="93" t="b">
        <v>0</v>
      </c>
    </row>
    <row r="465" spans="1:7" ht="15">
      <c r="A465" s="93" t="s">
        <v>1116</v>
      </c>
      <c r="B465" s="93">
        <v>2</v>
      </c>
      <c r="C465" s="133">
        <v>0.007652692474462262</v>
      </c>
      <c r="D465" s="93" t="s">
        <v>859</v>
      </c>
      <c r="E465" s="93" t="b">
        <v>0</v>
      </c>
      <c r="F465" s="93" t="b">
        <v>0</v>
      </c>
      <c r="G465" s="93" t="b">
        <v>0</v>
      </c>
    </row>
    <row r="466" spans="1:7" ht="15">
      <c r="A466" s="93" t="s">
        <v>1293</v>
      </c>
      <c r="B466" s="93">
        <v>2</v>
      </c>
      <c r="C466" s="133">
        <v>0.007652692474462262</v>
      </c>
      <c r="D466" s="93" t="s">
        <v>859</v>
      </c>
      <c r="E466" s="93" t="b">
        <v>0</v>
      </c>
      <c r="F466" s="93" t="b">
        <v>0</v>
      </c>
      <c r="G466" s="93" t="b">
        <v>0</v>
      </c>
    </row>
    <row r="467" spans="1:7" ht="15">
      <c r="A467" s="93" t="s">
        <v>1294</v>
      </c>
      <c r="B467" s="93">
        <v>2</v>
      </c>
      <c r="C467" s="133">
        <v>0.007652692474462262</v>
      </c>
      <c r="D467" s="93" t="s">
        <v>859</v>
      </c>
      <c r="E467" s="93" t="b">
        <v>1</v>
      </c>
      <c r="F467" s="93" t="b">
        <v>0</v>
      </c>
      <c r="G467" s="93" t="b">
        <v>0</v>
      </c>
    </row>
    <row r="468" spans="1:7" ht="15">
      <c r="A468" s="93" t="s">
        <v>1183</v>
      </c>
      <c r="B468" s="93">
        <v>2</v>
      </c>
      <c r="C468" s="133">
        <v>0.007652692474462262</v>
      </c>
      <c r="D468" s="93" t="s">
        <v>859</v>
      </c>
      <c r="E468" s="93" t="b">
        <v>0</v>
      </c>
      <c r="F468" s="93" t="b">
        <v>0</v>
      </c>
      <c r="G468" s="93" t="b">
        <v>0</v>
      </c>
    </row>
    <row r="469" spans="1:7" ht="15">
      <c r="A469" s="93" t="s">
        <v>1295</v>
      </c>
      <c r="B469" s="93">
        <v>2</v>
      </c>
      <c r="C469" s="133">
        <v>0.007652692474462262</v>
      </c>
      <c r="D469" s="93" t="s">
        <v>859</v>
      </c>
      <c r="E469" s="93" t="b">
        <v>0</v>
      </c>
      <c r="F469" s="93" t="b">
        <v>0</v>
      </c>
      <c r="G469" s="93" t="b">
        <v>0</v>
      </c>
    </row>
    <row r="470" spans="1:7" ht="15">
      <c r="A470" s="93" t="s">
        <v>1296</v>
      </c>
      <c r="B470" s="93">
        <v>2</v>
      </c>
      <c r="C470" s="133">
        <v>0.007652692474462262</v>
      </c>
      <c r="D470" s="93" t="s">
        <v>859</v>
      </c>
      <c r="E470" s="93" t="b">
        <v>0</v>
      </c>
      <c r="F470" s="93" t="b">
        <v>0</v>
      </c>
      <c r="G470" s="93" t="b">
        <v>0</v>
      </c>
    </row>
    <row r="471" spans="1:7" ht="15">
      <c r="A471" s="93" t="s">
        <v>1297</v>
      </c>
      <c r="B471" s="93">
        <v>2</v>
      </c>
      <c r="C471" s="133">
        <v>0.007652692474462262</v>
      </c>
      <c r="D471" s="93" t="s">
        <v>859</v>
      </c>
      <c r="E471" s="93" t="b">
        <v>0</v>
      </c>
      <c r="F471" s="93" t="b">
        <v>0</v>
      </c>
      <c r="G471" s="93" t="b">
        <v>0</v>
      </c>
    </row>
    <row r="472" spans="1:7" ht="15">
      <c r="A472" s="93" t="s">
        <v>1115</v>
      </c>
      <c r="B472" s="93">
        <v>2</v>
      </c>
      <c r="C472" s="133">
        <v>0.007652692474462262</v>
      </c>
      <c r="D472" s="93" t="s">
        <v>859</v>
      </c>
      <c r="E472" s="93" t="b">
        <v>0</v>
      </c>
      <c r="F472" s="93" t="b">
        <v>0</v>
      </c>
      <c r="G472" s="93" t="b">
        <v>0</v>
      </c>
    </row>
    <row r="473" spans="1:7" ht="15">
      <c r="A473" s="93" t="s">
        <v>930</v>
      </c>
      <c r="B473" s="93">
        <v>2</v>
      </c>
      <c r="C473" s="133">
        <v>0.007652692474462262</v>
      </c>
      <c r="D473" s="93" t="s">
        <v>859</v>
      </c>
      <c r="E473" s="93" t="b">
        <v>0</v>
      </c>
      <c r="F473" s="93" t="b">
        <v>0</v>
      </c>
      <c r="G473" s="93" t="b">
        <v>0</v>
      </c>
    </row>
    <row r="474" spans="1:7" ht="15">
      <c r="A474" s="93" t="s">
        <v>1298</v>
      </c>
      <c r="B474" s="93">
        <v>2</v>
      </c>
      <c r="C474" s="133">
        <v>0.007652692474462262</v>
      </c>
      <c r="D474" s="93" t="s">
        <v>859</v>
      </c>
      <c r="E474" s="93" t="b">
        <v>0</v>
      </c>
      <c r="F474" s="93" t="b">
        <v>0</v>
      </c>
      <c r="G474" s="93" t="b">
        <v>0</v>
      </c>
    </row>
    <row r="475" spans="1:7" ht="15">
      <c r="A475" s="93" t="s">
        <v>1299</v>
      </c>
      <c r="B475" s="93">
        <v>2</v>
      </c>
      <c r="C475" s="133">
        <v>0.007652692474462262</v>
      </c>
      <c r="D475" s="93" t="s">
        <v>859</v>
      </c>
      <c r="E475" s="93" t="b">
        <v>0</v>
      </c>
      <c r="F475" s="93" t="b">
        <v>0</v>
      </c>
      <c r="G475" s="93" t="b">
        <v>0</v>
      </c>
    </row>
    <row r="476" spans="1:7" ht="15">
      <c r="A476" s="93" t="s">
        <v>1285</v>
      </c>
      <c r="B476" s="93">
        <v>2</v>
      </c>
      <c r="C476" s="133">
        <v>0.007652692474462262</v>
      </c>
      <c r="D476" s="93" t="s">
        <v>859</v>
      </c>
      <c r="E476" s="93" t="b">
        <v>0</v>
      </c>
      <c r="F476" s="93" t="b">
        <v>0</v>
      </c>
      <c r="G476" s="93" t="b">
        <v>0</v>
      </c>
    </row>
    <row r="477" spans="1:7" ht="15">
      <c r="A477" s="93" t="s">
        <v>1286</v>
      </c>
      <c r="B477" s="93">
        <v>2</v>
      </c>
      <c r="C477" s="133">
        <v>0.007652692474462262</v>
      </c>
      <c r="D477" s="93" t="s">
        <v>859</v>
      </c>
      <c r="E477" s="93" t="b">
        <v>0</v>
      </c>
      <c r="F477" s="93" t="b">
        <v>0</v>
      </c>
      <c r="G477" s="93" t="b">
        <v>0</v>
      </c>
    </row>
    <row r="478" spans="1:7" ht="15">
      <c r="A478" s="93" t="s">
        <v>958</v>
      </c>
      <c r="B478" s="93">
        <v>2</v>
      </c>
      <c r="C478" s="133">
        <v>0.007652692474462262</v>
      </c>
      <c r="D478" s="93" t="s">
        <v>859</v>
      </c>
      <c r="E478" s="93" t="b">
        <v>0</v>
      </c>
      <c r="F478" s="93" t="b">
        <v>0</v>
      </c>
      <c r="G478" s="93" t="b">
        <v>0</v>
      </c>
    </row>
    <row r="479" spans="1:7" ht="15">
      <c r="A479" s="93" t="s">
        <v>1287</v>
      </c>
      <c r="B479" s="93">
        <v>2</v>
      </c>
      <c r="C479" s="133">
        <v>0.007652692474462262</v>
      </c>
      <c r="D479" s="93" t="s">
        <v>859</v>
      </c>
      <c r="E479" s="93" t="b">
        <v>0</v>
      </c>
      <c r="F479" s="93" t="b">
        <v>0</v>
      </c>
      <c r="G479" s="93" t="b">
        <v>0</v>
      </c>
    </row>
    <row r="480" spans="1:7" ht="15">
      <c r="A480" s="93" t="s">
        <v>1288</v>
      </c>
      <c r="B480" s="93">
        <v>2</v>
      </c>
      <c r="C480" s="133">
        <v>0.007652692474462262</v>
      </c>
      <c r="D480" s="93" t="s">
        <v>859</v>
      </c>
      <c r="E480" s="93" t="b">
        <v>0</v>
      </c>
      <c r="F480" s="93" t="b">
        <v>0</v>
      </c>
      <c r="G480" s="93" t="b">
        <v>0</v>
      </c>
    </row>
    <row r="481" spans="1:7" ht="15">
      <c r="A481" s="93" t="s">
        <v>1289</v>
      </c>
      <c r="B481" s="93">
        <v>2</v>
      </c>
      <c r="C481" s="133">
        <v>0.007652692474462262</v>
      </c>
      <c r="D481" s="93" t="s">
        <v>859</v>
      </c>
      <c r="E481" s="93" t="b">
        <v>0</v>
      </c>
      <c r="F481" s="93" t="b">
        <v>0</v>
      </c>
      <c r="G481" s="93" t="b">
        <v>0</v>
      </c>
    </row>
    <row r="482" spans="1:7" ht="15">
      <c r="A482" s="93" t="s">
        <v>1290</v>
      </c>
      <c r="B482" s="93">
        <v>2</v>
      </c>
      <c r="C482" s="133">
        <v>0.007652692474462262</v>
      </c>
      <c r="D482" s="93" t="s">
        <v>859</v>
      </c>
      <c r="E482" s="93" t="b">
        <v>0</v>
      </c>
      <c r="F482" s="93" t="b">
        <v>0</v>
      </c>
      <c r="G482" s="93" t="b">
        <v>0</v>
      </c>
    </row>
    <row r="483" spans="1:7" ht="15">
      <c r="A483" s="93" t="s">
        <v>972</v>
      </c>
      <c r="B483" s="93">
        <v>2</v>
      </c>
      <c r="C483" s="133">
        <v>0</v>
      </c>
      <c r="D483" s="93" t="s">
        <v>860</v>
      </c>
      <c r="E483" s="93" t="b">
        <v>0</v>
      </c>
      <c r="F483" s="93" t="b">
        <v>0</v>
      </c>
      <c r="G48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2019-11-14T14:27:28Z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