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01"/>
  <workbookPr codeName="ThisWorkbook" defaultThemeVersion="124226"/>
  <bookViews>
    <workbookView xWindow="65416" yWindow="65416" windowWidth="29040" windowHeight="1584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Time Series Edges" sheetId="14" state="hidden" r:id="rId13"/>
    <sheet name="Network 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Language">#N/A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6"/>
  </pivotCaches>
  <extLst>
    <ext xmlns:x14="http://schemas.microsoft.com/office/spreadsheetml/2009/9/main" uri="{BBE1A952-AA13-448e-AADC-164F8A28A991}">
      <x14:slicerCaches>
        <x14:slicerCache r:id="rId20"/>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<sst xmlns="http://schemas.openxmlformats.org/spreadsheetml/2006/main" count="14527" uniqueCount="3257">
  <si>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</si>
  <si>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</si>
  <si>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</si>
  <si>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</si>
  <si>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</si>
  <si>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</si>
  <si>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</si>
  <si>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</si>
  <si>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</si>
  <si>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</si>
  <si>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</si>
  <si>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</si>
  <si>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</si>
  <si>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</si>
  <si>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</si>
  <si>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</si>
  <si>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</si>
  <si>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</si>
  <si>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</si>
  <si>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</si>
  <si>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</si>
  <si>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</si>
  <si>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</si>
  <si>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</si>
  <si>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</si>
  <si>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</si>
  <si>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</si>
  <si>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</si>
  <si>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</si>
  <si>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</si>
  <si>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</si>
  <si>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</si>
  <si>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</si>
  <si>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</si>
  <si>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</si>
  <si>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</si>
  <si>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</si>
  <si>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</si>
  <si>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</si>
  <si>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</si>
  <si>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</si>
  <si>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</si>
  <si>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</si>
  <si>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</si>
  <si>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</si>
  <si>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</si>
  <si>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</si>
  <si>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</si>
  <si>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</si>
  <si>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</si>
  <si>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</si>
  <si>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</si>
  <si>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</si>
  <si>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</si>
  <si>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</si>
  <si>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</si>
  <si>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</si>
  <si>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</si>
  <si>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</si>
  <si>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</si>
  <si>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</si>
  <si>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</si>
  <si>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</si>
  <si>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</si>
  <si>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</si>
  <si>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</si>
  <si>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</si>
  <si>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</si>
  <si>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</si>
  <si>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</si>
  <si>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</si>
  <si>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</si>
  <si>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</si>
  <si>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</si>
  <si>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</si>
  <si>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</si>
  <si>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</si>
  <si>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</si>
  <si>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</si>
  <si>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</si>
  <si>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</si>
  <si>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</si>
  <si>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</si>
  <si>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</si>
  <si>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</si>
  <si>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</si>
  <si>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</si>
  <si>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</si>
  <si>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</si>
  <si>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</si>
  <si>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</si>
  <si>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</si>
  <si>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</si>
  <si>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</si>
  <si>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</si>
  <si>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</si>
  <si>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</si>
  <si>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</si>
  <si>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</si>
  <si>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</si>
  <si>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</si>
  <si>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</si>
  <si>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</si>
  <si>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</si>
  <si>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</si>
  <si>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</si>
  <si>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</si>
  <si>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</si>
  <si>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</si>
  <si>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</si>
  <si>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</si>
  <si>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</si>
  <si>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</si>
  <si>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</si>
  <si>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</si>
  <si>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</si>
  <si>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</si>
  <si>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</si>
  <si>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</si>
  <si>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</si>
  <si>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</si>
  <si>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</si>
  <si>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</si>
  <si>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</si>
  <si>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</si>
  <si>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</si>
  <si>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</si>
  <si>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</si>
  <si>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</si>
  <si>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</si>
  <si>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</si>
  <si>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</si>
  <si>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</si>
  <si>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</si>
  <si>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</si>
  <si>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</si>
  <si>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</si>
  <si>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</si>
  <si>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</si>
  <si>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</si>
  <si>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</si>
  <si>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</si>
  <si>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</si>
  <si>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</si>
  <si>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</si>
  <si>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</si>
  <si>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</si>
  <si>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</si>
  <si>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</si>
  <si>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</si>
  <si>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</si>
  <si>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</si>
  <si>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</si>
  <si>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</si>
  <si>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</si>
  <si>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</si>
  <si>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</si>
  <si>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</si>
  <si>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</si>
  <si>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</si>
  <si>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</si>
  <si>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</si>
  <si>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</si>
  <si>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</si>
  <si>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</si>
  <si>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</si>
  <si>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</si>
  <si>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</si>
  <si>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</si>
  <si>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</si>
  <si>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</si>
  <si>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</si>
  <si>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</si>
  <si>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</si>
  <si>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</si>
  <si>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</si>
  <si>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</si>
  <si>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</si>
  <si>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</si>
  <si>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</si>
  <si>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</si>
  <si>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</si>
  <si>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</si>
  <si>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</si>
  <si>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</si>
  <si>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</si>
  <si>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</si>
  <si>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</si>
  <si>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</si>
  <si>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Cell Count</t>
  </si>
  <si>
    <t>Directed</t>
  </si>
  <si>
    <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</si>
  <si>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&lt;value&gt;http://bit.ly/NodeXL&lt;/value&gt;
      &lt;/setting&gt;
      &lt;setting name="Hashtag" serializeAs="String"&gt;
        &lt;value&gt;#NodeXL&lt;/value&gt;
      &lt;/setting&gt;
      &lt;setting name="BrandURL" serializeAs="String"&gt;
        &lt;value&gt;https://www.connectedaction.net/&lt;/value&gt;
      &lt;/setting&gt;
      &lt;setting name="ActionLabel" serializeAs="String"&gt;
        &lt;value&gt; Connected Action Your Link to Social Network Insights&lt;/value&gt;
      &lt;/setting&gt;
      &lt;setting name="ActionURL" serializeAs="String"&gt;
        &lt;value&gt;http://bit.ly/NodeXLMaps&lt;/value&gt;
      &lt;/setting&gt;
      &lt;setting name="BrandLogo" serializeAs="String"&gt;
        &lt;value&gt;D:\NodeXL\_options\Connected Action\CALogo-Plain_header.jpg&lt;/value&gt;
      &lt;/setting&gt;
    &lt;/ExportDataUserSettings&gt;
    &lt;PlugInUserSettings&gt;
      &lt;setting name="PlugInFolderPath" serializeAs="String"&gt;
        &lt;value&gt;C:\Pro</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</si>
  <si>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</si>
  <si>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</si>
  <si>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</si>
  <si>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</si>
  <si>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</si>
  <si>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</si>
  <si>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</si>
  <si>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</si>
  <si>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</si>
  <si>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</si>
  <si>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</si>
  <si>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</si>
  <si>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</si>
  <si>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</si>
  <si>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</si>
  <si>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</si>
  <si>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</si>
  <si>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</si>
  <si>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</si>
  <si>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</si>
  <si>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</si>
  <si>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</si>
  <si>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</si>
  <si>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</si>
  <si>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</si>
  <si>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</si>
  <si>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</si>
  <si>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</si>
  <si>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</si>
  <si>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</si>
  <si>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</si>
  <si>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</si>
  <si>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</si>
  <si>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</si>
  <si>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</si>
  <si>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</si>
  <si>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</si>
  <si>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</si>
  <si>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</si>
  <si>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</si>
  <si>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</si>
  <si>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</si>
  <si>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djarjartrump</t>
  </si>
  <si>
    <t>jiveasstrump</t>
  </si>
  <si>
    <t>twump_owo</t>
  </si>
  <si>
    <t>beenewsdaily</t>
  </si>
  <si>
    <t>hapkidogal</t>
  </si>
  <si>
    <t>dragonfly_drama</t>
  </si>
  <si>
    <t>michaelt162</t>
  </si>
  <si>
    <t>lasouizzi</t>
  </si>
  <si>
    <t>romanwenzl</t>
  </si>
  <si>
    <t>arriaga_kreuz</t>
  </si>
  <si>
    <t>tchalla____</t>
  </si>
  <si>
    <t>enough68972575</t>
  </si>
  <si>
    <t>jakkiecilliers</t>
  </si>
  <si>
    <t>phaethontweets</t>
  </si>
  <si>
    <t>bbbmarsh</t>
  </si>
  <si>
    <t>cjcmichel</t>
  </si>
  <si>
    <t>soyelcangriman</t>
  </si>
  <si>
    <t>trawetsla</t>
  </si>
  <si>
    <t>ljt_is_me</t>
  </si>
  <si>
    <t>aditiyadav52500</t>
  </si>
  <si>
    <t>analyticascent</t>
  </si>
  <si>
    <t>demitry_kot</t>
  </si>
  <si>
    <t>mbjorklund1963</t>
  </si>
  <si>
    <t>asceticstance</t>
  </si>
  <si>
    <t>007amnesia</t>
  </si>
  <si>
    <t>bencampo</t>
  </si>
  <si>
    <t>ykrkane</t>
  </si>
  <si>
    <t>debbiej66015887</t>
  </si>
  <si>
    <t>joeycomplaints</t>
  </si>
  <si>
    <t>cali_ps</t>
  </si>
  <si>
    <t>tinamarief49</t>
  </si>
  <si>
    <t>retiredarmy7</t>
  </si>
  <si>
    <t>chrishalton516</t>
  </si>
  <si>
    <t>timeouttweeter</t>
  </si>
  <si>
    <t>havanadc</t>
  </si>
  <si>
    <t>erkperk</t>
  </si>
  <si>
    <t>havetotakeatru2</t>
  </si>
  <si>
    <t>raedoubleu</t>
  </si>
  <si>
    <t>bishyoucray2</t>
  </si>
  <si>
    <t>lauraitalia14</t>
  </si>
  <si>
    <t>gjnr14</t>
  </si>
  <si>
    <t>phxdave</t>
  </si>
  <si>
    <t>mm72931622</t>
  </si>
  <si>
    <t>dreamescapeps</t>
  </si>
  <si>
    <t>timmcguiness</t>
  </si>
  <si>
    <t>nach9636</t>
  </si>
  <si>
    <t>briancarr73</t>
  </si>
  <si>
    <t>jerrylingle</t>
  </si>
  <si>
    <t>katet7</t>
  </si>
  <si>
    <t>tonyrenner</t>
  </si>
  <si>
    <t>whatsdomupto</t>
  </si>
  <si>
    <t>saquibclimatex</t>
  </si>
  <si>
    <t>dantipena</t>
  </si>
  <si>
    <t>inthelionsden_</t>
  </si>
  <si>
    <t>nyabok</t>
  </si>
  <si>
    <t>scottevanjenk</t>
  </si>
  <si>
    <t>benktallmadge</t>
  </si>
  <si>
    <t>rich_roser</t>
  </si>
  <si>
    <t>sandboxvet1</t>
  </si>
  <si>
    <t>carolinefromp5</t>
  </si>
  <si>
    <t>ernestpob</t>
  </si>
  <si>
    <t>newsericks</t>
  </si>
  <si>
    <t>kamiliaharaqoo</t>
  </si>
  <si>
    <t>annievanleur</t>
  </si>
  <si>
    <t>icemikeusa</t>
  </si>
  <si>
    <t>jvman588</t>
  </si>
  <si>
    <t>godrus</t>
  </si>
  <si>
    <t>dagboee</t>
  </si>
  <si>
    <t>stellastar711</t>
  </si>
  <si>
    <t>bill_jira</t>
  </si>
  <si>
    <t>mrdic</t>
  </si>
  <si>
    <t>vicpenley</t>
  </si>
  <si>
    <t>nato</t>
  </si>
  <si>
    <t>realdonaldtrump</t>
  </si>
  <si>
    <t>nyato</t>
  </si>
  <si>
    <t>speakerpelosi</t>
  </si>
  <si>
    <t>nato_o</t>
  </si>
  <si>
    <t>bernd_schulyok</t>
  </si>
  <si>
    <t>bundesheerbauer</t>
  </si>
  <si>
    <t>sf19411190</t>
  </si>
  <si>
    <t>mchooyah</t>
  </si>
  <si>
    <t>sethabramson</t>
  </si>
  <si>
    <t>realtrump</t>
  </si>
  <si>
    <t>kellyannepolls</t>
  </si>
  <si>
    <t>ivankatrump</t>
  </si>
  <si>
    <t>whitehouse</t>
  </si>
  <si>
    <t>idislikegabo</t>
  </si>
  <si>
    <t>housegop</t>
  </si>
  <si>
    <t>senategop</t>
  </si>
  <si>
    <t>hrtablaze</t>
  </si>
  <si>
    <t>pink_about_it</t>
  </si>
  <si>
    <t>j2nmeyer</t>
  </si>
  <si>
    <t>francisbuckne16</t>
  </si>
  <si>
    <t>chatbycc</t>
  </si>
  <si>
    <t>elmtreepower</t>
  </si>
  <si>
    <t>usclarry</t>
  </si>
  <si>
    <t>steph93065</t>
  </si>
  <si>
    <t>raybae689</t>
  </si>
  <si>
    <t>johnkstahlusa</t>
  </si>
  <si>
    <t>education4libs</t>
  </si>
  <si>
    <t>tomilahren</t>
  </si>
  <si>
    <t>muadib_1</t>
  </si>
  <si>
    <t>michigan0323</t>
  </si>
  <si>
    <t>josal87</t>
  </si>
  <si>
    <t>vlovesanimals</t>
  </si>
  <si>
    <t>dbongino</t>
  </si>
  <si>
    <t>heyitscarolyn</t>
  </si>
  <si>
    <t>magaark</t>
  </si>
  <si>
    <t>jack_burkman</t>
  </si>
  <si>
    <t>glitterbeard_</t>
  </si>
  <si>
    <t>bojanpozar</t>
  </si>
  <si>
    <t>peterjancic</t>
  </si>
  <si>
    <t>delavegalaw</t>
  </si>
  <si>
    <t>ebnehava</t>
  </si>
  <si>
    <t>potus</t>
  </si>
  <si>
    <t>minderbinder42</t>
  </si>
  <si>
    <t>usacsmret</t>
  </si>
  <si>
    <t>butchcates</t>
  </si>
  <si>
    <t>ifbpaul</t>
  </si>
  <si>
    <t>djnazsd</t>
  </si>
  <si>
    <t>d00danon</t>
  </si>
  <si>
    <t>cstamper_</t>
  </si>
  <si>
    <t>bbusa617</t>
  </si>
  <si>
    <t>bfraser747</t>
  </si>
  <si>
    <t>debtassassin1</t>
  </si>
  <si>
    <t>bigthomas68</t>
  </si>
  <si>
    <t>rvqb</t>
  </si>
  <si>
    <t>miafarrow</t>
  </si>
  <si>
    <t>aoc</t>
  </si>
  <si>
    <t>chuckschumer</t>
  </si>
  <si>
    <t>dnc</t>
  </si>
  <si>
    <t>cnn</t>
  </si>
  <si>
    <t>assar_</t>
  </si>
  <si>
    <t>ejduboisl7444</t>
  </si>
  <si>
    <t>dineshdsouza</t>
  </si>
  <si>
    <t>dailycaller</t>
  </si>
  <si>
    <t>sharylattkisson</t>
  </si>
  <si>
    <t>charliekirk11</t>
  </si>
  <si>
    <t>joenbc</t>
  </si>
  <si>
    <t>washingtonpost</t>
  </si>
  <si>
    <t>nytimes</t>
  </si>
  <si>
    <t>maddow</t>
  </si>
  <si>
    <t>cnnpolitics</t>
  </si>
  <si>
    <t>abc</t>
  </si>
  <si>
    <t>nbc</t>
  </si>
  <si>
    <t>cbsnews</t>
  </si>
  <si>
    <t>msnbc</t>
  </si>
  <si>
    <t>repspeier</t>
  </si>
  <si>
    <t>kamalaharris</t>
  </si>
  <si>
    <t>corybooker</t>
  </si>
  <si>
    <t>repjeffries</t>
  </si>
  <si>
    <t>ewarren</t>
  </si>
  <si>
    <t>senschumer</t>
  </si>
  <si>
    <t>repadamschiff</t>
  </si>
  <si>
    <t>20committee</t>
  </si>
  <si>
    <t>snowbirdsix1000</t>
  </si>
  <si>
    <t>michaelcoudrey</t>
  </si>
  <si>
    <t>alanfair12</t>
  </si>
  <si>
    <t>natojfcbs</t>
  </si>
  <si>
    <t>usarmyeurope</t>
  </si>
  <si>
    <t>nfiu_lithuania</t>
  </si>
  <si>
    <t>ltu_army</t>
  </si>
  <si>
    <t>lithuanian_mod</t>
  </si>
  <si>
    <t>litdelnato</t>
  </si>
  <si>
    <t>shape_nato</t>
  </si>
  <si>
    <t>belgian_army</t>
  </si>
  <si>
    <t>belgiumnato</t>
  </si>
  <si>
    <t>belgiumdefence</t>
  </si>
  <si>
    <t>klausiohannis</t>
  </si>
  <si>
    <t>usnato</t>
  </si>
  <si>
    <t>esperdod</t>
  </si>
  <si>
    <t>jchaltiwanger</t>
  </si>
  <si>
    <t>cati1836</t>
  </si>
  <si>
    <t>kurtschlichter</t>
  </si>
  <si>
    <t>stopgettingaway</t>
  </si>
  <si>
    <t>ebo_bennin</t>
  </si>
  <si>
    <t>rogerhpng</t>
  </si>
  <si>
    <t>nbcnews</t>
  </si>
  <si>
    <t>abcnews</t>
  </si>
  <si>
    <t>thomasseltzer</t>
  </si>
  <si>
    <t>fjodorkarne</t>
  </si>
  <si>
    <t>elpasotxgov</t>
  </si>
  <si>
    <t>mikeharrisny</t>
  </si>
  <si>
    <t>epsilomatic</t>
  </si>
  <si>
    <t>Mentions</t>
  </si>
  <si>
    <t>Replies to</t>
  </si>
  <si>
    <t>.@realDonaldTrump  .@NATO, berry unfair tooda United States! https://t.co/ObRMH6bv8u</t>
  </si>
  <si>
    <t>@realDonaldTrump @NATO .@NATO, real unfair t'de United States. Right On! https://t.co/VoJPtFJEzd</t>
  </si>
  <si>
    <t>@realDonaldTrump .@NYATO, fu​r​ry unfaiw to the United States ⦓@ᵚ@⦔! https://t.co/ZEJrzTKFpP</t>
  </si>
  <si>
    <t>@realDonaldTrump @NATO Pres Trump tweeted “.@NATO, very unfair to the United States!” https://t.co/vB83SCi7sf</t>
  </si>
  <si>
    <t>@SpeakerPelosi 
#ImpeachDonaldTrumpNOW https://t.co/fblkI76QOH</t>
  </si>
  <si>
    <t>@realDonaldTrump 
BLASPHEMOUS RECESSION
RACIST AntiSemtic Trump.
Your Tenure at the WHITE HOUSE is OVER! https://t.co/f22XHz3XwL https://t.co/uVdfUbfjGj</t>
  </si>
  <si>
    <t>Hey @realDonaldTrump, you are a numbers guy. Who is the outlier here?
Hint: it’s not them. https://t.co/GUiH2gU7AN</t>
  </si>
  <si>
    <t>@Nato_o tu déconnes https://t.co/sj4DuI8WuT</t>
  </si>
  <si>
    <t>@SF19411190 @Bundesheerbauer @Bernd_Schulyok https://t.co/6DZ1k1A5X6</t>
  </si>
  <si>
    <t>@realDonaldTrump, very unfair to logic and reason and to the American Citizenry. https://t.co/pjE0vRT73I</t>
  </si>
  <si>
    <t>@mchooyah Putin must be beaming with pride. Are you? https://t.co/nf3bHOAl4O</t>
  </si>
  <si>
    <t>@SethAbramson https://t.co/dHyF6wdXOk</t>
  </si>
  <si>
    <t>@realTrump very unfair to decency and ethical leadership https://t.co/qpgnqOfW5e</t>
  </si>
  <si>
    <t>@realDonaldTrump @NATO @realDonaldTrump
OTAN is NATO's arch enemy. They have exactly the same budget and equally matched equipment and manpower.
You should look into how they are funded and try to defeat OTAN just like you did ISIS. https://t.co/GVLkCE9ZoH</t>
  </si>
  <si>
    <t>@WhiteHouse @IvankaTrump @KellyannePolls maybe take the phone away?? We need a time out. https://t.co/C64uDIyPDu</t>
  </si>
  <si>
    <t>This is actually a good visual of how much defense spending has increased the past few years among (most) NATO allies: https://t.co/5uEtmtbrKK</t>
  </si>
  <si>
    <t>@idislikegabo Ese es un bot que retwitea en formato de comunicado de prensa lo que sea que el twitea. Aquí el original de hace unos minutos.
https://t.co/gjbwwnTIc8</t>
  </si>
  <si>
    <t>@SenateGOP @HouseGOP it appears that your president is doing Putin's work
how many of you are going to make it through November 3rd, 2020? https://t.co/Y7Au0zlpem</t>
  </si>
  <si>
    <t>https://t.co/vYg4BzbUSx</t>
  </si>
  <si>
    <t>@realDonaldTrump @NATO .@NATO, very unfair to the United States! https://t.co/KGS2wzo7qO</t>
  </si>
  <si>
    <t>@realDonaldTrump @NATO I'm very conflicted about this chart...
On the one hand, I understand that countries ought to provide for their *own* defense, but at the same time this is a misleading chart because of base rate neglect. _xD83E__xDD14_
https://t.co/PLr3uDMIcU</t>
  </si>
  <si>
    <t>@NATO, несправедливо относительно США https://t.co/gpsR9uDMQS</t>
  </si>
  <si>
    <t>@realDonaldTrump @MAGAark
@heyitsCarolyn @dbongino @VLovesAnimals @Josal87 @Michigan0323 @Muadib_1 @TomiLahren @Education4Libs @JohnKStahlUSA @MAGAgirly @raybae689 @Steph93065 @usclarry @elmtreepower @chatbyCC @FrancisBuckne16 @j2nmeyer @Pink_About_it @hrtablaze https://t.co/a2VYGo5sDm</t>
  </si>
  <si>
    <t>@Glitterbeard_ @Jack_Burkman The incessant whine he'd struggle to be alpha mosquito. https://t.co/RVfjeG11ST</t>
  </si>
  <si>
    <t>@peterjancic a na čajanki ermenčova ni nič predstavila načrtov, kako bomo našli še 1% BDP za prenovo vojske, tako da bo zadostila minimalnim NATO standrdom 2%?
@BojanPozar ? https://t.co/ANHsRYfSCj</t>
  </si>
  <si>
    <t>@Delavegalaw Here he goes insulting NATO. https://t.co/rnlGsA7aR5</t>
  </si>
  <si>
    <t>@EbneHava ببخشید میتونید بگید این توییت ترامپت چیه
https://t.co/8kMoXctlcs</t>
  </si>
  <si>
    <t>@realDonaldTrump throw them out of America they are the biggest peadophiles in the world they allow human trafficking https://t.co/jes4n8YXcN</t>
  </si>
  <si>
    <t>@realDonaldTrump @NATO SO, WHAT YOU'RE SAYING IS THEY'RE TRYING TO BANKRUPT THE U.S. SO THEY BRING A COMMUNIST COUP?
https://t.co/uDNgOlwLWc</t>
  </si>
  <si>
    <t>@POTUS time to start to drain the NATO swamp!  Start now!~ https://t.co/zkAYpmMv0N</t>
  </si>
  <si>
    <t>@realDonaldTrump your chart is from 2015!  
NATO does not pay the U.S
NATO members agreed to spend 2% of their GDPs on the defense by the yr 2025
U.S 3.6%
Greece 2.4%
UK  2.1%
Estonia 2.1%
Poland 2.0%
France 1.8%
Romania 1.8%
Latvia 1.8%
Lithuania 1.7%
Norway  1.6%
#TrumpLIes https://t.co/qwIumOwo1e</t>
  </si>
  <si>
    <t>@RVQB   @bigthomas68  @DebtAssassin1  @bfraser747  @bbusa617  @CStamper_   @d00danon  @DJNazSD  @IFBpaul  @ButchCates  @usacsmret  @minderbinder42 https://t.co/PdQEpISC86</t>
  </si>
  <si>
    <t>@realDonaldTrump Posted... 
https://t.co/Mw8O0O9AFH</t>
  </si>
  <si>
    <t>@realDonaldTrump maybe teach them a lesson and spend less on the military... this has nothing to do with NATO missions.. NOTHING. https://t.co/JZEaYlhh3x</t>
  </si>
  <si>
    <t>@realDonaldTrump I hope this is not going to happen now,....If the Democrats want,they can pay with their own bank accounts...@DNC @CNN @SpeakerPelosi @chuckschumer @AOC @MiaFarrow .Those on the Gov.,at the Circus in Hollywood &amp;amp; ANTIFA(the rabble)-WHO wants 2pay #LeftHYPOCRISY! https://t.co/sSJ3xAxLoW</t>
  </si>
  <si>
    <t>@ASSAR_  Luxembourg at 0,55%. Donald will come for you! https://t.co/MyiahAVK45</t>
  </si>
  <si>
    <t>@EJDuboisL7444 @realDonaldTrump @NATO "[The #StanfordBinetIntelligenceScale], very unfair to the United States [Presidency]!"_xD83E__xDD23_https://t.co/Cui9yiLyfv</t>
  </si>
  <si>
    <t>@realDonaldTrump @NATO "[The #StanfordBinetIntelligenceScale], very unfair to the United States [Presidency]!"_xD83E__xDD23_https://t.co/Cui9yiLyfv</t>
  </si>
  <si>
    <t>@realDonaldTrump: A chart is so simplistic. Did you READ ANY EXPLANATIONS FOR THESE NUMBERS?!?! Do you understand that numbers can be quite misleading?!?! Oh, why do I ask you? We ALL know you don’t read and are FAR FROM A GENIUS except in YOUR OWN mind of misperceptions!!!! https://t.co/bzTIaQvmSc</t>
  </si>
  <si>
    <t>@NATO Don’t worry. The majority of Americans just ignore him, too. All he does is lie. Every single day ... lies. https://t.co/nghHZQ0HK4</t>
  </si>
  <si>
    <t>@realDonaldTrump "Noi proteggiamo l'Europa ma solo 8 Nazioni contribuiscono con il 2%. Questo è molto sleale nei confronti degli #USA!" https://t.co/99XggBADOc</t>
  </si>
  <si>
    <t>@MSNBC @NBC @ABC @CBSNews @CNNPolitics @Maddow @nytimes @washingtonpost @JoeNBC
@charliekirk11 @SharylAttkisson @DailyCaller @DineshDSouza
You gonna report on this media folk? Pres. Trump is trying to stop countries from taking advantage of us. I applaud his efforts on this. https://t.co/0oApe9oSOt</t>
  </si>
  <si>
    <t>@realDonaldTrump is the strongest supporter of our standing military, veterans, first responders and all of their families, than any former President. And we all appreciate him and will support him forever! https://t.co/JczTpETXiD</t>
  </si>
  <si>
    <t>@realDonaldTrump
Take that parasite Denmark!_xD83D__xDE24_ https://t.co/0Q1e2Q4r57</t>
  </si>
  <si>
    <t>@Snowbirdsix1000 @20committee @RepAdamSchiff @SpeakerPelosi @SenSchumer @ewarren @RepJeffries @CoryBooker @KamalaHarris @RepSpeier Yeah he's a fucking freak,young europeans died in North Africa to help their Us brothers, how does he dare to talk about Nato in this way?Does he think that this is 1 of his creepy reality show? Is Scaramucci the only red politician who oppose him 4 real? 
https://t.co/oHGQIBtnXc</t>
  </si>
  <si>
    <t>@alanfair12 @MichaelCoudrey @realDonaldTrump https://t.co/pNkPaaFE5A</t>
  </si>
  <si>
    <t>@realDonaldTrump https://t.co/hViikgDoYQ https://t.co/VQK2iV5u9C</t>
  </si>
  <si>
    <t>@NATO. This CLEARLY UNFAIR LAPSIDED abuse of AMERICA STOPS! https://t.co/JUF0jv8GKp</t>
  </si>
  <si>
    <t>@realDonaldTrump 
Your idiocy is showing...
WE, America, the United States of, would self finance each and every NATO base because it is in our best national interest to do so.  You do NOT have a clue about national security and that ignorance is exposing America to DANGER... https://t.co/899Z3kkH04</t>
  </si>
  <si>
    <t>@realDonaldTrump LIES NATO agreement is increases start in 2024! Tell the truth if you know what Truth is! #Antichrist #Nebuchadnezzar https://t.co/CMBf7uWwcG</t>
  </si>
  <si>
    <t>@NATOJFCBS @NATO @POTUS hates you. #25thAmendmentNow
https://t.co/JUdUHw1Uaw</t>
  </si>
  <si>
    <t>@USArmyEurope @NATO https://t.co/JUdUHw1Uaw</t>
  </si>
  <si>
    <t>@BelgiumDefence @NATO @BelgiumNATO @Belgian_Army @SHAPE_NATO @LitdelNATO @Lithuanian_MoD @LTU_Army @NFIU_Lithuania https://t.co/JUdUHw1Uaw</t>
  </si>
  <si>
    <t>@EsperDoD @USNATO @POTUS @KlausIohannis @NATO https://t.co/JUdUHw1Uaw</t>
  </si>
  <si>
    <t>@realDonaldTrump misreading a graph lads. https://t.co/RgrAgO01pH</t>
  </si>
  <si>
    <t>@NATO Do you have some super classified weapon to shut this moron's mouth? https://t.co/07dZp3X1UD</t>
  </si>
  <si>
    <t>@DantiPena https://t.co/OEj5khMRaR</t>
  </si>
  <si>
    <t>Trump ramping up his attacks on #NATO, in conjunction with pandering to Vladimir Putin over Russian membership of the #G7.
Sad! https://t.co/DKrf8DHa8k</t>
  </si>
  <si>
    <t>@realDonaldTrump, very unfair to the United States!  #PutinsPuppet https://t.co/11eh6yNN1F</t>
  </si>
  <si>
    <t>@realDonaldTrump @NATO So, quick, Donald, can you tell us what specifically are NOT included in the "defence expenditures" on this chart for these countries, but that are also a tacit part of the burden-sharing calculation? No way he knows this.
https://t.co/RMIO7Sdl8z</t>
  </si>
  <si>
    <t>@realDonaldTrump @NATO Merkel’s Germany is building Nord Stream 2 with Russia;Macron hosts Putin in his private Island; neither wants to ban China’s Dirty Bomb Huawei from their 5G networks.
Tell me what’s the purpose of funding NATO when everybody is sleeping with the enemies.
https://t.co/DSwuIadLqg</t>
  </si>
  <si>
    <t>@cati1836 @jchaltiwanger Having a problem with this kind of shit here isn't "orange man bad". 
 https://t.co/ZxW1cIr5ST</t>
  </si>
  <si>
    <t>@KurtSchlichter "Break a deal, get the wheel #NATO"
¯\_(ツ)_/¯
https://t.co/F3PLnaTxvG</t>
  </si>
  <si>
    <t>@StopGettingAway Found what it's about https://t.co/8DsSik7IXz</t>
  </si>
  <si>
    <t>@Ebo_Bennin this be why your place dey bee no. https://t.co/vkmceq3Yo1</t>
  </si>
  <si>
    <t>@realDonaldTrump @NATO Putin has been very appreciative of all you've done to weaken NATO.
The Russians used to try to beat us militarily, but then they figured out was that all they had to do was install a puppet president!
https://t.co/s4sykhfcqv</t>
  </si>
  <si>
    <t>@RogerHPNg 綠線以下的自己皮繃緊一點啊 _xD83D__xDE09_
https://t.co/MkbzuMLmge</t>
  </si>
  <si>
    <t>@realDonaldTrump CRYBABY.  Grow up Captain Whiner. https://t.co/LsfDkySfTH</t>
  </si>
  <si>
    <t>@realDonaldTrump Never mess with the #USA We are 0-2 against Iran in the Drone shoot down war. Very unfair to Americans who pay taxes for the military. https://t.co/vPkgWSigqB</t>
  </si>
  <si>
    <t>@abcnews @CBSNews @NBCNews @CNN @MSNBC 
Do you ever report on how NATO countries are taking advantage of us?
#KAG2020 https://t.co/zXHS7vR6W9</t>
  </si>
  <si>
    <t>@NATO member countries need to pay their #FairShare! https://t.co/Frrjg2fp9e</t>
  </si>
  <si>
    <t>@FjodorKarne @ThomasSeltzer 2% var avtala i 2014. No er 5 av 10 avtaleår passert, og når ein ser på kor lite budsjettvekst mange NATO-land har hatt, er det ingenting som tilseier at dei aktar nå målet i 2024. Sjå td Danmark i denne grafen: 
https://t.co/LSuCEgkrr2</t>
  </si>
  <si>
    <t>@realDonaldTrump has owed @ElPasoTXGov &amp;gt; $500,000 since February. 
Absolute projection. _xD83D__xDC47__xD83C__xDFFD_ https://t.co/5wZOfmJr9S</t>
  </si>
  <si>
    <t>@realDonaldTrump Cares more about this country than any other president in the pass. https://t.co/lya4oohcG6</t>
  </si>
  <si>
    <t>@epsilomatic @mikeharrisNY Shouldn’t members be equals _xD83E__xDD14_https://t.co/sF0l5nyKFD</t>
  </si>
  <si>
    <t>@POTUS @realDonaldTrump _xD83C__xDDFA__xD83C__xDDF8_❤️_xD83D__xDDFD_United States has a deficit_xD83D__xDCB5_
The US cannot afford to protect the entire world_xD83C__xDF0E_
@NATO Countries including #Denmark_xD83D__xDE21_should either pay up_xD83D__xDCB0_ or US must get out❗️
We just can’t afford it_xD83E__xDD37__xD83C__xDFFB_‍♀️ https://t.co/GrF3lB8iKB</t>
  </si>
  <si>
    <t>@realDonaldTrump _xD83C__xDDFA__xD83C__xDDF8_❤️
_xD83D__xDDFD_United States_xD83C__xDDFA__xD83C__xDDF8_ should NOT use taxpayer_xD83D__xDCB0_ funds to protect the world❗️
@NATO countries refusing to pay their fair share must step up or get kicked out of #NATO❗️ https://t.co/GrF3lB8iKB</t>
  </si>
  <si>
    <t>https://twitter.com/realdonaldtrump/status/1164231651351617536?s=21</t>
  </si>
  <si>
    <t>https://twitter.com/realDonaldTrump/status/1164231651351617536</t>
  </si>
  <si>
    <t>https://twitter.com/realdonaldtrump/status/1164231651351617536</t>
  </si>
  <si>
    <t>https://twitter.com/realDonaldTrump/status/1164231651351617536?s=20</t>
  </si>
  <si>
    <t>https://mobile.twitter.com/realDonaldTrump/status/1164231651351617536</t>
  </si>
  <si>
    <t>https://twitter.com/realDonaldTrump/status/1164231651351617536?s=19</t>
  </si>
  <si>
    <t>twitter.com</t>
  </si>
  <si>
    <t>impeachdonaldtrumpnow</t>
  </si>
  <si>
    <t>trumplies</t>
  </si>
  <si>
    <t>lefthypocrisy</t>
  </si>
  <si>
    <t>stanfordbinetintelligencescale</t>
  </si>
  <si>
    <t>usa</t>
  </si>
  <si>
    <t>antichrist nebuchadnezzar</t>
  </si>
  <si>
    <t>25thamendmentnow</t>
  </si>
  <si>
    <t>nato g7</t>
  </si>
  <si>
    <t>putinspuppet</t>
  </si>
  <si>
    <t>kag2020</t>
  </si>
  <si>
    <t>fairshare</t>
  </si>
  <si>
    <t>denmark</t>
  </si>
  <si>
    <t>https://pbs.twimg.com/media/ECgugPkVAAEKWds.jpg</t>
  </si>
  <si>
    <t>https://pbs.twimg.com/media/ECgvOOFUIAAN8yJ.jpg</t>
  </si>
  <si>
    <t>https://pbs.twimg.com/media/EChgFqaU4AEpH0a.jpg</t>
  </si>
  <si>
    <t>http://pbs.twimg.com/profile_images/960940049561927680/-KtIWjJV_normal.jpg</t>
  </si>
  <si>
    <t>http://pbs.twimg.com/profile_images/1250729097/Buddah_2.jpg_red_normal.jpg</t>
  </si>
  <si>
    <t>http://pbs.twimg.com/profile_images/978256306942472193/UGbTipbY_normal.jpg</t>
  </si>
  <si>
    <t>http://pbs.twimg.com/profile_images/1163088783270715393/UXsNorsx_normal.jpg</t>
  </si>
  <si>
    <t>http://pbs.twimg.com/profile_images/1142685590607028224/Sxo-rZL6_normal.png</t>
  </si>
  <si>
    <t>http://pbs.twimg.com/profile_images/1152267500966596608/hP9T5WB1_normal.jpg</t>
  </si>
  <si>
    <t>http://pbs.twimg.com/profile_images/1088898561213751296/98Ew6-y3_normal.jpg</t>
  </si>
  <si>
    <t>http://pbs.twimg.com/profile_images/1164311225427222529/kOVl1WXJ_normal.jpg</t>
  </si>
  <si>
    <t>http://pbs.twimg.com/profile_images/630675658436382720/aToeTL1o_normal.jpg</t>
  </si>
  <si>
    <t>http://pbs.twimg.com/profile_images/2715267793/b6729d675bbd93df3478e7ba0dead98d_normal.jpeg</t>
  </si>
  <si>
    <t>http://pbs.twimg.com/profile_images/1138832139351482368/VcICpCF1_normal.jpg</t>
  </si>
  <si>
    <t>http://pbs.twimg.com/profile_images/1086712375082995712/f5a1HSB0_normal.jpg</t>
  </si>
  <si>
    <t>http://pbs.twimg.com/profile_images/1133541803/ElCangriman_normal.png</t>
  </si>
  <si>
    <t>http://pbs.twimg.com/profile_images/1045671501754556416/Fd_nn9qc_normal.jpg</t>
  </si>
  <si>
    <t>http://pbs.twimg.com/profile_images/1131812105638821889/U-NL7tMo_normal.jpg</t>
  </si>
  <si>
    <t>http://pbs.twimg.com/profile_images/1066746754769444864/zOj8Y9oX_normal.jpg</t>
  </si>
  <si>
    <t>http://pbs.twimg.com/profile_images/1163952255902633985/HX8zdV_W_normal.jpg</t>
  </si>
  <si>
    <t>http://pbs.twimg.com/profile_images/1156978808630546432/V-iq62iJ_normal.jpg</t>
  </si>
  <si>
    <t>http://pbs.twimg.com/profile_images/1157205527820156929/1qdasen__normal.jpg</t>
  </si>
  <si>
    <t>http://pbs.twimg.com/profile_images/566130034541203459/474yJkpb_normal.jpeg</t>
  </si>
  <si>
    <t>http://pbs.twimg.com/profile_images/1100892080853798913/14r9h-jv_normal.png</t>
  </si>
  <si>
    <t>http://pbs.twimg.com/profile_images/1115921210188103680/aSY8-MM7_normal.jpg</t>
  </si>
  <si>
    <t>http://pbs.twimg.com/profile_images/1000887169005780999/ifVqI8MQ_normal.jpg</t>
  </si>
  <si>
    <t>http://pbs.twimg.com/profile_images/1164528255447126016/9_0zVQS-_normal.jpg</t>
  </si>
  <si>
    <t>http://pbs.twimg.com/profile_images/1143743427944898560/6TI31kRb_normal.png</t>
  </si>
  <si>
    <t>http://pbs.twimg.com/profile_images/1158503516656324608/CLJ94cQX_normal.jpg</t>
  </si>
  <si>
    <t>http://pbs.twimg.com/profile_images/978879250991341568/KWqRUIY3_normal.jpg</t>
  </si>
  <si>
    <t>http://pbs.twimg.com/profile_images/1151508445591457793/kpSjVfaB_normal.jpg</t>
  </si>
  <si>
    <t>http://pbs.twimg.com/profile_images/679490129849876480/jMVH6lzR_normal.jpg</t>
  </si>
  <si>
    <t>http://pbs.twimg.com/profile_images/1073640725802291200/CBwhRSIB_normal.jpg</t>
  </si>
  <si>
    <t>http://pbs.twimg.com/profile_images/738062060576071680/tAsgL412_normal.jpg</t>
  </si>
  <si>
    <t>http://pbs.twimg.com/profile_images/1127915493548011520/3E3tCN73_normal.jpg</t>
  </si>
  <si>
    <t>http://pbs.twimg.com/profile_images/560330789380833280/ZB6kOpfe_normal.jpeg</t>
  </si>
  <si>
    <t>http://pbs.twimg.com/profile_images/1091760906847977472/Ao9v6lw0_normal.jpg</t>
  </si>
  <si>
    <t>http://pbs.twimg.com/profile_images/1464735927/ASA_normal.jpg</t>
  </si>
  <si>
    <t>http://pbs.twimg.com/profile_images/1156947728762572802/CFRvk6wY_normal.jpg</t>
  </si>
  <si>
    <t>http://pbs.twimg.com/profile_images/672554172366102533/lV128fzV_normal.jpg</t>
  </si>
  <si>
    <t>http://pbs.twimg.com/profile_images/1110191867289878528/rHTjyaZp_normal.png</t>
  </si>
  <si>
    <t>http://pbs.twimg.com/profile_images/1113703139025326081/8jx1Gwcf_normal.jpg</t>
  </si>
  <si>
    <t>http://pbs.twimg.com/profile_images/1354917911/US_Seal_a_normal.jpg</t>
  </si>
  <si>
    <t>http://pbs.twimg.com/profile_images/1041905591067664389/3wXQeTLx_normal.jpg</t>
  </si>
  <si>
    <t>http://pbs.twimg.com/profile_images/1109641786954264576/SVuxgu5u_normal.png</t>
  </si>
  <si>
    <t>http://pbs.twimg.com/profile_images/925892212340207618/-ZofsvJ5_normal.jpg</t>
  </si>
  <si>
    <t>http://pbs.twimg.com/profile_images/950720223799382016/1yqfQr7d_normal.jpg</t>
  </si>
  <si>
    <t>http://pbs.twimg.com/profile_images/1141447444502331394/cnG0eb_u_normal.jpg</t>
  </si>
  <si>
    <t>http://pbs.twimg.com/profile_images/1153626863627055104/BkJ0S6tK_normal.png</t>
  </si>
  <si>
    <t>http://pbs.twimg.com/profile_images/1107695891463446528/mffzSlOO_normal.jpg</t>
  </si>
  <si>
    <t>http://pbs.twimg.com/profile_images/420348455043604480/N4-vJ3YH_normal.jpeg</t>
  </si>
  <si>
    <t>http://pbs.twimg.com/profile_images/1122060218056101888/TbDcVvMN_normal.jpg</t>
  </si>
  <si>
    <t>http://pbs.twimg.com/profile_images/1054716743820722176/RDpazS0g_normal.jpg</t>
  </si>
  <si>
    <t>http://pbs.twimg.com/profile_images/975168930934214656/txZcrR71_normal.jpg</t>
  </si>
  <si>
    <t>http://pbs.twimg.com/profile_images/1159940249591717890/b9xt80hr_normal.jpg</t>
  </si>
  <si>
    <t>http://pbs.twimg.com/profile_images/1039742498959241216/iifY4eha_normal.jpg</t>
  </si>
  <si>
    <t>http://pbs.twimg.com/profile_images/838098893963415555/P5ykzG7O_normal.jpg</t>
  </si>
  <si>
    <t>http://pbs.twimg.com/profile_images/1131389521918955522/_SqbMucd_normal.jpg</t>
  </si>
  <si>
    <t>http://pbs.twimg.com/profile_images/1035182604704608257/QX7nAFKs_normal.jpg</t>
  </si>
  <si>
    <t>http://pbs.twimg.com/profile_images/1426562045/image_normal.jpg</t>
  </si>
  <si>
    <t>http://pbs.twimg.com/profile_images/1330525114/giants-logo_normal.jpg</t>
  </si>
  <si>
    <t>http://pbs.twimg.com/profile_images/1154188197896888320/PWrkMUAq_normal.jpg</t>
  </si>
  <si>
    <t>http://pbs.twimg.com/profile_images/2246175282/twitter_normal.jpg</t>
  </si>
  <si>
    <t>http://pbs.twimg.com/profile_images/378800000624178589/d9dde7957722f78e5915325632561b33_normal.jpeg</t>
  </si>
  <si>
    <t>http://pbs.twimg.com/profile_images/760486119712718848/o8vyufGR_normal.jpg</t>
  </si>
  <si>
    <t>http://pbs.twimg.com/profile_images/1134239441143422978/MqlKgE8k_normal.jpg</t>
  </si>
  <si>
    <t>http://pbs.twimg.com/profile_images/973960707698933760/fZf70iCX_normal.jpg</t>
  </si>
  <si>
    <t>17:43:53</t>
  </si>
  <si>
    <t>17:43:56</t>
  </si>
  <si>
    <t>17:44:36</t>
  </si>
  <si>
    <t>17:45:57</t>
  </si>
  <si>
    <t>17:46:10</t>
  </si>
  <si>
    <t>17:46:56</t>
  </si>
  <si>
    <t>17:47:42</t>
  </si>
  <si>
    <t>17:49:40</t>
  </si>
  <si>
    <t>17:49:41</t>
  </si>
  <si>
    <t>17:50:03</t>
  </si>
  <si>
    <t>17:52:29</t>
  </si>
  <si>
    <t>17:53:47</t>
  </si>
  <si>
    <t>17:54:51</t>
  </si>
  <si>
    <t>17:55:03</t>
  </si>
  <si>
    <t>17:55:50</t>
  </si>
  <si>
    <t>17:57:16</t>
  </si>
  <si>
    <t>17:58:15</t>
  </si>
  <si>
    <t>17:58:42</t>
  </si>
  <si>
    <t>18:04:36</t>
  </si>
  <si>
    <t>18:06:21</t>
  </si>
  <si>
    <t>18:07:59</t>
  </si>
  <si>
    <t>18:19:47</t>
  </si>
  <si>
    <t>18:20:41</t>
  </si>
  <si>
    <t>18:22:18</t>
  </si>
  <si>
    <t>18:24:16</t>
  </si>
  <si>
    <t>18:24:45</t>
  </si>
  <si>
    <t>18:25:41</t>
  </si>
  <si>
    <t>18:25:53</t>
  </si>
  <si>
    <t>18:30:07</t>
  </si>
  <si>
    <t>18:34:01</t>
  </si>
  <si>
    <t>18:47:49</t>
  </si>
  <si>
    <t>18:52:43</t>
  </si>
  <si>
    <t>18:55:57</t>
  </si>
  <si>
    <t>18:57:59</t>
  </si>
  <si>
    <t>19:08:14</t>
  </si>
  <si>
    <t>19:32:23</t>
  </si>
  <si>
    <t>19:34:21</t>
  </si>
  <si>
    <t>19:30:44</t>
  </si>
  <si>
    <t>19:32:41</t>
  </si>
  <si>
    <t>19:52:56</t>
  </si>
  <si>
    <t>20:09:11</t>
  </si>
  <si>
    <t>20:26:04</t>
  </si>
  <si>
    <t>20:31:39</t>
  </si>
  <si>
    <t>20:37:17</t>
  </si>
  <si>
    <t>20:41:13</t>
  </si>
  <si>
    <t>20:48:28</t>
  </si>
  <si>
    <t>20:49:28</t>
  </si>
  <si>
    <t>21:20:25</t>
  </si>
  <si>
    <t>21:23:12</t>
  </si>
  <si>
    <t>21:25:48</t>
  </si>
  <si>
    <t>21:29:18</t>
  </si>
  <si>
    <t>21:56:29</t>
  </si>
  <si>
    <t>21:56:38</t>
  </si>
  <si>
    <t>21:56:46</t>
  </si>
  <si>
    <t>21:57:03</t>
  </si>
  <si>
    <t>21:57:22</t>
  </si>
  <si>
    <t>22:07:55</t>
  </si>
  <si>
    <t>22:20:37</t>
  </si>
  <si>
    <t>22:22:28</t>
  </si>
  <si>
    <t>23:03:34</t>
  </si>
  <si>
    <t>23:22:06</t>
  </si>
  <si>
    <t>00:19:57</t>
  </si>
  <si>
    <t>00:36:27</t>
  </si>
  <si>
    <t>00:37:56</t>
  </si>
  <si>
    <t>00:42:09</t>
  </si>
  <si>
    <t>02:40:46</t>
  </si>
  <si>
    <t>03:39:39</t>
  </si>
  <si>
    <t>06:15:17</t>
  </si>
  <si>
    <t>10:06:17</t>
  </si>
  <si>
    <t>10:29:51</t>
  </si>
  <si>
    <t>10:59:13</t>
  </si>
  <si>
    <t>11:36:09</t>
  </si>
  <si>
    <t>11:38:26</t>
  </si>
  <si>
    <t>14:09:45</t>
  </si>
  <si>
    <t>14:55:14</t>
  </si>
  <si>
    <t>15:19:31</t>
  </si>
  <si>
    <t>23:30:17</t>
  </si>
  <si>
    <t>16:51:03</t>
  </si>
  <si>
    <t>https://twitter.com/djarjartrump/status/1164231663280222208</t>
  </si>
  <si>
    <t>https://twitter.com/jiveasstrump/status/1164231675477417984</t>
  </si>
  <si>
    <t>https://twitter.com/twump_owo/status/1164231844545597442</t>
  </si>
  <si>
    <t>https://twitter.com/beenewsdaily/status/1164232181264392193</t>
  </si>
  <si>
    <t>https://twitter.com/hapkidogal/status/1164232236385939461</t>
  </si>
  <si>
    <t>https://twitter.com/dragonfly_drama/status/1164232429327925248</t>
  </si>
  <si>
    <t>https://twitter.com/michaelt162/status/1164232623570505729</t>
  </si>
  <si>
    <t>https://twitter.com/lasouizzi/status/1164233117932171265</t>
  </si>
  <si>
    <t>https://twitter.com/romanwenzl/status/1164233121669287941</t>
  </si>
  <si>
    <t>https://twitter.com/arriaga_kreuz/status/1164233213130227713</t>
  </si>
  <si>
    <t>https://twitter.com/tchalla____/status/1164233827302043648</t>
  </si>
  <si>
    <t>https://twitter.com/enough68972575/status/1164234153803550722</t>
  </si>
  <si>
    <t>https://twitter.com/jakkiecilliers/status/1164234422163509248</t>
  </si>
  <si>
    <t>https://twitter.com/phaethontweets/status/1164234472830771207</t>
  </si>
  <si>
    <t>https://twitter.com/bbbmarsh/status/1164234669682040832</t>
  </si>
  <si>
    <t>https://twitter.com/cjcmichel/status/1164235029674962945</t>
  </si>
  <si>
    <t>https://twitter.com/soyelcangriman/status/1164235280318177280</t>
  </si>
  <si>
    <t>https://twitter.com/trawetsla/status/1164235389890174977</t>
  </si>
  <si>
    <t>https://twitter.com/ljt_is_me/status/1164236876095655936</t>
  </si>
  <si>
    <t>https://twitter.com/aditiyadav52500/status/1164237316702912512</t>
  </si>
  <si>
    <t>https://twitter.com/analyticascent/status/1164237730009632768</t>
  </si>
  <si>
    <t>https://twitter.com/demitry_kot/status/1164240697777688576</t>
  </si>
  <si>
    <t>https://twitter.com/mbjorklund1963/status/1164240925767262208</t>
  </si>
  <si>
    <t>https://twitter.com/asceticstance/status/1164241331557982208</t>
  </si>
  <si>
    <t>https://twitter.com/007amnesia/status/1164241825001029632</t>
  </si>
  <si>
    <t>https://twitter.com/bencampo/status/1164241946463887362</t>
  </si>
  <si>
    <t>https://twitter.com/ykrkane/status/1164242183299276800</t>
  </si>
  <si>
    <t>https://twitter.com/debbiej66015887/status/1164242233203286017</t>
  </si>
  <si>
    <t>https://twitter.com/joeycomplaints/status/1164243298036277248</t>
  </si>
  <si>
    <t>https://twitter.com/cali_ps/status/1164244280199827456</t>
  </si>
  <si>
    <t>https://twitter.com/tinamarief49/status/1164247752676716546</t>
  </si>
  <si>
    <t>https://twitter.com/retiredarmy7/status/1164248985168699392</t>
  </si>
  <si>
    <t>https://twitter.com/chrishalton516/status/1164249800491098112</t>
  </si>
  <si>
    <t>https://twitter.com/timeouttweeter/status/1164250309918699520</t>
  </si>
  <si>
    <t>https://twitter.com/havanadc/status/1164252891668013058</t>
  </si>
  <si>
    <t>https://twitter.com/erkperk/status/1164258966274281472</t>
  </si>
  <si>
    <t>https://twitter.com/havetotakeatru2/status/1164259461256679424</t>
  </si>
  <si>
    <t>https://twitter.com/havetotakeatru2/status/1164258554049650688</t>
  </si>
  <si>
    <t>https://twitter.com/havetotakeatru2/status/1164259043361382400</t>
  </si>
  <si>
    <t>https://twitter.com/raedoubleu/status/1164264137624444928</t>
  </si>
  <si>
    <t>https://twitter.com/bishyoucray2/status/1164268229608517632</t>
  </si>
  <si>
    <t>https://twitter.com/lauraitalia14/status/1164272477427703812</t>
  </si>
  <si>
    <t>https://twitter.com/gjnr14/status/1164273883135926272</t>
  </si>
  <si>
    <t>https://twitter.com/phxdave/status/1164275299598647296</t>
  </si>
  <si>
    <t>https://twitter.com/mm72931622/status/1164276290050039809</t>
  </si>
  <si>
    <t>https://twitter.com/dreamescapeps/status/1164278114895237125</t>
  </si>
  <si>
    <t>https://twitter.com/timmcguiness/status/1164278366855450626</t>
  </si>
  <si>
    <t>https://twitter.com/nach9636/status/1164286157179346944</t>
  </si>
  <si>
    <t>https://twitter.com/briancarr73/status/1164286857812873216</t>
  </si>
  <si>
    <t>https://twitter.com/jerrylingle/status/1164287510073098240</t>
  </si>
  <si>
    <t>https://twitter.com/katet7/status/1164288390906273793</t>
  </si>
  <si>
    <t>https://twitter.com/tonyrenner/status/1164295233502437377</t>
  </si>
  <si>
    <t>https://twitter.com/tonyrenner/status/1164295270781399041</t>
  </si>
  <si>
    <t>https://twitter.com/tonyrenner/status/1164295301487894528</t>
  </si>
  <si>
    <t>https://twitter.com/tonyrenner/status/1164295375626342409</t>
  </si>
  <si>
    <t>https://twitter.com/whatsdomupto/status/1164295452159815680</t>
  </si>
  <si>
    <t>https://twitter.com/saquibclimatex/status/1164298108739686406</t>
  </si>
  <si>
    <t>https://twitter.com/dantipena/status/1164301304602255361</t>
  </si>
  <si>
    <t>https://twitter.com/inthelionsden_/status/1164301771331776513</t>
  </si>
  <si>
    <t>https://twitter.com/nyabok/status/1164312113751515136</t>
  </si>
  <si>
    <t>https://twitter.com/scottevanjenk/status/1164316779390341122</t>
  </si>
  <si>
    <t>https://twitter.com/benktallmadge/status/1164331334447185922</t>
  </si>
  <si>
    <t>https://twitter.com/rich_roser/status/1164335487244537856</t>
  </si>
  <si>
    <t>https://twitter.com/sandboxvet1/status/1164335861804281857</t>
  </si>
  <si>
    <t>https://twitter.com/carolinefromp5/status/1164336923533631492</t>
  </si>
  <si>
    <t>https://twitter.com/ernestpob/status/1164366775015706625</t>
  </si>
  <si>
    <t>https://twitter.com/newsericks/status/1164381592485269504</t>
  </si>
  <si>
    <t>https://twitter.com/kamiliaharaqoo/status/1164420759256588288</t>
  </si>
  <si>
    <t>https://twitter.com/annievanleur/status/1164478890569588736</t>
  </si>
  <si>
    <t>https://twitter.com/icemikeusa/status/1164484824272375809</t>
  </si>
  <si>
    <t>https://twitter.com/jvman588/status/1164492211775508480</t>
  </si>
  <si>
    <t>https://twitter.com/godrus/status/1164501509113094144</t>
  </si>
  <si>
    <t>https://twitter.com/dagboee/status/1164502083363659776</t>
  </si>
  <si>
    <t>https://twitter.com/stellastar711/status/1164540161134387201</t>
  </si>
  <si>
    <t>https://twitter.com/bill_jira/status/1164551607704383489</t>
  </si>
  <si>
    <t>https://twitter.com/mrdic/status/1164557721431154689</t>
  </si>
  <si>
    <t>https://twitter.com/vicpenley/status/1164318836574736384</t>
  </si>
  <si>
    <t>https://twitter.com/vicpenley/status/1164580753142714368</t>
  </si>
  <si>
    <t>1164231663280222208</t>
  </si>
  <si>
    <t>1164231675477417984</t>
  </si>
  <si>
    <t>1164231844545597442</t>
  </si>
  <si>
    <t>1164232181264392193</t>
  </si>
  <si>
    <t>1164232236385939461</t>
  </si>
  <si>
    <t>1164232429327925248</t>
  </si>
  <si>
    <t>1164232623570505729</t>
  </si>
  <si>
    <t>1164233117932171265</t>
  </si>
  <si>
    <t>1164233121669287941</t>
  </si>
  <si>
    <t>1164233213130227713</t>
  </si>
  <si>
    <t>1164233827302043648</t>
  </si>
  <si>
    <t>1164234153803550722</t>
  </si>
  <si>
    <t>1164234422163509248</t>
  </si>
  <si>
    <t>1164234472830771207</t>
  </si>
  <si>
    <t>1164234669682040832</t>
  </si>
  <si>
    <t>1164235029674962945</t>
  </si>
  <si>
    <t>1164235280318177280</t>
  </si>
  <si>
    <t>1164235389890174977</t>
  </si>
  <si>
    <t>1164236876095655936</t>
  </si>
  <si>
    <t>1164237316702912512</t>
  </si>
  <si>
    <t>1164237730009632768</t>
  </si>
  <si>
    <t>1164240697777688576</t>
  </si>
  <si>
    <t>1164240925767262208</t>
  </si>
  <si>
    <t>1164241331557982208</t>
  </si>
  <si>
    <t>1164241825001029632</t>
  </si>
  <si>
    <t>1164241946463887362</t>
  </si>
  <si>
    <t>1164242183299276800</t>
  </si>
  <si>
    <t>1164242233203286017</t>
  </si>
  <si>
    <t>1164243298036277248</t>
  </si>
  <si>
    <t>1164244280199827456</t>
  </si>
  <si>
    <t>1164247752676716546</t>
  </si>
  <si>
    <t>1164248985168699392</t>
  </si>
  <si>
    <t>1164249800491098112</t>
  </si>
  <si>
    <t>1164250309918699520</t>
  </si>
  <si>
    <t>1164252891668013058</t>
  </si>
  <si>
    <t>1164258966274281472</t>
  </si>
  <si>
    <t>1164259461256679424</t>
  </si>
  <si>
    <t>1164258554049650688</t>
  </si>
  <si>
    <t>1164259043361382400</t>
  </si>
  <si>
    <t>1164264137624444928</t>
  </si>
  <si>
    <t>1164268229608517632</t>
  </si>
  <si>
    <t>1164272477427703812</t>
  </si>
  <si>
    <t>1164273883135926272</t>
  </si>
  <si>
    <t>1164275299598647296</t>
  </si>
  <si>
    <t>1164276290050039809</t>
  </si>
  <si>
    <t>1164278114895237125</t>
  </si>
  <si>
    <t>1164278366855450626</t>
  </si>
  <si>
    <t>1164286157179346944</t>
  </si>
  <si>
    <t>1164286857812873216</t>
  </si>
  <si>
    <t>1164287510073098240</t>
  </si>
  <si>
    <t>1164288390906273793</t>
  </si>
  <si>
    <t>1164295233502437377</t>
  </si>
  <si>
    <t>1164295270781399041</t>
  </si>
  <si>
    <t>1164295301487894528</t>
  </si>
  <si>
    <t>1164295375626342409</t>
  </si>
  <si>
    <t>1164295452159815680</t>
  </si>
  <si>
    <t>1164298108739686406</t>
  </si>
  <si>
    <t>1164301304602255361</t>
  </si>
  <si>
    <t>1164301771331776513</t>
  </si>
  <si>
    <t>1164312113751515136</t>
  </si>
  <si>
    <t>1164316779390341122</t>
  </si>
  <si>
    <t>1164331334447185922</t>
  </si>
  <si>
    <t>1164335487244537856</t>
  </si>
  <si>
    <t>1164335861804281857</t>
  </si>
  <si>
    <t>1164336923533631492</t>
  </si>
  <si>
    <t>1164366775015706625</t>
  </si>
  <si>
    <t>1164381592485269504</t>
  </si>
  <si>
    <t>1164420759256588288</t>
  </si>
  <si>
    <t>1164478890569588736</t>
  </si>
  <si>
    <t>1164484824272375809</t>
  </si>
  <si>
    <t>1164492211775508480</t>
  </si>
  <si>
    <t>1164501509113094144</t>
  </si>
  <si>
    <t>1164502083363659776</t>
  </si>
  <si>
    <t>1164540161134387201</t>
  </si>
  <si>
    <t>1164551607704383489</t>
  </si>
  <si>
    <t>1164557721431154689</t>
  </si>
  <si>
    <t>1164318836574736384</t>
  </si>
  <si>
    <t>1164580753142714368</t>
  </si>
  <si>
    <t>1164231651351617536</t>
  </si>
  <si>
    <t>1164025081548480513</t>
  </si>
  <si>
    <t>1112424819004456962</t>
  </si>
  <si>
    <t>1164233917836267520</t>
  </si>
  <si>
    <t>1164236690380283905</t>
  </si>
  <si>
    <t>1164240484774101003</t>
  </si>
  <si>
    <t>1164236944815136769</t>
  </si>
  <si>
    <t>1164255522121555969</t>
  </si>
  <si>
    <t>1164275261304557568</t>
  </si>
  <si>
    <t>1164277516028252160</t>
  </si>
  <si>
    <t>1164192264610095110</t>
  </si>
  <si>
    <t>1163970730998063110</t>
  </si>
  <si>
    <t>1163784877755568131</t>
  </si>
  <si>
    <t>1163917037640568833</t>
  </si>
  <si>
    <t>1164299808565268482</t>
  </si>
  <si>
    <t>1164241283193462784</t>
  </si>
  <si>
    <t>1164303357604794368</t>
  </si>
  <si>
    <t>1164331800090566657</t>
  </si>
  <si>
    <t>1164418367249190913</t>
  </si>
  <si>
    <t>1164499208881299457</t>
  </si>
  <si>
    <t>1164469909134426113</t>
  </si>
  <si>
    <t>25073877</t>
  </si>
  <si>
    <t>15764644</t>
  </si>
  <si>
    <t>331039469</t>
  </si>
  <si>
    <t>3870095128</t>
  </si>
  <si>
    <t>2315698776</t>
  </si>
  <si>
    <t>114806561</t>
  </si>
  <si>
    <t>151304840</t>
  </si>
  <si>
    <t>822215673812119553</t>
  </si>
  <si>
    <t>69986363</t>
  </si>
  <si>
    <t>944526255818493953</t>
  </si>
  <si>
    <t>14344823</t>
  </si>
  <si>
    <t>787736606195277824</t>
  </si>
  <si>
    <t>83795099</t>
  </si>
  <si>
    <t>1123568178582495233</t>
  </si>
  <si>
    <t>409170134</t>
  </si>
  <si>
    <t>872460123125448704</t>
  </si>
  <si>
    <t>1100643910710427654</t>
  </si>
  <si>
    <t>822215679726100480</t>
  </si>
  <si>
    <t>45596329</t>
  </si>
  <si>
    <t>216790650</t>
  </si>
  <si>
    <t>549700222</t>
  </si>
  <si>
    <t>2836421</t>
  </si>
  <si>
    <t>802978381184823297</t>
  </si>
  <si>
    <t>105269160</t>
  </si>
  <si>
    <t>65422342</t>
  </si>
  <si>
    <t>39986021</t>
  </si>
  <si>
    <t>770242720099074048</t>
  </si>
  <si>
    <t>1142185061439197186</t>
  </si>
  <si>
    <t>1140911602415362049</t>
  </si>
  <si>
    <t>822078666</t>
  </si>
  <si>
    <t>2902466997</t>
  </si>
  <si>
    <t>18089606</t>
  </si>
  <si>
    <t>880245693457326081</t>
  </si>
  <si>
    <t>957940053770043392</t>
  </si>
  <si>
    <t>2874772837</t>
  </si>
  <si>
    <t>2768501</t>
  </si>
  <si>
    <t>166163836</t>
  </si>
  <si>
    <t>1074050067592568832</t>
  </si>
  <si>
    <t>en</t>
  </si>
  <si>
    <t>und</t>
  </si>
  <si>
    <t>fr</t>
  </si>
  <si>
    <t>es</t>
  </si>
  <si>
    <t>ru</t>
  </si>
  <si>
    <t>sl</t>
  </si>
  <si>
    <t>fa</t>
  </si>
  <si>
    <t>it</t>
  </si>
  <si>
    <t>zh</t>
  </si>
  <si>
    <t>no</t>
  </si>
  <si>
    <t/>
  </si>
  <si>
    <t>DJJT</t>
  </si>
  <si>
    <t>JiveAssTrump</t>
  </si>
  <si>
    <t>owo trump</t>
  </si>
  <si>
    <t>Twitter for iPhone</t>
  </si>
  <si>
    <t>TweetDeck</t>
  </si>
  <si>
    <t>Twitter for Android</t>
  </si>
  <si>
    <t>Tweetbot for iΟS</t>
  </si>
  <si>
    <t>Twitter Web App</t>
  </si>
  <si>
    <t>IFTTT</t>
  </si>
  <si>
    <t>Twitter for iPad</t>
  </si>
  <si>
    <t>Twitter Web Client</t>
  </si>
  <si>
    <t>-77.119401,38.801826 
-76.909396,38.801826 
-76.909396,38.9953797 
-77.119401,38.9953797</t>
  </si>
  <si>
    <t>-115.2092535,35.984784 
-115.0610763,35.984784 
-115.0610763,36.137145 
-115.2092535,36.137145</t>
  </si>
  <si>
    <t>United States</t>
  </si>
  <si>
    <t>US</t>
  </si>
  <si>
    <t>Washington, DC</t>
  </si>
  <si>
    <t>Paradise, NV</t>
  </si>
  <si>
    <t>01fbe706f872cb32</t>
  </si>
  <si>
    <t>8fa6d7a33b83ef26</t>
  </si>
  <si>
    <t>Washington</t>
  </si>
  <si>
    <t>Paradise</t>
  </si>
  <si>
    <t>city</t>
  </si>
  <si>
    <t>https://api.twitter.com/1.1/geo/id/01fbe706f872cb32.json</t>
  </si>
  <si>
    <t>https://api.twitter.com/1.1/geo/id/8fa6d7a33b83ef26.json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</si>
  <si>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</si>
  <si>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</si>
  <si>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</si>
  <si>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</si>
  <si>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</si>
  <si>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</si>
  <si>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</si>
  <si>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</si>
  <si>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</si>
  <si>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</si>
  <si>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</si>
  <si>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</si>
  <si>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</si>
  <si>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</si>
  <si>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</si>
  <si>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</si>
  <si>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</si>
  <si>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</si>
  <si>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</si>
  <si>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</si>
  <si>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</si>
  <si>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Donald Jar Jar Trump</t>
  </si>
  <si>
    <t>NATO</t>
  </si>
  <si>
    <t>Donald J. Trump</t>
  </si>
  <si>
    <t>Twump</t>
  </si>
  <si>
    <t>BeeNewsDaily</t>
  </si>
  <si>
    <t>Shar G</t>
  </si>
  <si>
    <t>Nancy Pelosi</t>
  </si>
  <si>
    <t>Monika Beyer</t>
  </si>
  <si>
    <t>Michael</t>
  </si>
  <si>
    <t>Soulking</t>
  </si>
  <si>
    <t>Nathalie Odzierejko</t>
  </si>
  <si>
    <t>Roman Wenzl,MMBA</t>
  </si>
  <si>
    <t>Bernhard Schulyok</t>
  </si>
  <si>
    <t>Michael Bauer</t>
  </si>
  <si>
    <t>Aurel Saupe</t>
  </si>
  <si>
    <t>kreuz_arriaga_gerhard</t>
  </si>
  <si>
    <t>T’Challa</t>
  </si>
  <si>
    <t>Robert J. O'Neill</t>
  </si>
  <si>
    <t>Tim Apple</t>
  </si>
  <si>
    <t>Seth Abramson</t>
  </si>
  <si>
    <t>Jakkie Cilliers</t>
  </si>
  <si>
    <t>arron lane</t>
  </si>
  <si>
    <t>ρhαετhøṉ</t>
  </si>
  <si>
    <t>Barbara Marshall</t>
  </si>
  <si>
    <t>Kellyanne Conway</t>
  </si>
  <si>
    <t>Ivanka Trump</t>
  </si>
  <si>
    <t>The White House</t>
  </si>
  <si>
    <t>Casey Michel _xD83C__xDDF0__xD83C__xDDFF_</t>
  </si>
  <si>
    <t>El Cangrimán</t>
  </si>
  <si>
    <t>Gabo Pagan</t>
  </si>
  <si>
    <t>Al Stewart</t>
  </si>
  <si>
    <t>House Republicans</t>
  </si>
  <si>
    <t>Senate Republicans</t>
  </si>
  <si>
    <t>#UnRedactedCopy Lori</t>
  </si>
  <si>
    <t>Aditi Yadav</t>
  </si>
  <si>
    <t>Amara's Law</t>
  </si>
  <si>
    <t>Дима Кот</t>
  </si>
  <si>
    <t>Marcus Bjorklund _xD83C__xDDFA__xD83C__xDDF8_</t>
  </si>
  <si>
    <t>OakTown ☢ Unfiltered</t>
  </si>
  <si>
    <t>PinkAboutIt ⭐⭐⭐</t>
  </si>
  <si>
    <t>❌_xD83C__xDDFA__xD83C__xDDF8_JAMES_xD83C__xDDFA__xD83C__xDDF8_MAGA⭐️⭐️⭐️❌</t>
  </si>
  <si>
    <t>Francis Buckner</t>
  </si>
  <si>
    <t>CC</t>
  </si>
  <si>
    <t>❌Earl L McConnell❌</t>
  </si>
  <si>
    <t>SIX MORE YEARS!</t>
  </si>
  <si>
    <t>Steph</t>
  </si>
  <si>
    <t>RAY BAEZ</t>
  </si>
  <si>
    <t>John K Stahl</t>
  </si>
  <si>
    <t>Educating Liberals</t>
  </si>
  <si>
    <t>Tomi Lahren</t>
  </si>
  <si>
    <t>Mitch Bosworth</t>
  </si>
  <si>
    <t>Michigan for Trump</t>
  </si>
  <si>
    <t>Joseph Salvatore ⭐️⭐️⭐️</t>
  </si>
  <si>
    <t>Animal Advocate MAGA</t>
  </si>
  <si>
    <t>Dan Bongino</t>
  </si>
  <si>
    <t>_xD83D__xDC51__xD835__xDCBD__xD835__xDC52__xD835__xDCCE__xD835__xDCBE__xD835__xDCC9__xD835__xDCC8__xD835__xDC9E__xD835__xDCB6__xD835__xDCC7__xD83D__xDC8B__xD835__xDCC1__xD835__xDCCE__xD835__xDCC3__xD83D__xDC51_</t>
  </si>
  <si>
    <t>MAGA Ark</t>
  </si>
  <si>
    <t>G</t>
  </si>
  <si>
    <t>Jack Burkman</t>
  </si>
  <si>
    <t>Rob</t>
  </si>
  <si>
    <t>Andrew</t>
  </si>
  <si>
    <t>BojanPožar</t>
  </si>
  <si>
    <t>peter jancic</t>
  </si>
  <si>
    <t>Ben Campo</t>
  </si>
  <si>
    <t>Elizabeth de la Vega</t>
  </si>
  <si>
    <t>یوسف</t>
  </si>
  <si>
    <t>آدم</t>
  </si>
  <si>
    <t>Williedog❌</t>
  </si>
  <si>
    <t>Joey C</t>
  </si>
  <si>
    <t>PSCali</t>
  </si>
  <si>
    <t>President Trump</t>
  </si>
  <si>
    <t>Tina Marie_xD83C__xDF0A__xD83C__xDDFA__xD83C__xDDF8_</t>
  </si>
  <si>
    <t>Retired Army</t>
  </si>
  <si>
    <t>Milo</t>
  </si>
  <si>
    <t>CSM</t>
  </si>
  <si>
    <t>ROBERT CATES</t>
  </si>
  <si>
    <t>_xD83D__xDD31_@IFBPaul_xD83D__xDD31__xD83E__xDD47__xD83C__xDDFA__xD83C__xDDF8__xD83E__xDD47_</t>
  </si>
  <si>
    <t>MAGA.Patriot _xD83D__xDC4A_✝️_xD83C__xDDFA__xD83C__xDDF8_</t>
  </si>
  <si>
    <t>d00danon(MAGA)</t>
  </si>
  <si>
    <t>Chris Stamper</t>
  </si>
  <si>
    <t>_xD83D__xDCA5_brooks brown_xD83D__xDCA5__xD83C__xDF10__xD83C__xDFC1_</t>
  </si>
  <si>
    <t>BRIAN FRASER</t>
  </si>
  <si>
    <t>⭐⭐⭐Debt Assassin-Credit Restoration Coach</t>
  </si>
  <si>
    <t>_xD83C__xDDFA__xD83C__xDDF8__xD83D__xDCA5__xD83D__xDE80_✝️_xD83D__xDCA2_THPJ_xD83D__xDCA2_✝️_xD83D__xDE80__xD83D__xDCA5__xD83C__xDDFA__xD83C__xDDF8_</t>
  </si>
  <si>
    <t>Bill Brannon</t>
  </si>
  <si>
    <t>Smiley Chris</t>
  </si>
  <si>
    <t>CuyguyEd71</t>
  </si>
  <si>
    <t>Gian Garcia</t>
  </si>
  <si>
    <t>Mia Farrow</t>
  </si>
  <si>
    <t>Alexandria Ocasio-Cortez</t>
  </si>
  <si>
    <t>Chuck Schumer</t>
  </si>
  <si>
    <t>Democratic Party</t>
  </si>
  <si>
    <t>CNN</t>
  </si>
  <si>
    <t>Erik Andersson _xD83D__xDC18_</t>
  </si>
  <si>
    <t>Assar Andersson</t>
  </si>
  <si>
    <t>HaveToTakeATrump</t>
  </si>
  <si>
    <t>E J Dubois</t>
  </si>
  <si>
    <t>Airmid'sMom</t>
  </si>
  <si>
    <t>NunYaBiz</t>
  </si>
  <si>
    <t>laura</t>
  </si>
  <si>
    <t>Hack Jandey</t>
  </si>
  <si>
    <t>Dinesh D'Souza</t>
  </si>
  <si>
    <t>Daily Caller</t>
  </si>
  <si>
    <t>Sharyl Attkisson_xD83D__xDD75_️‍♂️</t>
  </si>
  <si>
    <t>Charlie Kirk</t>
  </si>
  <si>
    <t>Joe Scarborough</t>
  </si>
  <si>
    <t>The Washington Post</t>
  </si>
  <si>
    <t>The New York Times</t>
  </si>
  <si>
    <t>Rachel Maddow MSNBC</t>
  </si>
  <si>
    <t>CNN Politics</t>
  </si>
  <si>
    <t>ABC News</t>
  </si>
  <si>
    <t>NBC Entertainment</t>
  </si>
  <si>
    <t>CBS News</t>
  </si>
  <si>
    <t>MSNBC</t>
  </si>
  <si>
    <t>Dave U.</t>
  </si>
  <si>
    <t>NoMoreChaos.  _xD83D__xDCA5__xD83C__xDDFA__xD83C__xDDF8__xD83D__xDCA5_</t>
  </si>
  <si>
    <t>Groundhog day</t>
  </si>
  <si>
    <t>Jackie Speier</t>
  </si>
  <si>
    <t>Kamala Harris</t>
  </si>
  <si>
    <t>Cory Booker</t>
  </si>
  <si>
    <t>Hakeem Jeffries</t>
  </si>
  <si>
    <t>Elizabeth Warren</t>
  </si>
  <si>
    <t>Adam Schiff</t>
  </si>
  <si>
    <t>John Schindler</t>
  </si>
  <si>
    <t>❄️ Snowbird _xD83C__xDF3B_</t>
  </si>
  <si>
    <t>Michael Coudrey</t>
  </si>
  <si>
    <t>alan fairbrother</t>
  </si>
  <si>
    <t>politicalnash</t>
  </si>
  <si>
    <t>Brian Carr</t>
  </si>
  <si>
    <t>Jerry Lingle</t>
  </si>
  <si>
    <t>Kathy Thompson</t>
  </si>
  <si>
    <t>Tony! Renner!</t>
  </si>
  <si>
    <t>NATO Joint Force Command Brunssum - JFCBS</t>
  </si>
  <si>
    <t>US Army Europe</t>
  </si>
  <si>
    <t>NATO NFIU Lithuania</t>
  </si>
  <si>
    <t>Lithuanian_Armed_Forces</t>
  </si>
  <si>
    <t>Lithuanian MOD</t>
  </si>
  <si>
    <t>Lithuania in NATO</t>
  </si>
  <si>
    <t>SHAPE Public Affairs</t>
  </si>
  <si>
    <t>Belgian Army</t>
  </si>
  <si>
    <t>Belgium at NATO</t>
  </si>
  <si>
    <t>Belgian Defence</t>
  </si>
  <si>
    <t>Klaus Iohannis</t>
  </si>
  <si>
    <t>US Mission to NATO</t>
  </si>
  <si>
    <t>Secretary of Defense Dr. Mark T. Esper</t>
  </si>
  <si>
    <t>Dominic</t>
  </si>
  <si>
    <t>Saquib Mehmood</t>
  </si>
  <si>
    <t>@MontseMontecarlo</t>
  </si>
  <si>
    <t>(((Danny Boy)))_xD83C__xDDEC__xD83C__xDDE7__xD83C__xDDED__xD83C__xDDF0_</t>
  </si>
  <si>
    <t>1.20.21...the end of an error</t>
  </si>
  <si>
    <t>Wow. Just...wow. The horror...</t>
  </si>
  <si>
    <t>BenTallmadge</t>
  </si>
  <si>
    <t>dHoser</t>
  </si>
  <si>
    <t>John Haltiwanger</t>
  </si>
  <si>
    <t>MattConnerfrom 1984</t>
  </si>
  <si>
    <t>sandboxvet</t>
  </si>
  <si>
    <t>Kurt Schlichter</t>
  </si>
  <si>
    <t>Caroline ⚜️_xD83C__xDDEC__xD83C__xDDF1__xD83C__xDDE6__xD83C__xDDF6__xD83C__xDFF4_‍☠️_xD83C__xDDED__xD83C__xDDF0__xD83C__xDDE8__xD83C__xDDF3_</t>
  </si>
  <si>
    <t>Florida Man _xD83D__xDD1E_</t>
  </si>
  <si>
    <t>JS</t>
  </si>
  <si>
    <t>Ebo Bennin</t>
  </si>
  <si>
    <t>An American Patriot</t>
  </si>
  <si>
    <t>Watson Shen</t>
  </si>
  <si>
    <t>Roger H.P. Ng _xD83C__xDDF3__xD83C__xDDEB__xD83C__xDDEF__xD83C__xDDF5__xD83C__xDDFA__xD83C__xDDF8__xD83C__xDDF5__xD83C__xDDF1_#台灣人戰鬥#PrayforKyoAni</t>
  </si>
  <si>
    <t>annie van leur</t>
  </si>
  <si>
    <t>Have A Wonderful Day</t>
  </si>
  <si>
    <t>Johnny V</t>
  </si>
  <si>
    <t>NBC News</t>
  </si>
  <si>
    <t>KellyElle</t>
  </si>
  <si>
    <t>Dag Inge Bøe</t>
  </si>
  <si>
    <t>Thomas Seltzer</t>
  </si>
  <si>
    <t>Fjodor Karne</t>
  </si>
  <si>
    <t>StellaStar711</t>
  </si>
  <si>
    <t>City of El Paso</t>
  </si>
  <si>
    <t>LasVegas Bill 4TRUMP</t>
  </si>
  <si>
    <t>Drew _xD83E__xDD37__xD83C__xDFFC_‍♂️</t>
  </si>
  <si>
    <t>Michael Harris</t>
  </si>
  <si>
    <t>Epsilomatic</t>
  </si>
  <si>
    <t>Victoria Penley M.A_xD83D__xDE82_1of Mighty200</t>
  </si>
  <si>
    <t>Parody bot. This is not the real Donald Trump.</t>
  </si>
  <si>
    <t>Official Twitter account of NATO - the North Atlantic Treaty Organization. #NATO #WeAreNATO</t>
  </si>
  <si>
    <t>45th President of the United States of America_xD83C__xDDFA__xD83C__xDDF8_</t>
  </si>
  <si>
    <t>Hey, you know whut dey say: see a broad to get dat booty yak 'em, leg 'er down a smack 'em yak 'em!</t>
  </si>
  <si>
    <t>45th Pwesident of the United States of Amewica! _xD83C__xDDFA__xD83C__xDDF8_w_xD83C__xDDFA__xD83C__xDDF8_
(this meme brought to you by #yanggang)</t>
  </si>
  <si>
    <t>⭐️Welcome to the BeeNewsDaily and the BeeNewsDaily Buzz Twitter. Follow us for news and updates on our BeeNewsDaily website, Twitter and Facebook.</t>
  </si>
  <si>
    <t>I am a proud Democrat. I am for rights for all.</t>
  </si>
  <si>
    <t>Speaker of the House, focused on strengthening America's middle class and creating jobs; mother, grandmother, dark chocolate connoisseur.</t>
  </si>
  <si>
    <t>Lemme think about that   ... _xD83E__xDD2A_</t>
  </si>
  <si>
    <t>Believing in miracles since 1980.</t>
  </si>
  <si>
    <t>_xD83C__xDDF9__xD83C__xDDF3_ x _xD83C__xDDEB__xD83C__xDDF7_ ليف</t>
  </si>
  <si>
    <t>Traverse les plaines du youtube game à dos de licorne. Ma marque de bijoux: joyaumagique.fr _xD83E__xDD84_</t>
  </si>
  <si>
    <t>Managing Director</t>
  </si>
  <si>
    <t>Abteilung Militärstrategie, Bundesministerium für Landesverteidigung.
Military Strategic Division
MoD
Querdenker &amp; Vertreter der eigenen Meinung. RT≠endorsement</t>
  </si>
  <si>
    <t>Sprecher des Verteidigungsministeriums/BMLV
Die größten Vorteile im Leben überhaupt wie in der Gesellschaft hat ein gebildeter Soldat.
Johann Wolfgang Goethe</t>
  </si>
  <si>
    <t>Last night I saw upon the stair  A little man who wasn’t there  He wasn’t there again today  Oh, how I wish he’d go away.— William Hughes Mearns</t>
  </si>
  <si>
    <t>#WakandaForever</t>
  </si>
  <si>
    <t>Navy SEAL, NYTimes &amp; Sunday Times Bestselling Author, public speaker and co-founder of Your Grateful Nation. #TheOperator Instagram: @mchooyah</t>
  </si>
  <si>
    <t>just looking</t>
  </si>
  <si>
    <t>Attorney. Professor @UofNH. Columnist @Newsweek. NYT bestselling author. Proof of Conspiracy @StMartinsPress: https://t.co/bf95ZLLIGU. Analyses @BBC. Views mine.</t>
  </si>
  <si>
    <t>Chairperson on Board, Head African Futures &amp; Innovation, Institute for Security Studies, Pretoria office. also Nbo, Dakar, Addis</t>
  </si>
  <si>
    <t>Recovering scientist. Still not dead.
"I woke up I was in Chelsea, mourning…"
(C)Phaethon = All rights reserved
I do not condone or follow protected accounts.</t>
  </si>
  <si>
    <t>Union Electrician. Married to a Union Carpenter. Mom of 4 IBEW  Democrat. #Resistance 
Voracious consumer of information. Lists=Block_xD83D__xDEAB_</t>
  </si>
  <si>
    <t>Mom. Patriot. Catholic. Counselor. Survivor.</t>
  </si>
  <si>
    <t>Wife, mother, sister, daughter. Advisor to POTUS on job creation + economic empowerment, workforce development &amp; entrepreneurship. Personal Pg. Views are my own</t>
  </si>
  <si>
    <t>Welcome to @WhiteHouse! Follow for the latest from President @realDonaldTrump and his Administration. Tweets may be archived: https://t.co/IURuMIrzxb</t>
  </si>
  <si>
    <t>Investigative Reporter, @ThinkProgress | Advisory Council @KleptocracyIntv, Former @HarrimanInst, @PeaceCorps Kazakhstan | Have seen 820 different bird species</t>
  </si>
  <si>
    <t>Intrépido reportero del periódico más responsable de Puerto Rico. OB-viamente mis twits representan la opinión de mi patrono.</t>
  </si>
  <si>
    <t>Lieutenant of Megaforce Costco Executive Member</t>
  </si>
  <si>
    <t>Software Engineer, photographer, bad golfer, #GBR, _xD83C__xDF0A_ #TheResistance USN 70-74 (NAVSECGRU)</t>
  </si>
  <si>
    <t>We are the United States House of Representatives Republican Conference @HouseGOP on Instagram.</t>
  </si>
  <si>
    <t>News and updates from Republican senators and their staff. Chairman @SenJohnBarrasso.</t>
  </si>
  <si>
    <t>BE what you hope to become-your choice</t>
  </si>
  <si>
    <t>Students</t>
  </si>
  <si>
    <t>Decentralization and decriminalization. Cypherpunk. Interested in using machine learning to infer content and methodology of studies/news articles.</t>
  </si>
  <si>
    <t>Перевожу твитты политики США, на Русский язык.</t>
  </si>
  <si>
    <t>#Trump2020. USAF Vet. Father of one son. #1A #2A. #KAG
Blocked by @JohnCusack
Followed by @ScottBaio @JessBriis @GenFlynn @therealroseanne
#QFDSHADOWBANNED</t>
  </si>
  <si>
    <t>Unfiltered Political Commentary | Sometimes I use Satire or humor to prove a point | If truth offends you, your problem not mine | #MAGA #LatinosWithTrump</t>
  </si>
  <si>
    <t>the only thing you need to know about parenting is that everything smells like pee</t>
  </si>
  <si>
    <t>TIRED OF CORRUPTION ON THE LEFT. #MAGA #KAG #TRUMP2020 #1A #2A Husband, BELIEVER, Grampy Daddy, ❌Blocked by THE CREEPY PORN LAWYER❌#WWG1WGA #StandWithFlynn</t>
  </si>
  <si>
    <t>Lifelong Conservative. 82nd Airborne Division Veteran. Friend of Bill W. Born Again Christian. #MAGA #KAG #IFB</t>
  </si>
  <si>
    <t>President Trump loves America as much as I do. It’s our duty to leave our Country-to our children-better than we found it—Views are my own. #TRUMP2020</t>
  </si>
  <si>
    <t>Retired USAF LtCol, 28 years service; Retired Director on Lockheed-Martin Space Shuttle External Fuel Tank Project; MBA, U/Mo.; Proud and Loud Conservative.</t>
  </si>
  <si>
    <t>Realtor, Type 2 Diabetic, Loves USC Football, Dodger Baseball and Lakers unabashed Conservative</t>
  </si>
  <si>
    <t>#MAGA2020  #TRUMP2020   #TrumpForever                                    The only valid censorship of ideas is the right of people not to listen.</t>
  </si>
  <si>
    <t>_xD83C__xDDFA__xD83C__xDDF8_#KAG, PROUD _xD83C__xDDFA__xD83C__xDDF8_Republican,_xD83C__xDDFA__xD83C__xDDF8_#HAPPILY MARRIED.
Entrepreneur, Author, BLESSED BY JESUS CHRIST. BUILD THE WALL * Love #NRA,#1A, #2A &amp; PREST TRUMP_xD83C__xDDFA__xD83C__xDDF8_#MAGA</t>
  </si>
  <si>
    <t>Conservative, Naval Aviator, Retired High Tech Executive. Golfing, Investing and Traveling. Just a regular guy wanting to Make America Great Again.</t>
  </si>
  <si>
    <t>Digital soldier. My name is Dylan. Follow me &amp; we can take on the liberal insanity together! #WWG1WGA _xD83C__xDDFA__xD83C__xDDF8_ _xD83D__xDE4F__xD83C__xDFFB_ Parler - educatingliberals LINK TO Q RALLY BELOW</t>
  </si>
  <si>
    <t>Fox Nation Host. Faith. Family. Freedom. Final Thoughts. https://t.co/DR35PgiNu7</t>
  </si>
  <si>
    <t>Social Conservative, Values Voter
#MAGA 
#2A 
#TrueTheVote 
#Oasis 
#NGHFB
#DavidGilmour
#PinkFloyd</t>
  </si>
  <si>
    <t>Join the US Freedom Army &amp; help protect the Constitution. Trust the Plan https://t.co/16p9d2DfkU; https://t.co/DJECw2DBO4; https://t.co/Q7SWdQiBQB  #WWG1WGA</t>
  </si>
  <si>
    <t>Christian Conservative, Pro-Life, Anti-Abortion.  Veteran that loves God &amp; country. Followed by @GenFlynn  God Bless &amp; protect President Trump. #MAGA</t>
  </si>
  <si>
    <t>#MAGA_xD83C__xDDFA__xD83C__xDDF8_  Mom, &amp; Avid Animal _xD83D__xDC15__xD83D__xDC31_Advocate. Love #Jesus ,Family, Friends &amp; My Country. Not interested in dating. Proud to be followed by General Flynn  @GenFlynn._xD83C__xDDFA__xD83C__xDDF8_</t>
  </si>
  <si>
    <t>Host of The Dan Bongino Show. Fox News Contributor.</t>
  </si>
  <si>
    <t>KAG_xD83C__xDDFA__xD83C__xDDF8_ Trump 2020_xD83C__xDDFA__xD83C__xDDF8_ Patriot_xD83C__xDDFA__xD83C__xDDF8_ Catholic✝️ ProLife_xD83D__xDC96_ In God We Trust</t>
  </si>
  <si>
    <t>Abe Lincoln, Ben Franklin, George Washington, #ProLife No RINO!  No ChiComs!! #BuildTheWall #MAGA #NRA #1A #2A #4A #9A Patrick Henry style #Blazers</t>
  </si>
  <si>
    <t>I'm not sure what to say to this. It's no longer a case of least said soonest mended when bad actors are determined to wreck everything.</t>
  </si>
  <si>
    <t>Host of Behind the Curtain podcast. Facebook Live every Mon-Wed-Fri at 2pm et. Registered lobbyist. Conservative News &amp; Commentary, Subscribe to our podcast</t>
  </si>
  <si>
    <t>Freelance video editor, loveable rascal, glittery beard, antifascist, Five-Star Man.
Come for the memes, stay for the Tory-Bashing. He/Him.</t>
  </si>
  <si>
    <t>Journalist author founder of https://t.co/wx3N7ZP5xU producer&amp;host on_xD83C__xDDF8__xD83C__xDDEE_#TV3 show #Faktor. e-mail: bojan.pozar@siol.net</t>
  </si>
  <si>
    <t>Attorney at Douglas McDaniel &amp; Campo. Commercial Litigation, Bankruptcy, Family, Criminal Defense. Organic Farming, RTs are not endorsements</t>
  </si>
  <si>
    <t>21yr Fed Pros (Org Crime, Chief SJ Branch), Past Stanford Law Pro Bono Dir/Lecturer &amp; US Dist Ct. Clerk. Pub. DM for Media requests</t>
  </si>
  <si>
    <t>‏الهی وربی من لی غیرک</t>
  </si>
  <si>
    <t>‏ضعيفِ قاصرِ فاني
                                                                            (هر سه اکانت قبلی به رحمت ایزدی پیوستند)</t>
  </si>
  <si>
    <t>President Trump Supporter! See you in 2020. Republican! Gavin Newsom is the death of CA. I am on the Trump Train!</t>
  </si>
  <si>
    <t>45th President of the United States of America, @realDonaldTrump. Tweets archived: https://t.co/eVVzoBb3Zr</t>
  </si>
  <si>
    <t>Mom, Music,  Conservative Dem, #TheResistance #Resist  #ImpeachTrump
#TrumpLies 
#GunReformNow #VeteransAgainstTrump #Metoo</t>
  </si>
  <si>
    <t>Happily married father of 4. #ARMY #NRA #2A #MAGAveteran #TRUMP2020 #KAG. Unapologetic smartass. Animal lover- especially the tasty ones. I see Q posts.</t>
  </si>
  <si>
    <t>Command Sergeant Major, US Army Retired. I'm a registered Independent because the Republican Party is not nearly conservative enough for me. High Volume Tweeter</t>
  </si>
  <si>
    <t>Preacher of the OLDE KING JAMES BIBLE. 
I re-tweet King James Bible quotes. Not NKJV.</t>
  </si>
  <si>
    <t>GOD✝_xD83C__xDDFA__xD83C__xDDF8_USA_xD83C__xDDFA__xD83C__xDDF8_ RadicalTrumpExtremist #MAGA #Prolife #KAG #Trump2020 #BackTheBlue #Military #1A #2A Truth ⚔ Opinions &amp; Sarcasm  Follows&amp;RTs≠Endorsements.</t>
  </si>
  <si>
    <t>Love Jesus!, Retired U.S. Marine, Former Law Enforcement Officer and 1000% TRUMP Supporter #MAGA #KAG #USMC #LEO #MAGAChristian #MAGAVeteran #CCOT #T2020 #TCOT</t>
  </si>
  <si>
    <t>_xD83D__xDC4D__xD83D__xDC4D__xD83D__xDC4D_I follow Jesus, POTUS and Q . All for a LARP! US Navy Retired!_xD83D__xDC4D__xD83D__xDC4D__xD83D__xDC4D_No DM's!</t>
  </si>
  <si>
    <t>Stand fast therefore in the liberty wherewith Christ has made us free and be not entangled again with the yoke of bondage. (Galatians 5:1)</t>
  </si>
  <si>
    <t>TRUMPER https://t.co/jAm4KR1Dtf _xD83C__xDDFA_ _xD83C__xDDF8_
                          twts @ #TheBrooksBrown</t>
  </si>
  <si>
    <t>PROUD Supporter of President Trumpfighting 1 tweet at a time #MAGA #KAG #KeepAmericaGreat
#Trump2020Landslide
#KeepMakingAmericaGreat
#PromisesMadePromisesKept</t>
  </si>
  <si>
    <t>I intentionally ruined my credit. I documented repairing it to prove it can be done by anyone who knows their rights. I was VP @Chase &amp;Owned a collection agency</t>
  </si>
  <si>
    <t>#BornAgainChristian✝️ #Jesus #SavedbythebloodofChrist _xD83D__xDC92_#Conservative_xD83D__xDCAF_#MAGA_xD83D__xDCAA_#1A #2A_xD83C__xDDFA__xD83C__xDDF8_ #KAG2020_xD83E__xDD85_ #prolife #WWG1WGA Parler @bigthomas68 _xD83D__xDEAB_list=block</t>
  </si>
  <si>
    <t>I am a contractor who is fair &amp; honest. Indiana or Illinois more...Trump 2020, #walkaway https://t.co/GkOSs192NJ   MAGA,
USMC SemperFi</t>
  </si>
  <si>
    <t>Team #Trump 2016</t>
  </si>
  <si>
    <t>All memes are of my making. Donald Trump is Guilty</t>
  </si>
  <si>
    <t>God first/Cuban born but USC(political VISA),patriot pro-2nd Amendment,Constitution,PROUDLY TRUMP SUPPORTER &amp; America lover,NATIONALIST.Not afraid here! MAGA!</t>
  </si>
  <si>
    <t>The life of the nation is secure only while the nation is honest, truthful, and virtuous. - Frederick Douglass</t>
  </si>
  <si>
    <t>Congresswoman for NY-14 (the Bronx &amp; Queens). In a modern, moral, and wealthy society, no American should be too poor to live. _xD83D__xDCAF_% People-Funded, no lobbyist_xD83D__xDCB0_.</t>
  </si>
  <si>
    <t>Campaign account for Senator Chuck Schumer, D-NY Fighting hard for the middle class - father, husband, Giants &amp; Yankees fan</t>
  </si>
  <si>
    <t>We’re working around the clock to elect Democrats across the country. Looking for the official voice of the DNC? Follow us here: @TheDemocrats</t>
  </si>
  <si>
    <t>It’s our job to #GoThere &amp; tell the most difficult stories. Join us! For more breaking news updates follow @CNNBRK  &amp; Download our app ?https://t.co/UCHG9M367J</t>
  </si>
  <si>
    <t>Engineer, entrepreneur</t>
  </si>
  <si>
    <t>Revolution is the greatest act of love. -Che</t>
  </si>
  <si>
    <t>Proud Mom &amp; Wife, ICU Nurse, Florida Native. I'm not on Twitter to Hook Up, you will be blocked. #TheResistance #VoteBlueNoMatterWho2020_xD83D__xDC99_</t>
  </si>
  <si>
    <t>Wanders the World; Loves Dogs, Especially Belgian Malinois; Works for the Safety and Rights of LGBTQ+ Youth; Writes; Educates</t>
  </si>
  <si>
    <t>A SE Georgia boy by birth. A mid-Atlantic Liberal by education and hard work. And totally and absolutely gay as can be. _xD83D__xDE0A_</t>
  </si>
  <si>
    <t>Truth seeker, hiker, believer, writer. Life is about serving, growing as a person, and having great experiences. #MAGA; Trump Supporter; Conservative</t>
  </si>
  <si>
    <t>Can Trump—and we—save America from the Democrats a second time? "Death of a Nation" is available now on DVD, Blu-ray, &amp; Digital HD!</t>
  </si>
  <si>
    <t>The journalists who love America. Ditch cable news - SUBSCRIBE to the Daily Caller on YouTube: https://t.co/SWRUcqIVFB</t>
  </si>
  <si>
    <t>Nonpartisan Investigative Journalist @FullMeasureNews *Note* RTs not=endorsement; RTs may be interesting, silly, wrong, outrageous. Think for yourself.</t>
  </si>
  <si>
    <t>Founder &amp; President of @TPUSA Proud capitalist. Best Selling Author. We are all sinners, saved by Jesus. Opinions here are my own.</t>
  </si>
  <si>
    <t>Give me your tired, your poor, Your huddled masses yearning to breathe free.</t>
  </si>
  <si>
    <t>Breaking news, analysis, and opinion. Founded in 1877. Our staff on Twitter: https://t.co/VV0UBAMHg8</t>
  </si>
  <si>
    <t>News tips? Share them here: https://t.co/ghL9OoYKMM
"The Weekly" is our new TV series. Episodes air Sundays at 10 p.m. on FX and on Hulu the next day.</t>
  </si>
  <si>
    <t>I see political people...
(Retweets do not imply endorsement.)</t>
  </si>
  <si>
    <t>Political news, campaign stories and Washington coverage from CNN's political team.</t>
  </si>
  <si>
    <t>All the news and information you need to see, curated by the @ABC News team. https://t.co/PKeobr4xt0 Tips: https://t.co/2ICEX6CuXd</t>
  </si>
  <si>
    <t>The official Twitter profile for NBC. Need help? Tweet @nbcsupport.</t>
  </si>
  <si>
    <t>Your source for original reporting and trusted news.</t>
  </si>
  <si>
    <t>The place for in-depth analysis, political commentary and informed perspectives.</t>
  </si>
  <si>
    <t>World, Nat, AZ, &amp; Phx Politics from a GOP conservative view.
OBAMA: One Big Ass Mistake America!
Father, Grandfather, Viet Vet, BS, MBA, CPA, Retired ;-)</t>
  </si>
  <si>
    <t>#MAGAKAG,#DrainTheSwamp,#TRUMP2020,#WWG1WGA,
Orlando Team Trump Captain &amp; TRUMP CAMPAIGN FINANCE COMMITTEE 
Personal Trainer, Real Estate PARLER Patriotgirl2244</t>
  </si>
  <si>
    <t>"I'm bored," is a useless thing to say. You live in a great, big, vast world that you've seen none percent of.</t>
  </si>
  <si>
    <t>Fearless Fighter for women’s equality, LGBTQ rights &amp; the disenfranchised. Proud mom of 2 kids &amp; puppy Emma, wife &amp; Rep for CA14, America's economic powerhouse!</t>
  </si>
  <si>
    <t>U.S. Senator and candidate for president. Wife, Momala, Auntie. Fighting for the people. No corporate PACs, just people like you. Text JOIN to 70785 to join us.</t>
  </si>
  <si>
    <t>U.S. senator from New Jersey and Democratic candidate for president. Most tweets (and typos) are mine, some are my team’s.</t>
  </si>
  <si>
    <t>Chairman of the House Democratic Caucus. Member of the Judiciary and Budget Committees. Proudly Represent Brooklyn &amp; Queens.</t>
  </si>
  <si>
    <t>U.S. Senator, former teacher, and candidate for president. Wife, mom (Amelia, Alex, Bailey, @CFPB), grandmother, and Okie. She/her. Official campaign account.</t>
  </si>
  <si>
    <t>Official account of Senator Chuck Schumer - New York’s Senator RT≠endorsement</t>
  </si>
  <si>
    <t>Representing California's 28th Congressional District. Chairman of the House Intelligence Committee (@HouseIntel).</t>
  </si>
  <si>
    <t>KuKservative about town, historian, author, provocateur, bon vivant, polyglot, counterspy, cat guy. Former NSA, NAVSECGRU, NWC. 
My #realtalk feed: @thespybrief</t>
  </si>
  <si>
    <t>Focus: Russia/China global order agenda • Vladimir Putin’s Pax Mafiosa • Brooklyn • Elizabeth Warren 2020 _xD83C__xDDFA__xD83C__xDDF8__xD83C__xDDFA__xD83C__xDDE6__xD83C__xDDEE__xD83C__xDDF9__xD83C__xDDF8__xD83C__xDDEA__xD83C__xDDEA__xD83C__xDDFA_</t>
  </si>
  <si>
    <t>Entrepreneur. CEO: https://t.co/OCCa0bUzj8 - Social Media For Politicians &amp; Organizations. Co-Founder: NewRightUS _xD83D__xDCE7_:Michael@yukosocial.com</t>
  </si>
  <si>
    <t>@RealDonaldTrump is unacceptable in every way, and must be met with defiance. We put a check on him but need to rid the US of this toxic waste in 2020</t>
  </si>
  <si>
    <t>American Patriot.. Christian..Whistle Blower..Trump Team..Q Team.. Politics..Rtd Medical Sales..Trump 2020!! MAGA..KAG!!</t>
  </si>
  <si>
    <t>Be FOR America - #RESIST</t>
  </si>
  <si>
    <t>Tony Renner is a late-bloomer. He earned his M.A. in American Culture Studies from Washington University some 29 years after graduating from high school.</t>
  </si>
  <si>
    <t>The official Twitter account for NATO's Allied Joint Force Command. Also known as HQ JFC Brunssum.</t>
  </si>
  <si>
    <t>Building and maintaining a #StrongEurope with our allies and partners. 50+ exercises annually with more than 45 countries and 68,000 multinational participants.</t>
  </si>
  <si>
    <t>The official Twitter account of Lithuanian Armed Forces.</t>
  </si>
  <si>
    <t>Official account of the Ministry of National Defence of the Republic of Lithuania.</t>
  </si>
  <si>
    <t>Lithuanian Permanent Delegation to NATO</t>
  </si>
  <si>
    <t>Supreme Headquarters Allied Powers Europe (SHAPE) is the Headquarters of Allied Command Operations (ACO), one of NATO's two strategic military commands.</t>
  </si>
  <si>
    <t>#BelgianArmy Official Twitter Account by Operational Command Land Component, Belgian Commander Major General @general_thys</t>
  </si>
  <si>
    <t>Permanent Representation of Belgium to NATO| Représentation permanente de la Belgique auprès de l'OTAN| Permanente Vertegenwoordiging van België bij NAVO</t>
  </si>
  <si>
    <t>Official account of the Belgian Defence / Officiële account van de Belgische Defensie / Compte officiel de la Défense belge</t>
  </si>
  <si>
    <t>President of Romania</t>
  </si>
  <si>
    <t>The United States Mission to NATO's official account. Follows and retweets ≠ endorsements. For Ambassador Hutchison's tweets, follow @USAmbNATO.</t>
  </si>
  <si>
    <t>Dr. Mark T. Esper, 27th Secretary of Defense.</t>
  </si>
  <si>
    <t>24. I may as well accept that this is an anti-Brexit account with occasional life problems.</t>
  </si>
  <si>
    <t>Scuba Diving Instructor, Aerospace Engineer, International Relations scholar,, mountaineer, CEO ClimateX, (aspiring PhD) in anthropology</t>
  </si>
  <si>
    <t>fashionweek fashionblogger politica relationspublique nature America europa monde people stars 5 continents</t>
  </si>
  <si>
    <t>Neoconservative | Unionist | Zionist | History, environment, foreign policy &amp; defence | _xD83C__xDDEC__xD83C__xDDE7__xD83C__xDDFA__xD83C__xDDF8__xD83C__xDDEE__xD83C__xDDF1__xD83C__xDDE9__xD83C__xDDF0__xD83C__xDDF3__xD83C__xDDF4__xD83C__xDDEB__xD83C__xDDF7_ |_xD83C__xDFCF__xD83C__xDFC9_</t>
  </si>
  <si>
    <t>"The root of the problem is the president’s amorality."</t>
  </si>
  <si>
    <t>Sarcasm good. Educator, student, dog lover, cat tolerater, profile writer, too focused, understands object permanence, hungry, stuff, ooh shiny, where'd ya go?</t>
  </si>
  <si>
    <t>Bring out the worst in your enemies, get them to defeat themselves. Followed by @GenFlynn @BenKTallmadge on Parler</t>
  </si>
  <si>
    <t>Just another passenger on this spinning rock. Bokononist.</t>
  </si>
  <si>
    <t>Politics reporter @BusinessInsider Tips: jhaltiwanger@businessinsider.com IG: https://t.co/mGhHYGwZZM</t>
  </si>
  <si>
    <t>in order to prevent further Twitter suspension this account formally denounces anyone or anything not considered progressive  by Twitters legal team.</t>
  </si>
  <si>
    <t>First to go and the last to know, we defended with our lives your right to be disinformed by the LSM's inbed-ded journ-O-listas. Never again.</t>
  </si>
  <si>
    <t>America’s Number One “Buy Greenland” advocate!| Hailed as “Appalling” by losers.| Sr Columnist @Townhallcom | Lawyer | Army COL(R) | _xD83D__xDEF3_-unapproved WILDFIRE!</t>
  </si>
  <si>
    <t>Definitely not @STALIN_STRANGER
99% Pure Ayrian blood</t>
  </si>
  <si>
    <t>I'm just here for the hentai, anime, vidya, and some politic. Not a furry. No art is mine. NSFW. AnimeRight #IStandWithVic Switch/PC/X1</t>
  </si>
  <si>
    <t>sittin' pretty</t>
  </si>
  <si>
    <t>Postdoctoral Fellow _ Software Engineer
Blekinge Institute of Technology</t>
  </si>
  <si>
    <t>I'm a pragmatic progressive. I oppose bigotry+selfishness+ authoritarianism =Trumpism/Busterism. Fan of Obama, Hillary, Coase, #TWD, #GoT &amp; #TheResistance #FBR.</t>
  </si>
  <si>
    <t>Taiwanese enjoying baseball, exercise, k-pop, and a laugh over Twitterverse. Proudly supports @realDonaldTrump, @iingwen, #TaiwanIndependence, #MAGA, #KAG</t>
  </si>
  <si>
    <t>台灣人 
主要關注包含但不限於以下領域：
#台灣公共事務 
#歷史
#國際關係 
#國際經濟 
#各國軍事安保動態 
#台灣以外被支共壓迫各民族消息 
#ACGN
兼差雷丘bot</t>
  </si>
  <si>
    <t>Happiness is wind direction….and water under the bridge.
Existentialist and Biocentrist</t>
  </si>
  <si>
    <t>college football, hockey, cycling, father, husband, family, #NoBias</t>
  </si>
  <si>
    <t>Die-hard NY Giants and Yankees fan. Conservative who is elated that Donald Trump is our President. NO LISTS!!!! NO DMs!!!! #istandforourflag _xD83C__xDDFA__xD83C__xDDF8__xD83C__xDDFA__xD83C__xDDF8__xD83C__xDDFA__xD83C__xDDF8_</t>
  </si>
  <si>
    <t>The leading source of global news and info for more than 75 years. Our new free streaming service: @NBCNewsNow</t>
  </si>
  <si>
    <t>Latest news updates from the Australian Broadcasting Corp. This is an official @abcaustralia account.</t>
  </si>
  <si>
    <t>CapeKellyElle</t>
  </si>
  <si>
    <t>Sosialantropolog og aspirerande sinolog.</t>
  </si>
  <si>
    <t>Nevemagnat</t>
  </si>
  <si>
    <t>Red Sox 2017 !! NE Pats?? No More; ask Bob Kraft why; Independent fighting to get Trump OUT. Rolling Stones - you can't always get what you want...</t>
  </si>
  <si>
    <t>Visit https://t.co/W5CPHX2qib to view the City of El Paso's Social Media Policy.</t>
  </si>
  <si>
    <t>Living in Las Vegas and loving it.</t>
  </si>
  <si>
    <t>Howdy y’all. No, I don’t want to buy your nudes. Native Texan. Even if I disagree with you I still probably like you. It’s a blessing and a curse. Zionist _xD83C__xDDEE__xD83C__xDDF1_</t>
  </si>
  <si>
    <t>Quant, DLPAL soft https://t.co/u3SZVZGXn2 Premium https://t.co/1zlgeKQg66 No investment advice. Performance is hypothetical. Article Twitter https://t.co/X1CfUX29Di</t>
  </si>
  <si>
    <t>Systematic Trading, Mathematics and Financial Marktets</t>
  </si>
  <si>
    <t>❤️God✝️✡️USA_xD83C__xDDFA__xD83C__xDDF8_Israel_xD83C__xDDEE__xD83C__xDDF1_Trump_xD83D__xDC69__xD83C__xDFFB_‍_xD83C__xDF93_MA-CJ,BA-Psy, Fed ret,MAGA KAG Vets NRA #Bluehand #CUFI #TheMighty200 #FreeTommyRobinson #Brexit FB:@charliekirk11 @amymek</t>
  </si>
  <si>
    <t>Space Forcen Una</t>
  </si>
  <si>
    <t>Brussels, Belgium</t>
  </si>
  <si>
    <t>Mothership</t>
  </si>
  <si>
    <t>Tokyo,Japan</t>
  </si>
  <si>
    <t>San Francisco</t>
  </si>
  <si>
    <t>MO</t>
  </si>
  <si>
    <t>Paris, France</t>
  </si>
  <si>
    <t>Paris</t>
  </si>
  <si>
    <t>Wien, Österreich</t>
  </si>
  <si>
    <t>Vienna, Austria</t>
  </si>
  <si>
    <t>Earth_xD83C__xDDF5__xD83C__xDDF7_gl⭕bal citizen</t>
  </si>
  <si>
    <t>Wakanda</t>
  </si>
  <si>
    <t>Exile</t>
  </si>
  <si>
    <t>Pretoria</t>
  </si>
  <si>
    <t>Chelsea, Mourning</t>
  </si>
  <si>
    <t>Boston, MA</t>
  </si>
  <si>
    <t>USA_xD83C__xDDFA__xD83C__xDDF8_</t>
  </si>
  <si>
    <t>Washington, D.C.</t>
  </si>
  <si>
    <t>PDX - HOU - ex-USSR - NYC</t>
  </si>
  <si>
    <t>La isla de la oscuridad</t>
  </si>
  <si>
    <t>Georgia, USA</t>
  </si>
  <si>
    <t>UP Lucknow (5 Kalidas  Marg)</t>
  </si>
  <si>
    <t>Hong Kong is not China</t>
  </si>
  <si>
    <t>Moscow Russia</t>
  </si>
  <si>
    <t>Redondo Beach, CA</t>
  </si>
  <si>
    <t xml:space="preserve">Left Coast , CA </t>
  </si>
  <si>
    <t>North Carolina, USA</t>
  </si>
  <si>
    <t>Trump’s America</t>
  </si>
  <si>
    <t>ÜT: 34.008314,-117.960335</t>
  </si>
  <si>
    <t>California, USA</t>
  </si>
  <si>
    <t>Queens, NY</t>
  </si>
  <si>
    <t>Minnesota, USA</t>
  </si>
  <si>
    <t>Los Angeles, CA</t>
  </si>
  <si>
    <t>Memphis, TN</t>
  </si>
  <si>
    <t>Michigan, USA</t>
  </si>
  <si>
    <t>Pennsylvania, USA</t>
  </si>
  <si>
    <t>Florida, USA</t>
  </si>
  <si>
    <t>Molalla, OR</t>
  </si>
  <si>
    <t>London, England</t>
  </si>
  <si>
    <t>Ljubljana</t>
  </si>
  <si>
    <t>Westbrook, Maine</t>
  </si>
  <si>
    <t>Barcelona</t>
  </si>
  <si>
    <t>Arizona, USA</t>
  </si>
  <si>
    <t>Near Charlotte, NC</t>
  </si>
  <si>
    <t>Mississippi, USA</t>
  </si>
  <si>
    <t>San Diego, CA</t>
  </si>
  <si>
    <t>Missouri, USA</t>
  </si>
  <si>
    <t>Texas, USA</t>
  </si>
  <si>
    <t>_xD83C__xDDE8__xD83C__xDDE6__xD83C__xDDFA__xD83C__xDDF8_</t>
  </si>
  <si>
    <t>Long Island NewYork &amp; Phoenix</t>
  </si>
  <si>
    <t>Illinois</t>
  </si>
  <si>
    <t>Long Island</t>
  </si>
  <si>
    <t>SouthFla</t>
  </si>
  <si>
    <t>New England</t>
  </si>
  <si>
    <t>Bronx + Queens, NYC</t>
  </si>
  <si>
    <t>Gothenburg, Sweden</t>
  </si>
  <si>
    <t>Marco Island, FL</t>
  </si>
  <si>
    <t>Hawaii</t>
  </si>
  <si>
    <t>Arlington, VA</t>
  </si>
  <si>
    <t>Chicago, Illinois</t>
  </si>
  <si>
    <t>USA</t>
  </si>
  <si>
    <t>New York City</t>
  </si>
  <si>
    <t>New York, NY USA</t>
  </si>
  <si>
    <t>New York City / Worldwide</t>
  </si>
  <si>
    <t>Across the globe</t>
  </si>
  <si>
    <t>New York, NY</t>
  </si>
  <si>
    <t>Phoenxi, Arizona</t>
  </si>
  <si>
    <t xml:space="preserve">Orlando, </t>
  </si>
  <si>
    <t xml:space="preserve">Italy </t>
  </si>
  <si>
    <t>California</t>
  </si>
  <si>
    <t>Newark, NJ</t>
  </si>
  <si>
    <t>Brooklyn, NY</t>
  </si>
  <si>
    <t>Massachusetts</t>
  </si>
  <si>
    <t>Burbank, CA</t>
  </si>
  <si>
    <t>UBIQUE</t>
  </si>
  <si>
    <t>Los Angeles / Las Vegas</t>
  </si>
  <si>
    <t>Atlanta, GA</t>
  </si>
  <si>
    <t>Southern California</t>
  </si>
  <si>
    <t>St. Louis, Missouri</t>
  </si>
  <si>
    <t>Brunssum</t>
  </si>
  <si>
    <t>Wiesbaden, Germany</t>
  </si>
  <si>
    <t>Šv. Ignoto st. 8
Vilnius, Lithuania</t>
  </si>
  <si>
    <t>Vilnius, Lithuania</t>
  </si>
  <si>
    <t>RT not endorsement</t>
  </si>
  <si>
    <t>Mons, Belgium</t>
  </si>
  <si>
    <t>Evere, Belgium</t>
  </si>
  <si>
    <t>Brussel, België</t>
  </si>
  <si>
    <t>HQ Brussels, Belgium</t>
  </si>
  <si>
    <t>Bucureşti, România</t>
  </si>
  <si>
    <t>Pentagon</t>
  </si>
  <si>
    <t>Norwich, England</t>
  </si>
  <si>
    <t xml:space="preserve">Monte-Carlo  </t>
  </si>
  <si>
    <t>Portugal</t>
  </si>
  <si>
    <t>New York, USA</t>
  </si>
  <si>
    <t>Everywhere I go, there I am.</t>
  </si>
  <si>
    <t>Republic of Texas</t>
  </si>
  <si>
    <t>Post of the Corps:Home at last</t>
  </si>
  <si>
    <t>Manhattan Beach CA</t>
  </si>
  <si>
    <t xml:space="preserve">"Igor's" velvet "room" </t>
  </si>
  <si>
    <t>N/A</t>
  </si>
  <si>
    <t>Kwun Tong District, Hong Kong</t>
  </si>
  <si>
    <t xml:space="preserve">Blekinge </t>
  </si>
  <si>
    <t>Washington, DC &amp; PA</t>
  </si>
  <si>
    <t>Taiwan</t>
  </si>
  <si>
    <t>Michigan, USA / University of                                           Michigan alumna</t>
  </si>
  <si>
    <t>Chicago, Il</t>
  </si>
  <si>
    <t>Jersey Guy now in Northeast PA</t>
  </si>
  <si>
    <t>Australia</t>
  </si>
  <si>
    <t>Captiva, FL</t>
  </si>
  <si>
    <t>Bergen</t>
  </si>
  <si>
    <t>Oslo, Norge</t>
  </si>
  <si>
    <t>Boston</t>
  </si>
  <si>
    <t>El Paso, TX</t>
  </si>
  <si>
    <t>Las Vegas NV, USA</t>
  </si>
  <si>
    <t>HTX _xD83D__xDE80_</t>
  </si>
  <si>
    <t>Germany</t>
  </si>
  <si>
    <t>Behind Enemy Lines Commie CA</t>
  </si>
  <si>
    <t>https://t.co/aVcGOnPJRb</t>
  </si>
  <si>
    <t>https://t.co/OMxB0x7xC5</t>
  </si>
  <si>
    <t>https://t.co/Mk0Rz778C2</t>
  </si>
  <si>
    <t>https://t.co/jztVqrP3x5</t>
  </si>
  <si>
    <t>https://t.co/QKcyy0Yy1D</t>
  </si>
  <si>
    <t>https://t.co/9hRg65E1El</t>
  </si>
  <si>
    <t>https://t.co/AA5AUs3oC3</t>
  </si>
  <si>
    <t>https://t.co/He4w607Ges</t>
  </si>
  <si>
    <t>https://t.co/BgxDeUKKGK</t>
  </si>
  <si>
    <t>https://t.co/1nACdkmj17</t>
  </si>
  <si>
    <t>https://t.co/wnsAiwdgp0</t>
  </si>
  <si>
    <t>https://t.co/wyOVgSLgBV</t>
  </si>
  <si>
    <t>http://t.co/Wk218cgv6T</t>
  </si>
  <si>
    <t>https://t.co/lcTnaxp5EE</t>
  </si>
  <si>
    <t>https://t.co/LRez78SkoK</t>
  </si>
  <si>
    <t>https://t.co/XVEXHnQAsv</t>
  </si>
  <si>
    <t>https://t.co/mVHOxAgvFr</t>
  </si>
  <si>
    <t>https://t.co/pSUqOF0KpL</t>
  </si>
  <si>
    <t>https://t.co/UExPr88TDO</t>
  </si>
  <si>
    <t>https://t.co/88QSmUzMWX</t>
  </si>
  <si>
    <t>https://t.co/p7dSwLAkcE</t>
  </si>
  <si>
    <t>https://t.co/1pXmBlQ3NO</t>
  </si>
  <si>
    <t>https://t.co/eNhMvTGdKP</t>
  </si>
  <si>
    <t>https://t.co/EvLsQcaz2a</t>
  </si>
  <si>
    <t>https://t.co/ZOclpBkqbL</t>
  </si>
  <si>
    <t>http://t.co/8ilvnR5Vk3</t>
  </si>
  <si>
    <t>https://t.co/R2E4Qn82zG</t>
  </si>
  <si>
    <t>https://t.co/IxLjEB2zlE</t>
  </si>
  <si>
    <t>https://t.co/slfYm1U5nD</t>
  </si>
  <si>
    <t>https://t.co/u5GzrDsUYd</t>
  </si>
  <si>
    <t>https://t.co/qwXwA18TmI</t>
  </si>
  <si>
    <t>https://t.co/OaGrX3LWBg</t>
  </si>
  <si>
    <t>https://t.co/QNk2xZjt3M</t>
  </si>
  <si>
    <t>https://t.co/BYjH4stRnI</t>
  </si>
  <si>
    <t>http://t.co/BooKG20lX6</t>
  </si>
  <si>
    <t>https://t.co/oHfymqBiSQ</t>
  </si>
  <si>
    <t>http://t.co/IaghNW8Xm2</t>
  </si>
  <si>
    <t>https://t.co/Ui1N5fPkYw</t>
  </si>
  <si>
    <t>https://t.co/3mWCnk49Lp</t>
  </si>
  <si>
    <t>http://t.co/206qyeOcuD</t>
  </si>
  <si>
    <t>https://t.co/ipaELfqIAB</t>
  </si>
  <si>
    <t>https://t.co/R5v6IbbOme</t>
  </si>
  <si>
    <t>http://t.co/Hq7hTYkOPg</t>
  </si>
  <si>
    <t>http://t.co/ahvuWqicF9</t>
  </si>
  <si>
    <t>http://t.co/KtNvfeNDMl</t>
  </si>
  <si>
    <t>https://t.co/KWFMkrEjdY</t>
  </si>
  <si>
    <t>https://t.co/B4vihbwCGa</t>
  </si>
  <si>
    <t>https://t.co/yDH5UHquuF</t>
  </si>
  <si>
    <t>https://t.co/VGut7r2Vg5</t>
  </si>
  <si>
    <t>https://t.co/5TAF6ijWwt</t>
  </si>
  <si>
    <t>https://t.co/7YzOCU9EQF</t>
  </si>
  <si>
    <t>https://t.co/kqVDVfirna</t>
  </si>
  <si>
    <t>http://t.co/IbL01p7pYJ</t>
  </si>
  <si>
    <t>https://t.co/4F50lUTrMs</t>
  </si>
  <si>
    <t>https://t.co/dw6KEYQThe</t>
  </si>
  <si>
    <t>https://t.co/BtKfTKRCOR</t>
  </si>
  <si>
    <t>https://t.co/8Vw6E2f47h</t>
  </si>
  <si>
    <t>https://t.co/uxaSLX8uQ7</t>
  </si>
  <si>
    <t>http://t.co/GuxzbHZNq7</t>
  </si>
  <si>
    <t>https://t.co/C5bUW9CqVW</t>
  </si>
  <si>
    <t>http://t.co/foE2kbkkuF</t>
  </si>
  <si>
    <t>http://t.co/ywobwAWcw7</t>
  </si>
  <si>
    <t>https://t.co/u90MZw029P</t>
  </si>
  <si>
    <t>http://t.co/RhQmlDRYeX</t>
  </si>
  <si>
    <t>http://t.co/ELPOJVqYW6</t>
  </si>
  <si>
    <t>https://t.co/8uFoI6Jr6V</t>
  </si>
  <si>
    <t>https://t.co/tnTL0G3RyV</t>
  </si>
  <si>
    <t>https://t.co/MzezxdC3gF</t>
  </si>
  <si>
    <t>http://t.co/Qm63X0SkBe</t>
  </si>
  <si>
    <t>https://t.co/zmdUWWUOdt</t>
  </si>
  <si>
    <t>https://t.co/0w2J21eLyW</t>
  </si>
  <si>
    <t>https://t.co/8husIvxG4z</t>
  </si>
  <si>
    <t>https://t.co/cc76MbgtYe</t>
  </si>
  <si>
    <t>https://t.co/jYUtdau4SV</t>
  </si>
  <si>
    <t>https://t.co/6dwP3i9DYM</t>
  </si>
  <si>
    <t>https://t.co/Sdi2ckdk3V</t>
  </si>
  <si>
    <t>https://t.co/Z73is4fJ3x</t>
  </si>
  <si>
    <t>http://t.co/knlFvfwxkf</t>
  </si>
  <si>
    <t>http://t.co/WmezsgSsTd</t>
  </si>
  <si>
    <t>https://t.co/G1pcuMZ6RI</t>
  </si>
  <si>
    <t>https://t.co/twxHxOtlG0</t>
  </si>
  <si>
    <t>http://t.co/Y8vrrbcZoH</t>
  </si>
  <si>
    <t>https://t.co/6WoHsLbsCS</t>
  </si>
  <si>
    <t>https://pbs.twimg.com/profile_banners/923922137714327554/1546708182</t>
  </si>
  <si>
    <t>https://pbs.twimg.com/profile_banners/83795099/1554460944</t>
  </si>
  <si>
    <t>https://pbs.twimg.com/profile_banners/25073877/1560920145</t>
  </si>
  <si>
    <t>https://pbs.twimg.com/profile_banners/3369795502/1513396026</t>
  </si>
  <si>
    <t>https://pbs.twimg.com/profile_banners/853736260397084674/1492399470</t>
  </si>
  <si>
    <t>https://pbs.twimg.com/profile_banners/27952164/1357820900</t>
  </si>
  <si>
    <t>https://pbs.twimg.com/profile_banners/15764644/1522022108</t>
  </si>
  <si>
    <t>https://pbs.twimg.com/profile_banners/577560369/1566160393</t>
  </si>
  <si>
    <t>https://pbs.twimg.com/profile_banners/746147605877489668/1509114073</t>
  </si>
  <si>
    <t>https://pbs.twimg.com/profile_banners/474150376/1551128949</t>
  </si>
  <si>
    <t>https://pbs.twimg.com/profile_banners/331039469/1515548965</t>
  </si>
  <si>
    <t>https://pbs.twimg.com/profile_banners/2759295654/1416917181</t>
  </si>
  <si>
    <t>https://pbs.twimg.com/profile_banners/952139758427402240/1518625981</t>
  </si>
  <si>
    <t>https://pbs.twimg.com/profile_banners/804410408022851584/1559850805</t>
  </si>
  <si>
    <t>https://pbs.twimg.com/profile_banners/1152267329675366401/1564532122</t>
  </si>
  <si>
    <t>https://pbs.twimg.com/profile_banners/3246272228/1548464125</t>
  </si>
  <si>
    <t>https://pbs.twimg.com/profile_banners/2315698776/1492740064</t>
  </si>
  <si>
    <t>https://pbs.twimg.com/profile_banners/114806561/1566428750</t>
  </si>
  <si>
    <t>https://pbs.twimg.com/profile_banners/3223426134/1552347349</t>
  </si>
  <si>
    <t>https://pbs.twimg.com/profile_banners/329739319/1418644605</t>
  </si>
  <si>
    <t>https://pbs.twimg.com/profile_banners/550182903/1561049530</t>
  </si>
  <si>
    <t>https://pbs.twimg.com/profile_banners/471672239/1555590586</t>
  </si>
  <si>
    <t>https://pbs.twimg.com/profile_banners/52544275/1482433261</t>
  </si>
  <si>
    <t>https://pbs.twimg.com/profile_banners/822215673812119553/1553098760</t>
  </si>
  <si>
    <t>https://pbs.twimg.com/profile_banners/69986363/1545420948</t>
  </si>
  <si>
    <t>https://pbs.twimg.com/profile_banners/944526255818493953/1514028404</t>
  </si>
  <si>
    <t>https://pbs.twimg.com/profile_banners/2310546212/1492745356</t>
  </si>
  <si>
    <t>https://pbs.twimg.com/profile_banners/15207668/1516663124</t>
  </si>
  <si>
    <t>https://pbs.twimg.com/profile_banners/14344823/1565620522</t>
  </si>
  <si>
    <t>https://pbs.twimg.com/profile_banners/787736606195277824/1487696296</t>
  </si>
  <si>
    <t>https://pbs.twimg.com/profile_banners/1119493865529073664/1565613485</t>
  </si>
  <si>
    <t>https://pbs.twimg.com/profile_banners/728093446334877697/1554444799</t>
  </si>
  <si>
    <t>https://pbs.twimg.com/profile_banners/966039162452430851/1548374572</t>
  </si>
  <si>
    <t>https://pbs.twimg.com/profile_banners/634429167/1563858006</t>
  </si>
  <si>
    <t>https://pbs.twimg.com/profile_banners/896258742/1491873411</t>
  </si>
  <si>
    <t>https://pbs.twimg.com/profile_banners/3009028587/1531707906</t>
  </si>
  <si>
    <t>https://pbs.twimg.com/profile_banners/19131331/1539658216</t>
  </si>
  <si>
    <t>https://pbs.twimg.com/profile_banners/864308023141048321/1541178278</t>
  </si>
  <si>
    <t>https://pbs.twimg.com/profile_banners/732980827/1554339473</t>
  </si>
  <si>
    <t>https://pbs.twimg.com/profile_banners/34627140/1384717834</t>
  </si>
  <si>
    <t>https://pbs.twimg.com/profile_banners/261749735/1563469188</t>
  </si>
  <si>
    <t>https://pbs.twimg.com/profile_banners/2732784567/1565403516</t>
  </si>
  <si>
    <t>https://pbs.twimg.com/profile_banners/4236806414/1450905931</t>
  </si>
  <si>
    <t>https://pbs.twimg.com/profile_banners/817661098988019712/1563879746</t>
  </si>
  <si>
    <t>https://pbs.twimg.com/profile_banners/468646961/1554587850</t>
  </si>
  <si>
    <t>https://pbs.twimg.com/profile_banners/2245825146/1554656166</t>
  </si>
  <si>
    <t>https://pbs.twimg.com/profile_banners/3424489361/1551279358</t>
  </si>
  <si>
    <t>https://pbs.twimg.com/profile_banners/15995652/1524627342</t>
  </si>
  <si>
    <t>https://pbs.twimg.com/profile_banners/232901331/1548899037</t>
  </si>
  <si>
    <t>https://pbs.twimg.com/profile_banners/1156995918689910784/1566362325</t>
  </si>
  <si>
    <t>https://pbs.twimg.com/profile_banners/228860379/1558311671</t>
  </si>
  <si>
    <t>https://pbs.twimg.com/profile_banners/2527004532/1566467553</t>
  </si>
  <si>
    <t>https://pbs.twimg.com/profile_banners/2330662620/1467244879</t>
  </si>
  <si>
    <t>https://pbs.twimg.com/profile_banners/1123568178582495233/1556723293</t>
  </si>
  <si>
    <t>https://pbs.twimg.com/profile_banners/2991505119/1423810712</t>
  </si>
  <si>
    <t>https://pbs.twimg.com/profile_banners/144880017/1528697853</t>
  </si>
  <si>
    <t>https://pbs.twimg.com/profile_banners/409170134/1448229776</t>
  </si>
  <si>
    <t>https://pbs.twimg.com/profile_banners/35510801/1547784700</t>
  </si>
  <si>
    <t>https://pbs.twimg.com/profile_banners/872460123125448704/1500435076</t>
  </si>
  <si>
    <t>https://pbs.twimg.com/profile_banners/1115920015352528896/1565887884</t>
  </si>
  <si>
    <t>https://pbs.twimg.com/profile_banners/917091007161913344/1527465070</t>
  </si>
  <si>
    <t>https://pbs.twimg.com/profile_banners/1052650692286894080/1561842949</t>
  </si>
  <si>
    <t>https://pbs.twimg.com/profile_banners/822215679726100480/1549425227</t>
  </si>
  <si>
    <t>https://pbs.twimg.com/profile_banners/70132768/1543892085</t>
  </si>
  <si>
    <t>https://pbs.twimg.com/profile_banners/785678855138791424/1546642456</t>
  </si>
  <si>
    <t>https://pbs.twimg.com/profile_banners/1078094414/1411215286</t>
  </si>
  <si>
    <t>https://pbs.twimg.com/profile_banners/326345834/1529656478</t>
  </si>
  <si>
    <t>https://pbs.twimg.com/profile_banners/3522204795/1550470565</t>
  </si>
  <si>
    <t>https://pbs.twimg.com/profile_banners/721811863105773569/1524477286</t>
  </si>
  <si>
    <t>https://pbs.twimg.com/profile_banners/1108384866314399747/1553364419</t>
  </si>
  <si>
    <t>https://pbs.twimg.com/profile_banners/754845211176554496/1469375438</t>
  </si>
  <si>
    <t>https://pbs.twimg.com/profile_banners/1674315427/1527491699</t>
  </si>
  <si>
    <t>https://pbs.twimg.com/profile_banners/274891222/1497496957</t>
  </si>
  <si>
    <t>https://pbs.twimg.com/profile_banners/903377622/1557260210</t>
  </si>
  <si>
    <t>https://pbs.twimg.com/profile_banners/766334802/1506567751</t>
  </si>
  <si>
    <t>https://pbs.twimg.com/profile_banners/45596329/1486691613</t>
  </si>
  <si>
    <t>https://pbs.twimg.com/profile_banners/18659129/1562558734</t>
  </si>
  <si>
    <t>https://pbs.twimg.com/profile_banners/1072271609950556160/1557456574</t>
  </si>
  <si>
    <t>https://pbs.twimg.com/profile_banners/248921706/1445057046</t>
  </si>
  <si>
    <t>https://pbs.twimg.com/profile_banners/33235771/1458163788</t>
  </si>
  <si>
    <t>https://pbs.twimg.com/profile_banners/138203134/1511815660</t>
  </si>
  <si>
    <t>https://pbs.twimg.com/profile_banners/1872999342/1398896175</t>
  </si>
  <si>
    <t>https://pbs.twimg.com/profile_banners/722793491059769344/1563997541</t>
  </si>
  <si>
    <t>https://pbs.twimg.com/profile_banners/759251/1564637377</t>
  </si>
  <si>
    <t>https://pbs.twimg.com/profile_banners/152284057/1521618904</t>
  </si>
  <si>
    <t>https://pbs.twimg.com/profile_banners/1152385409323864066/1565029608</t>
  </si>
  <si>
    <t>https://pbs.twimg.com/profile_banners/549700222/1565574726</t>
  </si>
  <si>
    <t>https://pbs.twimg.com/profile_banners/32815429/1464804432</t>
  </si>
  <si>
    <t>https://pbs.twimg.com/profile_banners/25445772/1518656009</t>
  </si>
  <si>
    <t>https://pbs.twimg.com/profile_banners/2307144349/1409824977</t>
  </si>
  <si>
    <t>https://pbs.twimg.com/profile_banners/1091759969832030208/1560890565</t>
  </si>
  <si>
    <t>https://pbs.twimg.com/profile_banners/91882544/1540936118</t>
  </si>
  <si>
    <t>https://pbs.twimg.com/profile_banners/39308549/1563469601</t>
  </si>
  <si>
    <t>https://pbs.twimg.com/profile_banners/203226736/1538844734</t>
  </si>
  <si>
    <t>https://pbs.twimg.com/profile_banners/292929271/1565025777</t>
  </si>
  <si>
    <t>https://pbs.twimg.com/profile_banners/21619519/1565657360</t>
  </si>
  <si>
    <t>https://pbs.twimg.com/profile_banners/2467791/1469484132</t>
  </si>
  <si>
    <t>https://pbs.twimg.com/profile_banners/807095/1566184245</t>
  </si>
  <si>
    <t>https://pbs.twimg.com/profile_banners/13850422/1503504077</t>
  </si>
  <si>
    <t>https://pbs.twimg.com/profile_banners/28785486/1505493568</t>
  </si>
  <si>
    <t>https://pbs.twimg.com/profile_banners/26585095/1557174273</t>
  </si>
  <si>
    <t>https://pbs.twimg.com/profile_banners/15012486/1559749831</t>
  </si>
  <si>
    <t>https://pbs.twimg.com/profile_banners/2836421/1562086301</t>
  </si>
  <si>
    <t>https://pbs.twimg.com/profile_banners/1586195959/1559567384</t>
  </si>
  <si>
    <t>https://pbs.twimg.com/profile_banners/2844869322/1541966458</t>
  </si>
  <si>
    <t>https://pbs.twimg.com/profile_banners/24913074/1558543616</t>
  </si>
  <si>
    <t>https://pbs.twimg.com/profile_banners/30354991/1553004657</t>
  </si>
  <si>
    <t>https://pbs.twimg.com/profile_banners/15808765/1555597754</t>
  </si>
  <si>
    <t>https://pbs.twimg.com/profile_banners/467823431/1414444613</t>
  </si>
  <si>
    <t>https://pbs.twimg.com/profile_banners/357606935/1549675771</t>
  </si>
  <si>
    <t>https://pbs.twimg.com/profile_banners/17494010/1522865010</t>
  </si>
  <si>
    <t>https://pbs.twimg.com/profile_banners/29501253/1547736718</t>
  </si>
  <si>
    <t>https://pbs.twimg.com/profile_banners/635608354/1450224132</t>
  </si>
  <si>
    <t>https://pbs.twimg.com/profile_banners/802978381184823297/1566071185</t>
  </si>
  <si>
    <t>https://pbs.twimg.com/profile_banners/34521565/1458077413</t>
  </si>
  <si>
    <t>https://pbs.twimg.com/profile_banners/264501955/1522786114</t>
  </si>
  <si>
    <t>https://pbs.twimg.com/profile_banners/560661427/1539707363</t>
  </si>
  <si>
    <t>https://pbs.twimg.com/profile_banners/855160665476124674/1554362494</t>
  </si>
  <si>
    <t>https://pbs.twimg.com/profile_banners/24695570/1410483868</t>
  </si>
  <si>
    <t>https://pbs.twimg.com/profile_banners/85868343/1544763462</t>
  </si>
  <si>
    <t>https://pbs.twimg.com/profile_banners/65422342/1447674773</t>
  </si>
  <si>
    <t>https://pbs.twimg.com/profile_banners/39986021/1565014217</t>
  </si>
  <si>
    <t>https://pbs.twimg.com/profile_banners/707808476844654594/1538391294</t>
  </si>
  <si>
    <t>https://pbs.twimg.com/profile_banners/1073110441948274688/1546420146</t>
  </si>
  <si>
    <t>https://pbs.twimg.com/profile_banners/2888586748/1551863554</t>
  </si>
  <si>
    <t>https://pbs.twimg.com/profile_banners/2831814903/1565784574</t>
  </si>
  <si>
    <t>https://pbs.twimg.com/profile_banners/19288807/1511164585</t>
  </si>
  <si>
    <t>https://pbs.twimg.com/profile_banners/4257209356/1561050386</t>
  </si>
  <si>
    <t>https://pbs.twimg.com/profile_banners/785745367874752516/1536909152</t>
  </si>
  <si>
    <t>https://pbs.twimg.com/profile_banners/770242720099074048/1566213466</t>
  </si>
  <si>
    <t>https://pbs.twimg.com/profile_banners/2765824141/1565342267</t>
  </si>
  <si>
    <t>https://pbs.twimg.com/profile_banners/472830024/1561722363</t>
  </si>
  <si>
    <t>https://pbs.twimg.com/profile_banners/1142185061439197186/1564092627</t>
  </si>
  <si>
    <t>https://pbs.twimg.com/profile_banners/53647931/1501636254</t>
  </si>
  <si>
    <t>https://pbs.twimg.com/profile_banners/800736528586534912/1538284292</t>
  </si>
  <si>
    <t>https://pbs.twimg.com/profile_banners/1140911602415362049/1560849584</t>
  </si>
  <si>
    <t>https://pbs.twimg.com/profile_banners/822078666/1554674725</t>
  </si>
  <si>
    <t>https://pbs.twimg.com/profile_banners/3301847203/1556356020</t>
  </si>
  <si>
    <t>https://pbs.twimg.com/profile_banners/1004035314879549440/1562079319</t>
  </si>
  <si>
    <t>https://pbs.twimg.com/profile_banners/192935052/1516861092</t>
  </si>
  <si>
    <t>https://pbs.twimg.com/profile_banners/2902466997/1545239217</t>
  </si>
  <si>
    <t>https://pbs.twimg.com/profile_banners/628681061/1443615358</t>
  </si>
  <si>
    <t>https://pbs.twimg.com/profile_banners/18089606/1398236844</t>
  </si>
  <si>
    <t>https://pbs.twimg.com/profile_banners/1140782866349121536/1565386440</t>
  </si>
  <si>
    <t>https://pbs.twimg.com/profile_banners/54710888/1537724437</t>
  </si>
  <si>
    <t>https://pbs.twimg.com/profile_banners/238914673/1565576544</t>
  </si>
  <si>
    <t>https://pbs.twimg.com/profile_banners/2874772837/1547433351</t>
  </si>
  <si>
    <t>https://pbs.twimg.com/profile_banners/1014577742300483584/1537958805</t>
  </si>
  <si>
    <t>https://pbs.twimg.com/profile_banners/60891155/1562285712</t>
  </si>
  <si>
    <t>https://pbs.twimg.com/profile_banners/14173315/1564408207</t>
  </si>
  <si>
    <t>https://pbs.twimg.com/profile_banners/2768501/1558315597</t>
  </si>
  <si>
    <t>https://pbs.twimg.com/profile_banners/145415756/1526102455</t>
  </si>
  <si>
    <t>https://pbs.twimg.com/profile_banners/80888986/1513203022</t>
  </si>
  <si>
    <t>https://pbs.twimg.com/profile_banners/166163836/1419089856</t>
  </si>
  <si>
    <t>https://pbs.twimg.com/profile_banners/555221096/1565034106</t>
  </si>
  <si>
    <t>https://pbs.twimg.com/profile_banners/706616497771139072/1469543167</t>
  </si>
  <si>
    <t>https://pbs.twimg.com/profile_banners/29821842/1561733234</t>
  </si>
  <si>
    <t>https://pbs.twimg.com/profile_banners/179571631/1454920772</t>
  </si>
  <si>
    <t>https://pbs.twimg.com/profile_banners/237140311/1529003907</t>
  </si>
  <si>
    <t>http://abs.twimg.com/images/themes/theme1/bg.png</t>
  </si>
  <si>
    <t>http://abs.twimg.com/images/themes/theme10/bg.gif</t>
  </si>
  <si>
    <t>http://abs.twimg.com/images/themes/theme8/bg.gif</t>
  </si>
  <si>
    <t>http://abs.twimg.com/images/themes/theme14/bg.gif</t>
  </si>
  <si>
    <t>http://abs.twimg.com/images/themes/theme13/bg.gif</t>
  </si>
  <si>
    <t>http://abs.twimg.com/images/themes/theme6/bg.gif</t>
  </si>
  <si>
    <t>http://abs.twimg.com/images/themes/theme15/bg.png</t>
  </si>
  <si>
    <t>http://abs.twimg.com/images/themes/theme7/bg.gif</t>
  </si>
  <si>
    <t>http://abs.twimg.com/images/themes/theme16/bg.gif</t>
  </si>
  <si>
    <t>http://abs.twimg.com/images/themes/theme11/bg.gif</t>
  </si>
  <si>
    <t>http://abs.twimg.com/images/themes/theme5/bg.gif</t>
  </si>
  <si>
    <t>http://abs.twimg.com/images/themes/theme9/bg.gif</t>
  </si>
  <si>
    <t>http://abs.twimg.com/images/themes/theme4/bg.gif</t>
  </si>
  <si>
    <t>http://abs.twimg.com/images/themes/theme12/bg.gif</t>
  </si>
  <si>
    <t>http://pbs.twimg.com/profile_images/934596545097342976/vsycc7v3_normal.jpg</t>
  </si>
  <si>
    <t>http://pbs.twimg.com/profile_images/875661200784330754/cXTSJeMm_normal.jpg</t>
  </si>
  <si>
    <t>http://pbs.twimg.com/profile_images/874276197357596672/kUuht00m_normal.jpg</t>
  </si>
  <si>
    <t>http://pbs.twimg.com/profile_images/941876278386462720/tgeytt3b_normal.jpg</t>
  </si>
  <si>
    <t>http://pbs.twimg.com/profile_images/1160746026455773186/JGEafYr3_normal.jpg</t>
  </si>
  <si>
    <t>http://pbs.twimg.com/profile_images/717119270/CIMG2418_normal.JPG</t>
  </si>
  <si>
    <t>http://pbs.twimg.com/profile_images/1114294290375688193/P9mcJNGb_normal.png</t>
  </si>
  <si>
    <t>http://pbs.twimg.com/profile_images/1163186567701098496/QjuI8y1P_normal.jpg</t>
  </si>
  <si>
    <t>http://pbs.twimg.com/profile_images/951056394794528768/lY7jKuk8_normal.jpg</t>
  </si>
  <si>
    <t>http://pbs.twimg.com/profile_images/963813347111198720/1WDCjFgu_normal.jpg</t>
  </si>
  <si>
    <t>http://pbs.twimg.com/profile_images/1115590266826776577/Mmd7bVbg_normal.jpg</t>
  </si>
  <si>
    <t>http://abs.twimg.com/sticky/default_profile_images/default_profile_normal.png</t>
  </si>
  <si>
    <t>http://pbs.twimg.com/profile_images/852371410483896321/DFWXLVKe_normal.jpg</t>
  </si>
  <si>
    <t>http://pbs.twimg.com/profile_images/1132831472149098496/P-ZzMwiG_normal.png</t>
  </si>
  <si>
    <t>http://pbs.twimg.com/profile_images/1063430243107696640/GC-mkfPk_normal.jpg</t>
  </si>
  <si>
    <t>http://pbs.twimg.com/profile_images/1054179226100908032/i5ZXfFdE_normal.jpg</t>
  </si>
  <si>
    <t>http://pbs.twimg.com/profile_images/1059888693945630720/yex0Gcbi_normal.jpg</t>
  </si>
  <si>
    <t>http://pbs.twimg.com/profile_images/1141849027706839045/MTXhIplo_normal.jpg</t>
  </si>
  <si>
    <t>http://pbs.twimg.com/profile_images/1050050759050571781/IPIU5Jma_normal.jpg</t>
  </si>
  <si>
    <t>http://pbs.twimg.com/profile_images/1157340570714550274/As1Qersr_normal.png</t>
  </si>
  <si>
    <t>http://pbs.twimg.com/profile_images/1160844914936045568/Omwqomr-_normal.jpg</t>
  </si>
  <si>
    <t>http://pbs.twimg.com/profile_images/1163636594009501696/93gEgKuv_normal.jpg</t>
  </si>
  <si>
    <t>http://pbs.twimg.com/profile_images/1128837557150724096/at3C1QtX_normal.jpg</t>
  </si>
  <si>
    <t>http://pbs.twimg.com/profile_images/460423969154535424/BhnsOCY5_normal.jpeg</t>
  </si>
  <si>
    <t>http://pbs.twimg.com/profile_images/1055681975934246912/vaDTa_wK_normal.jpg</t>
  </si>
  <si>
    <t>http://pbs.twimg.com/profile_images/1155991691448295425/KyMveH53_normal.jpg</t>
  </si>
  <si>
    <t>http://pbs.twimg.com/profile_images/792111821310287872/UUs0XGfB_normal.jpg</t>
  </si>
  <si>
    <t>http://pbs.twimg.com/profile_images/990412791528865794/36BW6RLW_normal.jpg</t>
  </si>
  <si>
    <t>http://pbs.twimg.com/profile_images/1058159653991866368/6XaSXYo5_normal.jpg</t>
  </si>
  <si>
    <t>http://pbs.twimg.com/profile_images/1083331687394754560/XNRdx04K_normal.jpg</t>
  </si>
  <si>
    <t>http://pbs.twimg.com/profile_images/665584576161406976/12xsTXYj_normal.jpg</t>
  </si>
  <si>
    <t>http://pbs.twimg.com/profile_images/1127981592696115202/WBcMbFd-_normal.jpg</t>
  </si>
  <si>
    <t>http://pbs.twimg.com/profile_images/1114649178871754752/-Wey53gU_normal.jpg</t>
  </si>
  <si>
    <t>http://pbs.twimg.com/profile_images/1119277028212137984/pniHhD3r_normal.png</t>
  </si>
  <si>
    <t>http://pbs.twimg.com/profile_images/1066089467390251008/TH82X0Q2_normal.jpg</t>
  </si>
  <si>
    <t>http://pbs.twimg.com/profile_images/698682792520065025/1XbxDeQH_normal.jpg</t>
  </si>
  <si>
    <t>http://pbs.twimg.com/profile_images/988981189892608000/0Ypo7BEl_normal.jpg</t>
  </si>
  <si>
    <t>http://pbs.twimg.com/profile_images/1085298427662077952/G7pyO36A_normal.jpg</t>
  </si>
  <si>
    <t>http://pbs.twimg.com/profile_images/1164033322307215360/HI6uFeeR_normal.jpg</t>
  </si>
  <si>
    <t>http://pbs.twimg.com/profile_images/1130268643370065921/Fce3snfD_normal.png</t>
  </si>
  <si>
    <t>http://pbs.twimg.com/profile_images/748305029187125249/IWuSB7o8_normal.jpg</t>
  </si>
  <si>
    <t>http://pbs.twimg.com/profile_images/1144546763728195584/wO28SQ96_normal.jpg</t>
  </si>
  <si>
    <t>http://pbs.twimg.com/profile_images/1038315459513335808/xR8O7xKQ_normal.jpg</t>
  </si>
  <si>
    <t>http://pbs.twimg.com/profile_images/553156639134470146/gRMV_1F__normal.jpeg</t>
  </si>
  <si>
    <t>http://pbs.twimg.com/profile_images/872461524509405185/n22gwCkQ_normal.jpg</t>
  </si>
  <si>
    <t>http://pbs.twimg.com/profile_images/1100661254279041025/6aI9IRGq_normal.jpg</t>
  </si>
  <si>
    <t>http://pbs.twimg.com/profile_images/859982100904148992/hv5soju7_normal.jpg</t>
  </si>
  <si>
    <t>http://pbs.twimg.com/profile_images/1040110028542238720/o8ZTNGFW_normal.jpg</t>
  </si>
  <si>
    <t>http://pbs.twimg.com/profile_images/932313350473691138/IMyI273L_normal.jpg</t>
  </si>
  <si>
    <t>http://pbs.twimg.com/profile_images/1010078191606566913/NmYERB0q_normal.jpg</t>
  </si>
  <si>
    <t>http://pbs.twimg.com/profile_images/1127456871093239808/rM2TQ_oh_normal.jpg</t>
  </si>
  <si>
    <t>http://pbs.twimg.com/profile_images/1129491972282970112/Byy_9HIg_normal.jpg</t>
  </si>
  <si>
    <t>http://pbs.twimg.com/profile_images/1109517143614337024/ldIUhgP3_normal.png</t>
  </si>
  <si>
    <t>http://pbs.twimg.com/profile_images/763436462461231104/zPWS_bWN_normal.jpg</t>
  </si>
  <si>
    <t>http://pbs.twimg.com/profile_images/1078374641289314309/wi43Gmn-_normal.jpg</t>
  </si>
  <si>
    <t>http://pbs.twimg.com/profile_images/1142877801856430080/Bgp7GSao_normal.jpg</t>
  </si>
  <si>
    <t>http://pbs.twimg.com/profile_images/1146432704461672448/VFcfdIId_normal.png</t>
  </si>
  <si>
    <t>http://pbs.twimg.com/profile_images/528021053608452096/eRLd1M_4_normal.jpeg</t>
  </si>
  <si>
    <t>http://pbs.twimg.com/profile_images/254783087/business_bil3l_normal.jpg</t>
  </si>
  <si>
    <t>http://pbs.twimg.com/profile_images/1127604326447423490/UaVQnP4x_normal.jpg</t>
  </si>
  <si>
    <t>http://pbs.twimg.com/profile_images/923274881197895680/AbHcStkl_normal.jpg</t>
  </si>
  <si>
    <t>http://pbs.twimg.com/profile_images/378800000474690965/38571c78610b7e719954a61418d75744_normal.png</t>
  </si>
  <si>
    <t>http://pbs.twimg.com/profile_images/815945781802844160/WkHtVTua_normal.jpg</t>
  </si>
  <si>
    <t>http://pbs.twimg.com/profile_images/508960761826131968/LnvhR8ED_normal.png</t>
  </si>
  <si>
    <t>http://pbs.twimg.com/profile_images/999777636552339456/uVjQgRic_normal.jpg</t>
  </si>
  <si>
    <t>http://pbs.twimg.com/profile_images/1155640347738935297/QM4ZZ6ys_normal.jpg</t>
  </si>
  <si>
    <t>http://pbs.twimg.com/profile_images/1163336087294619648/z9T0LzSp_normal.jpg</t>
  </si>
  <si>
    <t>http://pbs.twimg.com/profile_images/890967538292711424/8puyFbiI_normal.jpg</t>
  </si>
  <si>
    <t>http://pbs.twimg.com/profile_images/1141459766637662209/FOCXtzk4_normal.jpg</t>
  </si>
  <si>
    <t>http://pbs.twimg.com/profile_images/1078804262484885505/O6cw_V0x_normal.jpg</t>
  </si>
  <si>
    <t>http://pbs.twimg.com/profile_images/1095532385926631424/ODX2AmEZ_normal.jpg</t>
  </si>
  <si>
    <t>http://pbs.twimg.com/profile_images/1152761415150833664/2R-Y69jd_normal.jpg</t>
  </si>
  <si>
    <t>http://pbs.twimg.com/profile_images/1060271522319925257/fJKwJ0r2_normal.jpg</t>
  </si>
  <si>
    <t>http://pbs.twimg.com/profile_images/1098244578472280064/gjkVMelR_normal.png</t>
  </si>
  <si>
    <t>http://pbs.twimg.com/profile_images/59437078/icon-200x200_normal.jpg</t>
  </si>
  <si>
    <t>http://pbs.twimg.com/profile_images/918899077168934912/NrRRE0_b_normal.jpg</t>
  </si>
  <si>
    <t>http://pbs.twimg.com/profile_images/1082358814819536896/19QbYCgF_normal.jpg</t>
  </si>
  <si>
    <t>http://pbs.twimg.com/profile_images/1091131020554964992/DWOdpWEc_normal.jpg</t>
  </si>
  <si>
    <t>http://pbs.twimg.com/profile_images/645966750941626368/d0Q4voGK_normal.jpg</t>
  </si>
  <si>
    <t>http://pbs.twimg.com/profile_images/988382060443250689/DijesdNB_normal.jpg</t>
  </si>
  <si>
    <t>http://pbs.twimg.com/profile_images/1100059741370417152/tmWEzsjo_normal.png</t>
  </si>
  <si>
    <t>http://pbs.twimg.com/profile_images/1093306247766515712/MBaqSY2M_normal.jpg</t>
  </si>
  <si>
    <t>http://pbs.twimg.com/profile_images/1091308075041079297/Yz_PLR20_normal.jpg</t>
  </si>
  <si>
    <t>http://pbs.twimg.com/profile_images/843897836383158274/hmHktXQP_normal.jpg</t>
  </si>
  <si>
    <t>http://pbs.twimg.com/profile_images/1160721744505769990/tWZQYbBr_normal.jpg</t>
  </si>
  <si>
    <t>http://pbs.twimg.com/profile_images/978655909198036993/Gpnx2Os2_normal.jpg</t>
  </si>
  <si>
    <t>http://pbs.twimg.com/profile_images/816361054699667458/0DVL6HrY_normal.jpg</t>
  </si>
  <si>
    <t>http://pbs.twimg.com/profile_images/1153063266496765953/ECKG5Oa7_normal.jpg</t>
  </si>
  <si>
    <t>http://pbs.twimg.com/profile_images/1011618246271774721/B_OHl17X_normal.jpg</t>
  </si>
  <si>
    <t>http://pbs.twimg.com/profile_images/1158551527331516417/oMxc3OtC_normal.jpg</t>
  </si>
  <si>
    <t>http://pbs.twimg.com/profile_images/2163452182/large_295352_normal.png</t>
  </si>
  <si>
    <t>http://pbs.twimg.com/profile_images/656184381560770560/9Dv8jnDk_normal.jpg</t>
  </si>
  <si>
    <t>http://pbs.twimg.com/profile_images/1158379577384820736/w2UKgFur_normal.jpg</t>
  </si>
  <si>
    <t>http://pbs.twimg.com/profile_images/707809351659081728/rJyf5Dnh_normal.jpg</t>
  </si>
  <si>
    <t>http://pbs.twimg.com/profile_images/1073110950683783168/DCL8VeYi_normal.jpg</t>
  </si>
  <si>
    <t>http://pbs.twimg.com/profile_images/910500739117670401/UdgGfRBH_normal.jpg</t>
  </si>
  <si>
    <t>http://pbs.twimg.com/profile_images/666197383227797505/Pv59gCjV_normal.jpg</t>
  </si>
  <si>
    <t>http://pbs.twimg.com/profile_images/1057271480168394753/sH42f5qC_normal.jpg</t>
  </si>
  <si>
    <t>http://pbs.twimg.com/profile_images/1091278098388135936/n-ihstG3_normal.jpg</t>
  </si>
  <si>
    <t>http://pbs.twimg.com/profile_images/785746756378226688/iS2mnfZL_normal.jpg</t>
  </si>
  <si>
    <t>http://pbs.twimg.com/profile_images/790572124998103041/fEFMis7-_normal.jpg</t>
  </si>
  <si>
    <t>http://pbs.twimg.com/profile_images/1128947476105498624/AOhXupah_normal.png</t>
  </si>
  <si>
    <t>http://pbs.twimg.com/profile_images/1089804733953572864/gNF1wLoY_normal.jpg</t>
  </si>
  <si>
    <t>http://pbs.twimg.com/profile_images/1143166149263319040/rpxKcDvg_normal.png</t>
  </si>
  <si>
    <t>http://pbs.twimg.com/profile_images/1158935381729042432/jArkped6_normal.jpg</t>
  </si>
  <si>
    <t>http://pbs.twimg.com/profile_images/1073669187619512320/sSahczt1_normal.jpg</t>
  </si>
  <si>
    <t>http://pbs.twimg.com/profile_images/1156205206302076929/6ezqVtLE_normal.jpg</t>
  </si>
  <si>
    <t>http://pbs.twimg.com/profile_images/1118506431257436160/XgvTAzYq_normal.png</t>
  </si>
  <si>
    <t>http://pbs.twimg.com/profile_images/972301038307893248/Hwrdu38L_normal.jpg</t>
  </si>
  <si>
    <t>http://pbs.twimg.com/profile_images/1088111236049297408/i70vBV6r_normal.jpg</t>
  </si>
  <si>
    <t>http://pbs.twimg.com/profile_images/1108426393287868423/CyLn5GVQ_normal.png</t>
  </si>
  <si>
    <t>http://pbs.twimg.com/profile_images/1034589406005317632/Cdi3F2ro_normal.jpg</t>
  </si>
  <si>
    <t>http://pbs.twimg.com/profile_images/1006942394003197953/ksw7AdGs_normal.jpg</t>
  </si>
  <si>
    <t>http://pbs.twimg.com/profile_images/546329078513426432/-Kinqnyw_normal.jpeg</t>
  </si>
  <si>
    <t>http://pbs.twimg.com/profile_images/1158409243474767872/DPGb8p3d_normal.jpg</t>
  </si>
  <si>
    <t>http://pbs.twimg.com/profile_images/686960111026241536/z0ziRxjD_normal.png</t>
  </si>
  <si>
    <t>http://pbs.twimg.com/profile_images/1074404599400927232/JzFGvICu_normal.jpg</t>
  </si>
  <si>
    <t>Open Twitter Page for This Person</t>
  </si>
  <si>
    <t>https://twitter.com/djarjartrump</t>
  </si>
  <si>
    <t>https://twitter.com/nato</t>
  </si>
  <si>
    <t>https://twitter.com/realdonaldtrump</t>
  </si>
  <si>
    <t>https://twitter.com/jiveasstrump</t>
  </si>
  <si>
    <t>https://twitter.com/twump_owo</t>
  </si>
  <si>
    <t>https://twitter.com/nyato</t>
  </si>
  <si>
    <t>https://twitter.com/beenewsdaily</t>
  </si>
  <si>
    <t>https://twitter.com/hapkidogal</t>
  </si>
  <si>
    <t>https://twitter.com/speakerpelosi</t>
  </si>
  <si>
    <t>https://twitter.com/dragonfly_drama</t>
  </si>
  <si>
    <t>https://twitter.com/michaelt162</t>
  </si>
  <si>
    <t>https://twitter.com/lasouizzi</t>
  </si>
  <si>
    <t>https://twitter.com/nato_o</t>
  </si>
  <si>
    <t>https://twitter.com/romanwenzl</t>
  </si>
  <si>
    <t>https://twitter.com/bernd_schulyok</t>
  </si>
  <si>
    <t>https://twitter.com/bundesheerbauer</t>
  </si>
  <si>
    <t>https://twitter.com/sf19411190</t>
  </si>
  <si>
    <t>https://twitter.com/arriaga_kreuz</t>
  </si>
  <si>
    <t>https://twitter.com/tchalla____</t>
  </si>
  <si>
    <t>https://twitter.com/mchooyah</t>
  </si>
  <si>
    <t>https://twitter.com/enough68972575</t>
  </si>
  <si>
    <t>https://twitter.com/sethabramson</t>
  </si>
  <si>
    <t>https://twitter.com/jakkiecilliers</t>
  </si>
  <si>
    <t>https://twitter.com/realtrump</t>
  </si>
  <si>
    <t>https://twitter.com/phaethontweets</t>
  </si>
  <si>
    <t>https://twitter.com/bbbmarsh</t>
  </si>
  <si>
    <t>https://twitter.com/kellyannepolls</t>
  </si>
  <si>
    <t>https://twitter.com/ivankatrump</t>
  </si>
  <si>
    <t>https://twitter.com/whitehouse</t>
  </si>
  <si>
    <t>https://twitter.com/cjcmichel</t>
  </si>
  <si>
    <t>https://twitter.com/soyelcangriman</t>
  </si>
  <si>
    <t>https://twitter.com/idislikegabo</t>
  </si>
  <si>
    <t>https://twitter.com/trawetsla</t>
  </si>
  <si>
    <t>https://twitter.com/housegop</t>
  </si>
  <si>
    <t>https://twitter.com/senategop</t>
  </si>
  <si>
    <t>https://twitter.com/ljt_is_me</t>
  </si>
  <si>
    <t>https://twitter.com/aditiyadav52500</t>
  </si>
  <si>
    <t>https://twitter.com/analyticascent</t>
  </si>
  <si>
    <t>https://twitter.com/demitry_kot</t>
  </si>
  <si>
    <t>https://twitter.com/mbjorklund1963</t>
  </si>
  <si>
    <t>https://twitter.com/hrtablaze</t>
  </si>
  <si>
    <t>https://twitter.com/pink_about_it</t>
  </si>
  <si>
    <t>https://twitter.com/j2nmeyer</t>
  </si>
  <si>
    <t>https://twitter.com/francisbuckne16</t>
  </si>
  <si>
    <t>https://twitter.com/chatbycc</t>
  </si>
  <si>
    <t>https://twitter.com/elmtreepower</t>
  </si>
  <si>
    <t>https://twitter.com/usclarry</t>
  </si>
  <si>
    <t>https://twitter.com/steph93065</t>
  </si>
  <si>
    <t>https://twitter.com/raybae689</t>
  </si>
  <si>
    <t>https://twitter.com/johnkstahlusa</t>
  </si>
  <si>
    <t>https://twitter.com/education4libs</t>
  </si>
  <si>
    <t>https://twitter.com/tomilahren</t>
  </si>
  <si>
    <t>https://twitter.com/muadib_1</t>
  </si>
  <si>
    <t>https://twitter.com/michigan0323</t>
  </si>
  <si>
    <t>https://twitter.com/josal87</t>
  </si>
  <si>
    <t>https://twitter.com/vlovesanimals</t>
  </si>
  <si>
    <t>https://twitter.com/dbongino</t>
  </si>
  <si>
    <t>https://twitter.com/heyitscarolyn</t>
  </si>
  <si>
    <t>https://twitter.com/magaark</t>
  </si>
  <si>
    <t>https://twitter.com/asceticstance</t>
  </si>
  <si>
    <t>https://twitter.com/jack_burkman</t>
  </si>
  <si>
    <t>https://twitter.com/glitterbeard_</t>
  </si>
  <si>
    <t>https://twitter.com/007amnesia</t>
  </si>
  <si>
    <t>https://twitter.com/bojanpozar</t>
  </si>
  <si>
    <t>https://twitter.com/peterjancic</t>
  </si>
  <si>
    <t>https://twitter.com/bencampo</t>
  </si>
  <si>
    <t>https://twitter.com/delavegalaw</t>
  </si>
  <si>
    <t>https://twitter.com/ykrkane</t>
  </si>
  <si>
    <t>https://twitter.com/ebnehava</t>
  </si>
  <si>
    <t>https://twitter.com/debbiej66015887</t>
  </si>
  <si>
    <t>https://twitter.com/joeycomplaints</t>
  </si>
  <si>
    <t>https://twitter.com/cali_ps</t>
  </si>
  <si>
    <t>https://twitter.com/potus</t>
  </si>
  <si>
    <t>https://twitter.com/tinamarief49</t>
  </si>
  <si>
    <t>https://twitter.com/retiredarmy7</t>
  </si>
  <si>
    <t>https://twitter.com/minderbinder42</t>
  </si>
  <si>
    <t>https://twitter.com/usacsmret</t>
  </si>
  <si>
    <t>https://twitter.com/butchcates</t>
  </si>
  <si>
    <t>https://twitter.com/ifbpaul</t>
  </si>
  <si>
    <t>https://twitter.com/djnazsd</t>
  </si>
  <si>
    <t>https://twitter.com/d00danon</t>
  </si>
  <si>
    <t>https://twitter.com/cstamper_</t>
  </si>
  <si>
    <t>https://twitter.com/bbusa617</t>
  </si>
  <si>
    <t>https://twitter.com/bfraser747</t>
  </si>
  <si>
    <t>https://twitter.com/debtassassin1</t>
  </si>
  <si>
    <t>https://twitter.com/bigthomas68</t>
  </si>
  <si>
    <t>https://twitter.com/rvqb</t>
  </si>
  <si>
    <t>https://twitter.com/chrishalton516</t>
  </si>
  <si>
    <t>https://twitter.com/timeouttweeter</t>
  </si>
  <si>
    <t>https://twitter.com/havanadc</t>
  </si>
  <si>
    <t>https://twitter.com/miafarrow</t>
  </si>
  <si>
    <t>https://twitter.com/aoc</t>
  </si>
  <si>
    <t>https://twitter.com/chuckschumer</t>
  </si>
  <si>
    <t>https://twitter.com/dnc</t>
  </si>
  <si>
    <t>https://twitter.com/cnn</t>
  </si>
  <si>
    <t>https://twitter.com/erkperk</t>
  </si>
  <si>
    <t>https://twitter.com/assar_</t>
  </si>
  <si>
    <t>https://twitter.com/havetotakeatru2</t>
  </si>
  <si>
    <t>https://twitter.com/ejduboisl7444</t>
  </si>
  <si>
    <t>https://twitter.com/raedoubleu</t>
  </si>
  <si>
    <t>https://twitter.com/bishyoucray2</t>
  </si>
  <si>
    <t>https://twitter.com/lauraitalia14</t>
  </si>
  <si>
    <t>https://twitter.com/gjnr14</t>
  </si>
  <si>
    <t>https://twitter.com/dineshdsouza</t>
  </si>
  <si>
    <t>https://twitter.com/dailycaller</t>
  </si>
  <si>
    <t>https://twitter.com/sharylattkisson</t>
  </si>
  <si>
    <t>https://twitter.com/charliekirk11</t>
  </si>
  <si>
    <t>https://twitter.com/joenbc</t>
  </si>
  <si>
    <t>https://twitter.com/washingtonpost</t>
  </si>
  <si>
    <t>https://twitter.com/nytimes</t>
  </si>
  <si>
    <t>https://twitter.com/maddow</t>
  </si>
  <si>
    <t>https://twitter.com/cnnpolitics</t>
  </si>
  <si>
    <t>https://twitter.com/abc</t>
  </si>
  <si>
    <t>https://twitter.com/nbc</t>
  </si>
  <si>
    <t>https://twitter.com/cbsnews</t>
  </si>
  <si>
    <t>https://twitter.com/msnbc</t>
  </si>
  <si>
    <t>https://twitter.com/phxdave</t>
  </si>
  <si>
    <t>https://twitter.com/mm72931622</t>
  </si>
  <si>
    <t>https://twitter.com/dreamescapeps</t>
  </si>
  <si>
    <t>https://twitter.com/repspeier</t>
  </si>
  <si>
    <t>https://twitter.com/kamalaharris</t>
  </si>
  <si>
    <t>https://twitter.com/corybooker</t>
  </si>
  <si>
    <t>https://twitter.com/repjeffries</t>
  </si>
  <si>
    <t>https://twitter.com/ewarren</t>
  </si>
  <si>
    <t>https://twitter.com/senschumer</t>
  </si>
  <si>
    <t>https://twitter.com/repadamschiff</t>
  </si>
  <si>
    <t>https://twitter.com/20committee</t>
  </si>
  <si>
    <t>https://twitter.com/snowbirdsix1000</t>
  </si>
  <si>
    <t>https://twitter.com/timmcguiness</t>
  </si>
  <si>
    <t>https://twitter.com/michaelcoudrey</t>
  </si>
  <si>
    <t>https://twitter.com/alanfair12</t>
  </si>
  <si>
    <t>https://twitter.com/nach9636</t>
  </si>
  <si>
    <t>https://twitter.com/briancarr73</t>
  </si>
  <si>
    <t>https://twitter.com/jerrylingle</t>
  </si>
  <si>
    <t>https://twitter.com/katet7</t>
  </si>
  <si>
    <t>https://twitter.com/tonyrenner</t>
  </si>
  <si>
    <t>https://twitter.com/natojfcbs</t>
  </si>
  <si>
    <t>https://twitter.com/usarmyeurope</t>
  </si>
  <si>
    <t>https://twitter.com/nfiu_lithuania</t>
  </si>
  <si>
    <t>https://twitter.com/ltu_army</t>
  </si>
  <si>
    <t>https://twitter.com/lithuanian_mod</t>
  </si>
  <si>
    <t>https://twitter.com/litdelnato</t>
  </si>
  <si>
    <t>https://twitter.com/shape_nato</t>
  </si>
  <si>
    <t>https://twitter.com/belgian_army</t>
  </si>
  <si>
    <t>https://twitter.com/belgiumnato</t>
  </si>
  <si>
    <t>https://twitter.com/belgiumdefence</t>
  </si>
  <si>
    <t>https://twitter.com/klausiohannis</t>
  </si>
  <si>
    <t>https://twitter.com/usnato</t>
  </si>
  <si>
    <t>https://twitter.com/esperdod</t>
  </si>
  <si>
    <t>https://twitter.com/whatsdomupto</t>
  </si>
  <si>
    <t>https://twitter.com/saquibclimatex</t>
  </si>
  <si>
    <t>https://twitter.com/dantipena</t>
  </si>
  <si>
    <t>https://twitter.com/inthelionsden_</t>
  </si>
  <si>
    <t>https://twitter.com/nyabok</t>
  </si>
  <si>
    <t>https://twitter.com/scottevanjenk</t>
  </si>
  <si>
    <t>https://twitter.com/benktallmadge</t>
  </si>
  <si>
    <t>https://twitter.com/rich_roser</t>
  </si>
  <si>
    <t>https://twitter.com/jchaltiwanger</t>
  </si>
  <si>
    <t>https://twitter.com/cati1836</t>
  </si>
  <si>
    <t>https://twitter.com/sandboxvet1</t>
  </si>
  <si>
    <t>https://twitter.com/kurtschlichter</t>
  </si>
  <si>
    <t>https://twitter.com/carolinefromp5</t>
  </si>
  <si>
    <t>https://twitter.com/stopgettingaway</t>
  </si>
  <si>
    <t>https://twitter.com/ernestpob</t>
  </si>
  <si>
    <t>https://twitter.com/ebo_bennin</t>
  </si>
  <si>
    <t>https://twitter.com/newsericks</t>
  </si>
  <si>
    <t>https://twitter.com/kamiliaharaqoo</t>
  </si>
  <si>
    <t>https://twitter.com/rogerhpng</t>
  </si>
  <si>
    <t>https://twitter.com/annievanleur</t>
  </si>
  <si>
    <t>https://twitter.com/icemikeusa</t>
  </si>
  <si>
    <t>https://twitter.com/jvman588</t>
  </si>
  <si>
    <t>https://twitter.com/nbcnews</t>
  </si>
  <si>
    <t>https://twitter.com/abcnews</t>
  </si>
  <si>
    <t>https://twitter.com/godrus</t>
  </si>
  <si>
    <t>https://twitter.com/dagboee</t>
  </si>
  <si>
    <t>https://twitter.com/thomasseltzer</t>
  </si>
  <si>
    <t>https://twitter.com/fjodorkarne</t>
  </si>
  <si>
    <t>https://twitter.com/stellastar711</t>
  </si>
  <si>
    <t>https://twitter.com/elpasotxgov</t>
  </si>
  <si>
    <t>https://twitter.com/bill_jira</t>
  </si>
  <si>
    <t>https://twitter.com/mrdic</t>
  </si>
  <si>
    <t>https://twitter.com/mikeharrisny</t>
  </si>
  <si>
    <t>https://twitter.com/epsilomatic</t>
  </si>
  <si>
    <t>https://twitter.com/vicpenley</t>
  </si>
  <si>
    <t>djarjartrump
.@realDonaldTrump .@NATO, berry
unfair tooda United States! https://t.co/ObRMH6bv8u</t>
  </si>
  <si>
    <t xml:space="preserve">nato
</t>
  </si>
  <si>
    <t>jiveasstrump
@realDonaldTrump @NATO .@NATO,
real unfair t'de United States.
Right On! https://t.co/VoJPtFJEzd</t>
  </si>
  <si>
    <t>twump_owo
@realDonaldTrump .@NYATO, fu​r​ry
unfaiw to the United States ⦓@ᵚ@⦔!
https://t.co/ZEJrzTKFpP</t>
  </si>
  <si>
    <t xml:space="preserve">nyato
</t>
  </si>
  <si>
    <t>beenewsdaily
@realDonaldTrump @NATO Pres Trump
tweeted “.@NATO, very unfair to
the United States!” https://t.co/vB83SCi7sf</t>
  </si>
  <si>
    <t>hapkidogal
@SpeakerPelosi #ImpeachDonaldTrumpNOW
https://t.co/fblkI76QOH</t>
  </si>
  <si>
    <t xml:space="preserve">speakerpelosi
</t>
  </si>
  <si>
    <t>dragonfly_drama
@realDonaldTrump BLASPHEMOUS RECESSION
RACIST AntiSemtic Trump. Your Tenure
at the WHITE HOUSE is OVER! https://t.co/f22XHz3XwL
https://t.co/uVdfUbfjGj</t>
  </si>
  <si>
    <t>michaelt162
Hey @realDonaldTrump, you are a
numbers guy. Who is the outlier
here? Hint: it’s not them. https://t.co/GUiH2gU7AN</t>
  </si>
  <si>
    <t>lasouizzi
@Nato_o tu déconnes https://t.co/sj4DuI8WuT</t>
  </si>
  <si>
    <t xml:space="preserve">nato_o
</t>
  </si>
  <si>
    <t>romanwenzl
@SF19411190 @Bundesheerbauer @Bernd_Schulyok
https://t.co/6DZ1k1A5X6</t>
  </si>
  <si>
    <t xml:space="preserve">bernd_schulyok
</t>
  </si>
  <si>
    <t xml:space="preserve">bundesheerbauer
</t>
  </si>
  <si>
    <t xml:space="preserve">sf19411190
</t>
  </si>
  <si>
    <t>arriaga_kreuz
@realDonaldTrump, very unfair to
logic and reason and to the American
Citizenry. https://t.co/pjE0vRT73I</t>
  </si>
  <si>
    <t>tchalla____
@mchooyah Putin must be beaming
with pride. Are you? https://t.co/nf3bHOAl4O</t>
  </si>
  <si>
    <t xml:space="preserve">mchooyah
</t>
  </si>
  <si>
    <t>jakkiecilliers
@realTrump very unfair to decency
and ethical leadership https://t.co/qpgnqOfW5e</t>
  </si>
  <si>
    <t xml:space="preserve">realtrump
</t>
  </si>
  <si>
    <t>phaethontweets
@realDonaldTrump @NATO @realDonaldTrump
OTAN is NATO's arch enemy. They
have exactly the same budget and
equally matched equipment and manpower.
You should look into how they are
funded and try to defeat OTAN just
like you did ISIS. https://t.co/GVLkCE9ZoH</t>
  </si>
  <si>
    <t>bbbmarsh
@WhiteHouse @IvankaTrump @KellyannePolls
maybe take the phone away?? We
need a time out. https://t.co/C64uDIyPDu</t>
  </si>
  <si>
    <t xml:space="preserve">kellyannepolls
</t>
  </si>
  <si>
    <t xml:space="preserve">ivankatrump
</t>
  </si>
  <si>
    <t xml:space="preserve">whitehouse
</t>
  </si>
  <si>
    <t>trawetsla
@SenateGOP @HouseGOP it appears
that your president is doing Putin's
work how many of you are going
to make it through November 3rd,
2020? https://t.co/Y7Au0zlpem</t>
  </si>
  <si>
    <t xml:space="preserve">housegop
</t>
  </si>
  <si>
    <t xml:space="preserve">senategop
</t>
  </si>
  <si>
    <t>aditiyadav52500
@realDonaldTrump @NATO .@NATO,
very unfair to the United States!
https://t.co/KGS2wzo7qO</t>
  </si>
  <si>
    <t>analyticascent
@realDonaldTrump @NATO I'm very
conflicted about this chart...
On the one hand, I understand that
countries ought to provide for
their *own* defense, but at the
same time this is a misleading
chart because of base rate neglect.
_xD83E__xDD14_ https://t.co/PLr3uDMIcU</t>
  </si>
  <si>
    <t>demitry_kot
@NATO, несправедливо относительно
США https://t.co/gpsR9uDMQS</t>
  </si>
  <si>
    <t>mbjorklund1963
@realDonaldTrump @MAGAark @heyitsCarolyn
@dbongino @VLovesAnimals @Josal87
@Michigan0323 @Muadib_1 @TomiLahren
@Education4Libs @JohnKStahlUSA
@MAGAgirly @raybae689 @Steph93065
@usclarry @elmtreepower @chatbyCC
@FrancisBuckne16 @j2nmeyer @Pink_About_it
@hrtablaze https://t.co/a2VYGo5sDm</t>
  </si>
  <si>
    <t xml:space="preserve">hrtablaze
</t>
  </si>
  <si>
    <t xml:space="preserve">pink_about_it
</t>
  </si>
  <si>
    <t xml:space="preserve">j2nmeyer
</t>
  </si>
  <si>
    <t xml:space="preserve">francisbuckne16
</t>
  </si>
  <si>
    <t xml:space="preserve">chatbycc
</t>
  </si>
  <si>
    <t xml:space="preserve">elmtreepower
</t>
  </si>
  <si>
    <t xml:space="preserve">usclarry
</t>
  </si>
  <si>
    <t xml:space="preserve">steph93065
</t>
  </si>
  <si>
    <t xml:space="preserve">raybae689
</t>
  </si>
  <si>
    <t xml:space="preserve">johnkstahlusa
</t>
  </si>
  <si>
    <t xml:space="preserve">education4libs
</t>
  </si>
  <si>
    <t xml:space="preserve">tomilahren
</t>
  </si>
  <si>
    <t xml:space="preserve">muadib_1
</t>
  </si>
  <si>
    <t xml:space="preserve">michigan0323
</t>
  </si>
  <si>
    <t xml:space="preserve">josal87
</t>
  </si>
  <si>
    <t xml:space="preserve">vlovesanimals
</t>
  </si>
  <si>
    <t xml:space="preserve">dbongino
</t>
  </si>
  <si>
    <t xml:space="preserve">heyitscarolyn
</t>
  </si>
  <si>
    <t xml:space="preserve">magaark
</t>
  </si>
  <si>
    <t>asceticstance
@Glitterbeard_ @Jack_Burkman The
incessant whine he'd struggle to
be alpha mosquito. https://t.co/RVfjeG11ST</t>
  </si>
  <si>
    <t>007amnesia
@peterjancic a na čajanki ermenčova
ni nič predstavila načrtov, kako
bomo našli še 1% BDP za prenovo
vojske, tako da bo zadostila minimalnim
NATO standrdom 2%? @BojanPozar
? https://t.co/ANHsRYfSCj</t>
  </si>
  <si>
    <t xml:space="preserve">bojanpozar
</t>
  </si>
  <si>
    <t xml:space="preserve">peterjancic
</t>
  </si>
  <si>
    <t>bencampo
@Delavegalaw Here he goes insulting
NATO. https://t.co/rnlGsA7aR5</t>
  </si>
  <si>
    <t xml:space="preserve">delavegalaw
</t>
  </si>
  <si>
    <t>ykrkane
@EbneHava ببخشید میتونید بگید این
توییت ترامپت چیه https://t.co/8kMoXctlcs</t>
  </si>
  <si>
    <t>debbiej66015887
@realDonaldTrump throw them out
of America they are the biggest
peadophiles in the world they allow
human trafficking https://t.co/jes4n8YXcN</t>
  </si>
  <si>
    <t>joeycomplaints
@realDonaldTrump @NATO SO, WHAT
YOU'RE SAYING IS THEY'RE TRYING
TO BANKRUPT THE U.S. SO THEY BRING
A COMMUNIST COUP? https://t.co/uDNgOlwLWc</t>
  </si>
  <si>
    <t>cali_ps
@POTUS time to start to drain the
NATO swamp! Start now!~ https://t.co/zkAYpmMv0N</t>
  </si>
  <si>
    <t xml:space="preserve">potus
</t>
  </si>
  <si>
    <t>tinamarief49
@realDonaldTrump your chart is
from 2015! NATO does not pay the
U.S NATO members agreed to spend
2% of their GDPs on the defense
by the yr 2025 U.S 3.6% Greece
2.4% UK 2.1% Estonia 2.1% Poland
2.0% France 1.8% Romania 1.8% Latvia
1.8% Lithuania 1.7% Norway 1.6%
#TrumpLIes https://t.co/qwIumOwo1e</t>
  </si>
  <si>
    <t>retiredarmy7
@RVQB @bigthomas68 @DebtAssassin1
@bfraser747 @bbusa617 @CStamper_
@d00danon @DJNazSD @IFBpaul @ButchCates
@usacsmret @minderbinder42 https://t.co/PdQEpISC86</t>
  </si>
  <si>
    <t xml:space="preserve">minderbinder42
</t>
  </si>
  <si>
    <t xml:space="preserve">usacsmret
</t>
  </si>
  <si>
    <t xml:space="preserve">butchcates
</t>
  </si>
  <si>
    <t xml:space="preserve">ifbpaul
</t>
  </si>
  <si>
    <t xml:space="preserve">djnazsd
</t>
  </si>
  <si>
    <t xml:space="preserve">d00danon
</t>
  </si>
  <si>
    <t xml:space="preserve">cstamper_
</t>
  </si>
  <si>
    <t xml:space="preserve">bbusa617
</t>
  </si>
  <si>
    <t xml:space="preserve">bfraser747
</t>
  </si>
  <si>
    <t xml:space="preserve">debtassassin1
</t>
  </si>
  <si>
    <t xml:space="preserve">bigthomas68
</t>
  </si>
  <si>
    <t xml:space="preserve">rvqb
</t>
  </si>
  <si>
    <t>chrishalton516
@realDonaldTrump Posted... https://t.co/Mw8O0O9AFH</t>
  </si>
  <si>
    <t>timeouttweeter
@realDonaldTrump maybe teach them
a lesson and spend less on the
military... this has nothing to
do with NATO missions.. NOTHING.
https://t.co/JZEaYlhh3x</t>
  </si>
  <si>
    <t>havanadc
@realDonaldTrump I hope this is
not going to happen now,....If
the Democrats want,they can pay
with their own bank accounts...@DNC
@CNN @SpeakerPelosi @chuckschumer
@AOC @MiaFarrow .Those on the Gov.,at
the Circus in Hollywood &amp;amp; ANTIFA(the
rabble)-WHO wants 2pay #LeftHYPOCRISY!
https://t.co/sSJ3xAxLoW</t>
  </si>
  <si>
    <t xml:space="preserve">miafarrow
</t>
  </si>
  <si>
    <t xml:space="preserve">aoc
</t>
  </si>
  <si>
    <t xml:space="preserve">chuckschumer
</t>
  </si>
  <si>
    <t xml:space="preserve">dnc
</t>
  </si>
  <si>
    <t xml:space="preserve">cnn
</t>
  </si>
  <si>
    <t>erkperk
@ASSAR_ Luxembourg at 0,55%. Donald
will come for you! https://t.co/MyiahAVK45</t>
  </si>
  <si>
    <t xml:space="preserve">assar_
</t>
  </si>
  <si>
    <t>havetotakeatru2
@EJDuboisL7444 @realDonaldTrump
@NATO "[The #StanfordBinetIntelligenceScale],
very unfair to the United States
[Presidency]!"_xD83E__xDD23_https://t.co/Cui9yiLyfv</t>
  </si>
  <si>
    <t>raedoubleu
@realDonaldTrump: A chart is so
simplistic. Did you READ ANY EXPLANATIONS
FOR THESE NUMBERS?!?! Do you understand
that numbers can be quite misleading?!?!
Oh, why do I ask you? We ALL know
you don’t read and are FAR FROM
A GENIUS except in YOUR OWN mind
of misperceptions!!!! https://t.co/bzTIaQvmSc</t>
  </si>
  <si>
    <t>bishyoucray2
@NATO Don’t worry. The majority
of Americans just ignore him, too.
All he does is lie. Every single
day ... lies. https://t.co/nghHZQ0HK4</t>
  </si>
  <si>
    <t>lauraitalia14
@realDonaldTrump "Noi proteggiamo
l'Europa ma solo 8 Nazioni contribuiscono
con il 2%. Questo è molto sleale
nei confronti degli #USA!" https://t.co/99XggBADOc</t>
  </si>
  <si>
    <t>gjnr14
@MSNBC @NBC @ABC @CBSNews @CNNPolitics
@Maddow @nytimes @washingtonpost
@JoeNBC @charliekirk11 @SharylAttkisson
@DailyCaller @DineshDSouza You
gonna report on this media folk?
Pres. Trump is trying to stop countries
from taking advantage of us. I
applaud his efforts on this. https://t.co/0oApe9oSOt</t>
  </si>
  <si>
    <t xml:space="preserve">dineshdsouza
</t>
  </si>
  <si>
    <t xml:space="preserve">dailycaller
</t>
  </si>
  <si>
    <t xml:space="preserve">sharylattkisson
</t>
  </si>
  <si>
    <t xml:space="preserve">charliekirk11
</t>
  </si>
  <si>
    <t xml:space="preserve">joenbc
</t>
  </si>
  <si>
    <t xml:space="preserve">washingtonpost
</t>
  </si>
  <si>
    <t xml:space="preserve">nytimes
</t>
  </si>
  <si>
    <t xml:space="preserve">maddow
</t>
  </si>
  <si>
    <t xml:space="preserve">cnnpolitics
</t>
  </si>
  <si>
    <t xml:space="preserve">abc
</t>
  </si>
  <si>
    <t xml:space="preserve">nbc
</t>
  </si>
  <si>
    <t xml:space="preserve">cbsnews
</t>
  </si>
  <si>
    <t xml:space="preserve">msnbc
</t>
  </si>
  <si>
    <t>phxdave
@realDonaldTrump is the strongest
supporter of our standing military,
veterans, first responders and
all of their families, than any
former President. And we all appreciate
him and will support him forever!
https://t.co/JczTpETXiD</t>
  </si>
  <si>
    <t>mm72931622
@realDonaldTrump Take that parasite
Denmark!_xD83D__xDE24_ https://t.co/0Q1e2Q4r57</t>
  </si>
  <si>
    <t xml:space="preserve">repspeier
</t>
  </si>
  <si>
    <t xml:space="preserve">kamalaharris
</t>
  </si>
  <si>
    <t xml:space="preserve">corybooker
</t>
  </si>
  <si>
    <t xml:space="preserve">repjeffries
</t>
  </si>
  <si>
    <t xml:space="preserve">ewarren
</t>
  </si>
  <si>
    <t xml:space="preserve">senschumer
</t>
  </si>
  <si>
    <t xml:space="preserve">repadamschiff
</t>
  </si>
  <si>
    <t xml:space="preserve">20committee
</t>
  </si>
  <si>
    <t>nach9636
@realDonaldTrump https://t.co/hViikgDoYQ
https://t.co/VQK2iV5u9C</t>
  </si>
  <si>
    <t>briancarr73
@NATO. This CLEARLY UNFAIR LAPSIDED
abuse of AMERICA STOPS! https://t.co/JUF0jv8GKp</t>
  </si>
  <si>
    <t>jerrylingle
@realDonaldTrump Your idiocy is
showing... WE, America, the United
States of, would self finance each
and every NATO base because it
is in our best national interest
to do so. You do NOT have a clue
about national security and that
ignorance is exposing America to
DANGER... https://t.co/899Z3kkH04</t>
  </si>
  <si>
    <t>katet7
@realDonaldTrump LIES NATO agreement
is increases start in 2024! Tell
the truth if you know what Truth
is! #Antichrist #Nebuchadnezzar
https://t.co/CMBf7uWwcG</t>
  </si>
  <si>
    <t>tonyrenner
@EsperDoD @USNATO @POTUS @KlausIohannis
@NATO https://t.co/JUdUHw1Uaw</t>
  </si>
  <si>
    <t xml:space="preserve">nfiu_lithuania
</t>
  </si>
  <si>
    <t xml:space="preserve">ltu_army
</t>
  </si>
  <si>
    <t xml:space="preserve">lithuanian_mod
</t>
  </si>
  <si>
    <t xml:space="preserve">litdelnato
</t>
  </si>
  <si>
    <t xml:space="preserve">shape_nato
</t>
  </si>
  <si>
    <t xml:space="preserve">belgian_army
</t>
  </si>
  <si>
    <t xml:space="preserve">belgiumnato
</t>
  </si>
  <si>
    <t xml:space="preserve">klausiohannis
</t>
  </si>
  <si>
    <t xml:space="preserve">usnato
</t>
  </si>
  <si>
    <t>whatsdomupto
@realDonaldTrump misreading a graph
lads. https://t.co/RgrAgO01pH</t>
  </si>
  <si>
    <t>saquibclimatex
@NATO Do you have some super classified
weapon to shut this moron's mouth?
https://t.co/07dZp3X1UD</t>
  </si>
  <si>
    <t>dantipena
@DantiPena https://t.co/OEj5khMRaR</t>
  </si>
  <si>
    <t>nyabok
@realDonaldTrump, very unfair to
the United States! #PutinsPuppet
https://t.co/11eh6yNN1F</t>
  </si>
  <si>
    <t>scottevanjenk
@realDonaldTrump @NATO So, quick,
Donald, can you tell us what specifically
are NOT included in the "defence
expenditures" on this chart for
these countries, but that are also
a tacit part of the burden-sharing
calculation? No way he knows this.
https://t.co/RMIO7Sdl8z</t>
  </si>
  <si>
    <t>benktallmadge
@realDonaldTrump @NATO Merkel’s
Germany is building Nord Stream
2 with Russia;Macron hosts Putin
in his private Island; neither
wants to ban China’s Dirty Bomb
Huawei from their 5G networks.
Tell me what’s the purpose of funding
NATO when everybody is sleeping
with the enemies. https://t.co/DSwuIadLqg</t>
  </si>
  <si>
    <t>sandboxvet1
@KurtSchlichter "Break a deal,
get the wheel #NATO" ¯\_(ツ)_/¯
https://t.co/F3PLnaTxvG</t>
  </si>
  <si>
    <t>ernestpob
@Ebo_Bennin this be why your place
dey bee no. https://t.co/vkmceq3Yo1</t>
  </si>
  <si>
    <t xml:space="preserve">ebo_bennin
</t>
  </si>
  <si>
    <t>newsericks
@realDonaldTrump @NATO Putin has
been very appreciative of all you've
done to weaken NATO. The Russians
used to try to beat us militarily,
but then they figured out was that
all they had to do was install
a puppet president! https://t.co/s4sykhfcqv</t>
  </si>
  <si>
    <t>kamiliaharaqoo
@RogerHPNg 綠線以下的自己皮繃緊一點啊 _xD83D__xDE09_ https://t.co/MkbzuMLmge</t>
  </si>
  <si>
    <t>annievanleur
@realDonaldTrump CRYBABY. Grow
up Captain Whiner. https://t.co/LsfDkySfTH</t>
  </si>
  <si>
    <t>icemikeusa
@realDonaldTrump Never mess with
the #USA We are 0-2 against Iran
in the Drone shoot down war. Very
unfair to Americans who pay taxes
for the military. https://t.co/vPkgWSigqB</t>
  </si>
  <si>
    <t>jvman588
@abcnews @CBSNews @NBCNews @CNN
@MSNBC Do you ever report on how
NATO countries are taking advantage
of us? #KAG2020 https://t.co/zXHS7vR6W9</t>
  </si>
  <si>
    <t xml:space="preserve">nbcnews
</t>
  </si>
  <si>
    <t xml:space="preserve">abcnews
</t>
  </si>
  <si>
    <t>godrus
@NATO member countries need to
pay their #FairShare! https://t.co/Frrjg2fp9e</t>
  </si>
  <si>
    <t>stellastar711
@realDonaldTrump has owed @ElPasoTXGov
&amp;gt; $500,000 since February. Absolute
projection. _xD83D__xDC47__xD83C__xDFFD_ https://t.co/5wZOfmJr9S</t>
  </si>
  <si>
    <t xml:space="preserve">elpasotxgov
</t>
  </si>
  <si>
    <t>bill_jira
@realDonaldTrump Cares more about
this country than any other president
in the pass. https://t.co/lya4oohcG6</t>
  </si>
  <si>
    <t>mrdic
@epsilomatic @mikeharrisNY Shouldn’t
members be equals _xD83E__xDD14_https://t.co/sF0l5nyKFD</t>
  </si>
  <si>
    <t>vicpenley
@realDonaldTrump _xD83C__xDDFA__xD83C__xDDF8_❤️ _xD83D__xDDFD_United
States_xD83C__xDDFA__xD83C__xDDF8_ should NOT use taxpayer_xD83D__xDCB0_
funds to protect the world❗️ @NATO
countries refusing to pay their
fair share must step up or get
kicked out of #NATO❗️ https://t.co/GrF3lB8iKB</t>
  </si>
  <si>
    <t>آمریکا خواسته ایران رو بترسونه گفته خدمه کشتی آدریان دریا (گریس1) رو تحریم میکنیم :)))
بابا لااقل یه کم ابتکار عمل به خرج بدید مسخره‌ها :)))))</t>
  </si>
  <si>
    <t>@DreamescapePs @20committee Today has been a memorable day among days in the freak show known as ‘The Trump Presidency’
This debacle needs to be stopped. Now.
@RepAdamSchiff @SpeakerPelosi @SenSchumer @ewarren @RepJeffries @CoryBooker @KamalaHarris @RepSpeier</t>
  </si>
  <si>
    <t>@Snowbirdsix1000 @20committee Please get rid of him, a tard drunk baboon can't be Potus for real, he's slowly becoming the official american brand who represent the Made in Us worldwide, I refuse to accept that there aren't enough adults there to grasp the insanity of all this https://t.co/RCUgKU2Ka2</t>
  </si>
  <si>
    <t>#ICYMI _xD83D__xDC40_ Check out this video about_xD83C__xDDE9__xD83C__xDDEA_Lieutenant Franziska, an artillery _xD83D__xDD25_ platoon leader, who is part of the #NATO Enhanced Forward Battlegroup in Lithuania!_xD83C__xDDF1__xD83C__xDDF9_#WeAreNATO https://t.co/kQ7Eh1m5VH</t>
  </si>
  <si>
    <t>In the past 24 hours Trump cancelled a trip to Denmark because it wouldn’t sell him Greenland, referred to American Jews who vote Democratic as disloyal, and tweeted Israeli Jews view him as the “second coming of God” and the “King of Israel.”</t>
  </si>
  <si>
    <t>@cati1836 @jchaltiwanger The problem is that he's so vain, he'll quote any sycophantic comment about him, no matter how batshit crazy the comment was.
As far as Denmark, he's the offended baby here.</t>
  </si>
  <si>
    <t>@cati1836 @jchaltiwanger Nobody tweets praise for himself like Trump does. It's fucking embarrassing. Plus, it's another amateur-hour foreign policy blunder by him.
On top of which, his tweets have been getting progressively more bizarre - mental health questions are perfectly in order.</t>
  </si>
  <si>
    <t>@jchaltiwanger No , he quoted what someone said about him. Dont care about Denmark's feelings,  they are white, so obviously offending them should matter right?</t>
  </si>
  <si>
    <t>@rich_roser @jchaltiwanger I just dont see it as a news worthy event, some dude loves trump and says the jews love him, and he just quotes it in a twee6, it's not news</t>
  </si>
  <si>
    <t>@rich_roser @jchaltiwanger If hes not president anymore, do you think people on the left will be more likely to be civil with conservatives again? I miss having conversations with liberals that weren't about him, from a time before bad orange man</t>
  </si>
  <si>
    <t>@realDonaldTrump Denmark has not paid their NATO bill...
Might need to foreclose on Greenland.</t>
  </si>
  <si>
    <t>@alanfair12 @MichaelCoudrey @realDonaldTrump They way it is funded is the Europeans promise to pay something, welsh on it, expect American treasure and blood be used to protect them &amp;amp; and the whine in a language that isn't German or Russian.</t>
  </si>
  <si>
    <t>@alanfair12 @MichaelCoudrey @realDonaldTrump Fact is as an American, I have paid more for the defense of Europe than any European. I have paid even more for the defense of the Pacific and other places around the world. It's a fact. That time is over - we don't need NATO. I would like to align with Poland, Hungary &amp;amp; Romania.</t>
  </si>
  <si>
    <t>@alanfair12 @MichaelCoudrey @realDonaldTrump Tell the Ukraine the Cold War is over and so are the threats from Russia. I agree. End NATO NOW</t>
  </si>
  <si>
    <t>@alanfair12 @MichaelCoudrey @realDonaldTrump We go in with Poland, Romania and Hungary. We have bases in Saudi Arabia dude, Iraq etc.  We have carriers. We don't need Europe and are you with me on wanting us out? YOu don't answer that question.  Why?</t>
  </si>
  <si>
    <t>@alanfair12 @MichaelCoudrey @realDonaldTrump Look at a map of Russia and the Ukraine. We are great friends with Saudi Arabia. Closer than with Germany right now. Do you want to end NATO?</t>
  </si>
  <si>
    <t>@alanfair12 @MichaelCoudrey @realDonaldTrump End NATO? Why is that a hard question is the US is such a terrible country?</t>
  </si>
  <si>
    <t>@alanfair12 @MichaelCoudrey @realDonaldTrump Good. That would be best for everyone. The US has it's friends in Eastern Europe - let's get everyone out of the rest - conflict of interest.</t>
  </si>
  <si>
    <t>@MichaelCoudrey @realDonaldTrump More ignorence on how NATO is funded, no wonder you support Trump.</t>
  </si>
  <si>
    <t>@timmcguiness @MichaelCoudrey @realDonaldTrump No NATO countries spend X amount on their defense,nobody forces the US to spend more than any other country in the world.And they haven't Welsed they agreed in 2014 to increase their spend to2% of GDP by 2024. You should really learn how NATO is funded as itsnot the trump version</t>
  </si>
  <si>
    <t>@timmcguiness @MichaelCoudrey @realDonaldTrump No you haven't because you don't know how NATO is funded, and the US places bases where it thinks it needs and with the permission other countries set these bases up. These bases are no longer used as defence against the no defunct USSR, but as stop overs to middle East wars.</t>
  </si>
  <si>
    <t>@timmcguiness @MichaelCoudrey @realDonaldTrump If NATO ended now, how would the US get it troops and equipment to its wars in the middle East. 
You see you're ignorant on NATO, it's functions and how it's funded. And Trump is the same, like so many other things, he ignorant.</t>
  </si>
  <si>
    <t>@timmcguiness @MichaelCoudrey @realDonaldTrump It's simple is it, if so why does the US bother with European bases, and what's so special about poland, hungry and Romania. Saudia Arabia not really a very country for human rights, and oh yeah 9/11 terrorists came from.</t>
  </si>
  <si>
    <t>@timmcguiness @MichaelCoudrey @realDonaldTrump Closer now_xD83D__xDE05__xD83E__xDD23__xD83E__xDD23__xD83E__xDD23_, that's money talking. Or are you happy Trump is aligining with dictatorship and authoritarian leaders, is that they the US is heading with the chosen one</t>
  </si>
  <si>
    <t>@timmcguiness @MichaelCoudrey @realDonaldTrump Well if the US wants to leave NATO, I'm sure the other countries would have no issue then about pulling, all it's troops and support from the US led wars.</t>
  </si>
  <si>
    <t>@timmcguiness @MichaelCoudrey @realDonaldTrump Oh the US has friends in poor countries how are they going to pay for US defence. If the UK France and Germany aren't currently spending 2% of GDP on defense how do you think these countries are going to.</t>
  </si>
  <si>
    <t>So Denmark does not want to sell. Will they be able to defend that and themselves in the coming war? They don't get it. #GreenlandPurchase</t>
  </si>
  <si>
    <t>@epsilomatic If you try to understand reality, you may change your mind. If not, you will stay emotive.</t>
  </si>
  <si>
    <t>@mikeharrisNY Never thought US people could be such conceited.</t>
  </si>
  <si>
    <t>@mikeharrisNY btw: Denmark is a member of NATO</t>
  </si>
  <si>
    <t>If BiH accession is full-speed ahead, there’s a non-zero chance that NATO expands *more* under Trump’s first term than it did during the entire Obama presidency. (What a twist, etc.) https://t.co/znWtgzJqjd</t>
  </si>
  <si>
    <t>And at a meeting of Warsaw Pact foreign ministers in March 1990, when the Soviet FM indicated his opposition to NATO’s moving eastward across Germany, he found himself completely alone, with no support from his central and eastern European colleagues.' https://t.co/j278okIoBR</t>
  </si>
  <si>
    <t>North Macedonia's march toward NATO membership continues: https://t.co/isZW3UHepg</t>
  </si>
  <si>
    <t>I know there are a thousand other things, but it's kind of impressive how little post-2016 (successful!) NATO expansion is discussed in the U.S.</t>
  </si>
  <si>
    <t>DoD says North Macedonia should be a formal NATO member by late 2019/early 2020: https://t.co/KFUHJa4jgs https://t.co/S5LGUx9AtL</t>
  </si>
  <si>
    <t>‘Trump continued his criticisms of the alliance — venting that NATO costs too much and even complaining that its glass headquarters in Brussels was too expensive, people familiar with his remarks said.’ https://t.co/urXM8ckLEO</t>
  </si>
  <si>
    <t>Moreover—and paradoxically—Trump’s withering attacks on the alliance are actually strengthening NATO.' https://t.co/H4KlxIbNlC</t>
  </si>
  <si>
    <t>@realDonaldTrump @NATO Racist, white supremacist Trump admin. announced a proposal to detain undocumented families together indefinitely, replacing the agreement that set a 20-day limit for holding children, with Trump saying it would discourage migrants from coming to the US. https://t.co/yGbmr7HZHh</t>
  </si>
  <si>
    <t>A detachment of the _xD83C__xDDE7__xD83C__xDDEA_ Army arrived in _xD83C__xDDF1__xD83C__xDDF9_ to join the #eFP #BGLTU Multinational Battlegroup in #Lithuania, composed of detachments from _xD83C__xDDE9__xD83C__xDDEA_ (framework nation) and _xD83C__xDDF3__xD83C__xDDF1__xD83C__xDDF3__xD83C__xDDF4__xD83C__xDDE8__xD83C__xDDFF_ (contributing nations). It is part of the biggest reinforcement of Alliance collective #defence in a generation https://t.co/bCGwGbx3Dl</t>
  </si>
  <si>
    <t>The president won't meet with Denmark because they won't sell him Greenland
Read that a few times</t>
  </si>
  <si>
    <t>@SethAbramson Tomorrow’s tweet :
Denmark _xD83C__xDDE9__xD83C__xDDF0_ is not paying 2% to #NATO 
Has until Friday night or I will declare annexation of Greenland by executive order letting  #Russia manage the territory to maga 
Sealed</t>
  </si>
  <si>
    <t>Just had a great meeting with @POTUS &amp;amp; Romania's President @KlausIohannis. Happy to meet with an Ally that is a leader on @NATO commitments, host to U.S. forces, &amp;amp; anchor of Black Sea security! Also discussed importance to Alliance of taking seriously #5G network security.</t>
  </si>
  <si>
    <t>算帳時間
買格陵蘭被拒還在氣 川普又轟丹麥：美國在北約花的錢多更多！
https://t.co/iCSXqLfaM8</t>
  </si>
  <si>
    <t>@StopGettingAway What's up with NATO now?</t>
  </si>
  <si>
    <t>@StopGettingAway I mean, is the statement wrong in any way?</t>
  </si>
  <si>
    <t>@CarolineFromP5 Idk, but the fact that "King of the Jews" was trending is too much lmfao</t>
  </si>
  <si>
    <t>@CarolineFromP5 I mean, he's not Jesus.</t>
  </si>
  <si>
    <t>Bruh lmao https://t.co/403fZFxv3i</t>
  </si>
  <si>
    <t>.@NATO, very unfair to the United States! https://t.co/YIgmTkpScU</t>
  </si>
  <si>
    <t>@realDonaldTrump You are such a little bitch. Take a break.</t>
  </si>
  <si>
    <t>For the record, Denmark is only at 1.35% of GDP for NATO spending. They are a wealthy country and should be at 2%. We protect Europe and yet, only 8 of the 28 NATO countries are at the 2% mark. The United States is at a much, much higher level than that....</t>
  </si>
  <si>
    <t>Denmark is one of the staunchest NATO allies in Europe, your attacks on them (because they rebuffed your frankly ridiculous idea to buy Greenland) are pathetic &amp;amp; unwarranted. _xD83C__xDDE9__xD83C__xDDF0__xD83C__xDDE9__xD83C__xDDF0__xD83C__xDDE9__xD83C__xDDF0_ https://t.co/3CsdvDlzDG</t>
  </si>
  <si>
    <t>President Trump is a peak alpha male 
His alleged extracurricular activities are none of the concern of the American People 
A woman President with a cheating husband? That’s another story 
White House can’t have raging menopausal hormones + nuclear button. Sorry</t>
  </si>
  <si>
    <t>@Jack_Burkman What sort of Delta Male finds that pasty, bald, monkey, diabetic sack of assholes to be remotely alpha?</t>
  </si>
  <si>
    <t>@ThomasSeltzer Akkurat her har han jo rett. Danmark har forplikta seg til toprosentsmålet, men prøver jo ikkje reelt å oppnå det. (Litt som Noreg). Og det er jo ein uting i internasjonale relasjonar, sjølv om Trump er ekkel og dum.</t>
  </si>
  <si>
    <t>@DagBoee @ThomasSeltzer Innen 2024... å syte over den prosenten nå er omtrent like modent som mannen selv</t>
  </si>
  <si>
    <t>He is out to burn it all down now. https://t.co/DrG8YyJkX6</t>
  </si>
  <si>
    <t>@soyelcangriman Eso no puede ser real</t>
  </si>
  <si>
    <t>❤️_xD83C__xDDFA__xD83C__xDDF8_ Well Mr President, they are special...lol https://t.co/5aWngAhoe3</t>
  </si>
  <si>
    <t>❤️_xD83C__xDDFA__xD83C__xDDF8_ I love that we're saving money for Denmark _xD83C__xDDE9__xD83C__xDDF0_ &amp;amp; Greenland _xD83C__xDDEC__xD83C__xDDF1_. You have so many things to do Mr President, 
saving time in your schedule is a Win/Win...
https://t.co/UMQ9Z0d0Gt</t>
  </si>
  <si>
    <t>❤️_xD83C__xDDFA__xD83C__xDDF8_ So many people loose sight of  this — Fake News media fails to report it Mr President. #Denmark _xD83C__xDDE9__xD83C__xDDF0_
https://t.co/XOrleHqcxx</t>
  </si>
  <si>
    <t>It's true, just ask Secretary General Jens Stoltenberg #NATO 
https://t.co/rooV2OWOlf</t>
  </si>
  <si>
    <t>More than 5,000 service members from 21 nations convened at Hohenfels, Germany, Aug. 15 to begin exercise #CombinedResolve XII. The exercise provides them the opportunity to work with military forces from other #NATO and partner nations. #Allied2Win
More: https://t.co/zd2FloCh3A https://t.co/dA7sun91tD</t>
  </si>
  <si>
    <t>This tweet was apparently composed and sent intentionally, if you can believe that https://t.co/nufjhsPrds</t>
  </si>
  <si>
    <t>https://twitter.com/JeffreyGuterman/status/1164268111312412672</t>
  </si>
  <si>
    <t>https://twitter.com/JasminMuj/status/1101528361984233472</t>
  </si>
  <si>
    <t>https://www.foreignaffairs.com/articles/2019-03-12/convincing-call-central-europe-let-us-nato</t>
  </si>
  <si>
    <t>https://urm.lt/default/en/news/l-linkevicius-north-macedonias-accession-to-nato-brings-security-and-stability-to-western-balkans</t>
  </si>
  <si>
    <t>https://www.defense.gov/explore/story/Article/1684641/alliances-vs-partnerships/</t>
  </si>
  <si>
    <t>https://www.washingtonpost.com/politics/trump-complains-to-senators-that-puerto-rico-is-getting-too-much-hurricane-relief-funding/2019/03/26/c8c09c30-4fd3-11e9-8d28-f5149e5a2fda_story.html?utm_term=.e9ce667db19c</t>
  </si>
  <si>
    <t>https://www.foreignaffairs.com/articles/2019-03-20/nato-thriving-spite-trump</t>
  </si>
  <si>
    <t>https://edition.cnn.com/2019/08/21/politics/immigration-family-detention-flores/index.html</t>
  </si>
  <si>
    <t>https://news.ltn.com.tw/news/world/breakingnews/2892098?utm_source=TWITTER&amp;utm_medium=APP&amp;utm_campaign=SHARE</t>
  </si>
  <si>
    <t>https://twitter.com/realDonaldTrump/status/1164228805562552326</t>
  </si>
  <si>
    <t>https://twitter.com/RealPressSecBot/status/1164232204567773185</t>
  </si>
  <si>
    <t>https://twitter.com/realDonaldTrump/status/1163961882945970176</t>
  </si>
  <si>
    <t>https://twitter.com/realDonaldTrump/status/1163961884225277954?s=20</t>
  </si>
  <si>
    <t>https://twitter.com/realDonaldTrump/status/1164228805562552326?s=20</t>
  </si>
  <si>
    <t>https://twitter.com/realDonaldTrump/status/1164228810310426624?s=20</t>
  </si>
  <si>
    <t>https://www.army.mil/article/225815</t>
  </si>
  <si>
    <t>https://twitter.com/pmc2522/status/1164289263325741056</t>
  </si>
  <si>
    <t>foreignaffairs.com</t>
  </si>
  <si>
    <t>urm.lt</t>
  </si>
  <si>
    <t>defense.gov</t>
  </si>
  <si>
    <t>washingtonpost.com</t>
  </si>
  <si>
    <t>cnn.com</t>
  </si>
  <si>
    <t>com.tw</t>
  </si>
  <si>
    <t>army.mil</t>
  </si>
  <si>
    <t>icymi nato wearenato</t>
  </si>
  <si>
    <t>greenlandpurchase</t>
  </si>
  <si>
    <t>efp bgltu lithuania defence</t>
  </si>
  <si>
    <t>nato russia</t>
  </si>
  <si>
    <t>5g</t>
  </si>
  <si>
    <t>combinedresolve nato allied2win</t>
  </si>
  <si>
    <t>https://pbs.twimg.com/ext_tw_video_thumb/1164191768126119938/pu/img/OEFNWD_igkBdagjd.jpg</t>
  </si>
  <si>
    <t>https://pbs.twimg.com/media/D2Wz-yVWkAEGuXv.jpg</t>
  </si>
  <si>
    <t>https://pbs.twimg.com/media/ECaYLPBW4AAeCZG.jpg</t>
  </si>
  <si>
    <t>https://pbs.twimg.com/media/ECh3hs6XUAASohE.jpg</t>
  </si>
  <si>
    <t>https://pbs.twimg.com/media/ECdBNP8WwAIHzM8.jpg</t>
  </si>
  <si>
    <t>18:04:52</t>
  </si>
  <si>
    <t>20:37:08</t>
  </si>
  <si>
    <t>20:23:17</t>
  </si>
  <si>
    <t>15:07:20</t>
  </si>
  <si>
    <t>13:07:27</t>
  </si>
  <si>
    <t>15:02:24</t>
  </si>
  <si>
    <t>18:18:54</t>
  </si>
  <si>
    <t>14:57:37</t>
  </si>
  <si>
    <t>18:16:27</t>
  </si>
  <si>
    <t>18:22:07</t>
  </si>
  <si>
    <t>17:34:15</t>
  </si>
  <si>
    <t>17:37:55</t>
  </si>
  <si>
    <t>19:04:33</t>
  </si>
  <si>
    <t>19:40:49</t>
  </si>
  <si>
    <t>19:45:26</t>
  </si>
  <si>
    <t>19:50:49</t>
  </si>
  <si>
    <t>20:04:59</t>
  </si>
  <si>
    <t>20:36:51</t>
  </si>
  <si>
    <t>17:35:47</t>
  </si>
  <si>
    <t>18:57:36</t>
  </si>
  <si>
    <t>19:39:01</t>
  </si>
  <si>
    <t>19:43:28</t>
  </si>
  <si>
    <t>19:49:24</t>
  </si>
  <si>
    <t>20:02:38</t>
  </si>
  <si>
    <t>20:27:00</t>
  </si>
  <si>
    <t>20:46:05</t>
  </si>
  <si>
    <t>20:03:17</t>
  </si>
  <si>
    <t>08:38:54</t>
  </si>
  <si>
    <t>05:20:33</t>
  </si>
  <si>
    <t>09:30:35</t>
  </si>
  <si>
    <t>23:48:41</t>
  </si>
  <si>
    <t>22:16:24</t>
  </si>
  <si>
    <t>14:09:26</t>
  </si>
  <si>
    <t>18:40:06</t>
  </si>
  <si>
    <t>16:23:09</t>
  </si>
  <si>
    <t>00:36:28</t>
  </si>
  <si>
    <t>18:41:59</t>
  </si>
  <si>
    <t>19:18:41</t>
  </si>
  <si>
    <t>12:08:31</t>
  </si>
  <si>
    <t>02:45:37</t>
  </si>
  <si>
    <t>04:03:00</t>
  </si>
  <si>
    <t>20:53:40</t>
  </si>
  <si>
    <t>06:05:47</t>
  </si>
  <si>
    <t>00:18:21</t>
  </si>
  <si>
    <t>00:19:46</t>
  </si>
  <si>
    <t>00:19:20</t>
  </si>
  <si>
    <t>00:21:48</t>
  </si>
  <si>
    <t>23:02:52</t>
  </si>
  <si>
    <t>17:43:50</t>
  </si>
  <si>
    <t>07:45:56</t>
  </si>
  <si>
    <t>17:32:32</t>
  </si>
  <si>
    <t>22:14:40</t>
  </si>
  <si>
    <t>13:41:57</t>
  </si>
  <si>
    <t>18:18:56</t>
  </si>
  <si>
    <t>08:24:24</t>
  </si>
  <si>
    <t>11:27:01</t>
  </si>
  <si>
    <t>17:47:34</t>
  </si>
  <si>
    <t>17:52:51</t>
  </si>
  <si>
    <t>23:56:57</t>
  </si>
  <si>
    <t>00:50:45</t>
  </si>
  <si>
    <t>17:58:21</t>
  </si>
  <si>
    <t>18:03:52</t>
  </si>
  <si>
    <t>00:27:02</t>
  </si>
  <si>
    <t>22:28:46</t>
  </si>
  <si>
    <t>https://twitter.com/ebnehava/status/1164236944815136769</t>
  </si>
  <si>
    <t>https://twitter.com/snowbirdsix1000/status/1164275261304557568</t>
  </si>
  <si>
    <t>https://twitter.com/dreamescapeps/status/1164271779117973504</t>
  </si>
  <si>
    <t>https://twitter.com/natojfcbs/status/1164192264610095110</t>
  </si>
  <si>
    <t>https://twitter.com/jchaltiwanger/status/1164162095681822720</t>
  </si>
  <si>
    <t>https://twitter.com/rich_roser/status/1164191023381303296</t>
  </si>
  <si>
    <t>https://twitter.com/rich_roser/status/1164240473218789376</t>
  </si>
  <si>
    <t>https://twitter.com/cati1836/status/1164189821050458113</t>
  </si>
  <si>
    <t>https://twitter.com/cati1836/status/1164239860015816705</t>
  </si>
  <si>
    <t>https://twitter.com/cati1836/status/1164241283193462784</t>
  </si>
  <si>
    <t>https://twitter.com/michaelcoudrey/status/1164229239484235776</t>
  </si>
  <si>
    <t>https://twitter.com/timmcguiness/status/1164230162457780225</t>
  </si>
  <si>
    <t>https://twitter.com/timmcguiness/status/1164251962352779264</t>
  </si>
  <si>
    <t>https://twitter.com/timmcguiness/status/1164261091003772929</t>
  </si>
  <si>
    <t>https://twitter.com/timmcguiness/status/1164262250863058944</t>
  </si>
  <si>
    <t>https://twitter.com/timmcguiness/status/1164263605023514624</t>
  </si>
  <si>
    <t>https://twitter.com/timmcguiness/status/1164267173390536706</t>
  </si>
  <si>
    <t>https://twitter.com/timmcguiness/status/1164275192534900736</t>
  </si>
  <si>
    <t>https://twitter.com/alanfair12/status/1164229624483786752</t>
  </si>
  <si>
    <t>https://twitter.com/alanfair12/status/1164250215026741249</t>
  </si>
  <si>
    <t>https://twitter.com/alanfair12/status/1164260638010564609</t>
  </si>
  <si>
    <t>https://twitter.com/alanfair12/status/1164261758695030785</t>
  </si>
  <si>
    <t>https://twitter.com/alanfair12/status/1164263248901890050</t>
  </si>
  <si>
    <t>https://twitter.com/alanfair12/status/1164266580215287808</t>
  </si>
  <si>
    <t>https://twitter.com/alanfair12/status/1164272710945517570</t>
  </si>
  <si>
    <t>https://twitter.com/alanfair12/status/1164277516028252160</t>
  </si>
  <si>
    <t>https://twitter.com/mikeharrisny/status/1164266744296423430</t>
  </si>
  <si>
    <t>https://twitter.com/mikeharrisny/status/1164456901322649600</t>
  </si>
  <si>
    <t>https://twitter.com/epsilomatic/status/1164406983870619649</t>
  </si>
  <si>
    <t>https://twitter.com/epsilomatic/status/1164469909134426113</t>
  </si>
  <si>
    <t>https://twitter.com/cjcmichel/status/1102717532090368000</t>
  </si>
  <si>
    <t>https://twitter.com/cjcmichel/status/1107042962033311744</t>
  </si>
  <si>
    <t>https://twitter.com/cjcmichel/status/1107645189521330177</t>
  </si>
  <si>
    <t>https://twitter.com/cjcmichel/status/1107713305223852032</t>
  </si>
  <si>
    <t>https://twitter.com/cjcmichel/status/1109490777518993408</t>
  </si>
  <si>
    <t>https://twitter.com/cjcmichel/status/1110702088185659392</t>
  </si>
  <si>
    <t>https://twitter.com/cjcmichel/status/1112424819004456962</t>
  </si>
  <si>
    <t>https://twitter.com/ejduboisl7444/status/1164255522121555969</t>
  </si>
  <si>
    <t>https://twitter.com/belgiumdefence/status/1163784877755568131</t>
  </si>
  <si>
    <t>https://twitter.com/sethabramson/status/1164005605482389507</t>
  </si>
  <si>
    <t>https://twitter.com/enough68972575/status/1164025081548480513</t>
  </si>
  <si>
    <t>https://twitter.com/esperdod/status/1163917037640568833</t>
  </si>
  <si>
    <t>https://twitter.com/rogerhpng/status/1164418367249190913</t>
  </si>
  <si>
    <t>https://twitter.com/carolinefromp5/status/1164330932524003328</t>
  </si>
  <si>
    <t>https://twitter.com/carolinefromp5/status/1164331291166289922</t>
  </si>
  <si>
    <t>https://twitter.com/stopgettingaway/status/1164331180491251717</t>
  </si>
  <si>
    <t>https://twitter.com/stopgettingaway/status/1164331800090566657</t>
  </si>
  <si>
    <t>https://twitter.com/stopgettingaway/status/1164311937930469376</t>
  </si>
  <si>
    <t>https://twitter.com/thomasseltzer/status/1164443570830544896</t>
  </si>
  <si>
    <t>https://twitter.com/realdonaldtrump/status/1164228805562552326</t>
  </si>
  <si>
    <t>https://twitter.com/inthelionsden_/status/1164299808565268482</t>
  </si>
  <si>
    <t>https://twitter.com/jack_burkman/status/1164170778503458816</t>
  </si>
  <si>
    <t>https://twitter.com/glitterbeard_/status/1164240484774101003</t>
  </si>
  <si>
    <t>https://twitter.com/dagboee/status/1164453251154137088</t>
  </si>
  <si>
    <t>https://twitter.com/fjodorkarne/status/1164499208881299457</t>
  </si>
  <si>
    <t>https://twitter.com/soyelcangriman/status/1164232589487542272</t>
  </si>
  <si>
    <t>https://twitter.com/idislikegabo/status/1164233917836267520</t>
  </si>
  <si>
    <t>https://twitter.com/ljt_is_me/status/1163963158840664064</t>
  </si>
  <si>
    <t>https://twitter.com/ljt_is_me/status/1163976701354921985</t>
  </si>
  <si>
    <t>https://twitter.com/ljt_is_me/status/1164235302225031168</t>
  </si>
  <si>
    <t>https://twitter.com/ljt_is_me/status/1164236690380283905</t>
  </si>
  <si>
    <t>https://twitter.com/usarmyeurope/status/1163970730998063110</t>
  </si>
  <si>
    <t>https://twitter.com/kurtschlichter/status/1164303357604794368</t>
  </si>
  <si>
    <t>1164271779117973504</t>
  </si>
  <si>
    <t>1164162095681822720</t>
  </si>
  <si>
    <t>1164191023381303296</t>
  </si>
  <si>
    <t>1164240473218789376</t>
  </si>
  <si>
    <t>1164189821050458113</t>
  </si>
  <si>
    <t>1164239860015816705</t>
  </si>
  <si>
    <t>1164229239484235776</t>
  </si>
  <si>
    <t>1164230162457780225</t>
  </si>
  <si>
    <t>1164251962352779264</t>
  </si>
  <si>
    <t>1164261091003772929</t>
  </si>
  <si>
    <t>1164262250863058944</t>
  </si>
  <si>
    <t>1164263605023514624</t>
  </si>
  <si>
    <t>1164267173390536706</t>
  </si>
  <si>
    <t>1164275192534900736</t>
  </si>
  <si>
    <t>1164229624483786752</t>
  </si>
  <si>
    <t>1164250215026741249</t>
  </si>
  <si>
    <t>1164260638010564609</t>
  </si>
  <si>
    <t>1164261758695030785</t>
  </si>
  <si>
    <t>1164263248901890050</t>
  </si>
  <si>
    <t>1164266580215287808</t>
  </si>
  <si>
    <t>1164272710945517570</t>
  </si>
  <si>
    <t>1164266744296423430</t>
  </si>
  <si>
    <t>1164456901322649600</t>
  </si>
  <si>
    <t>1164406983870619649</t>
  </si>
  <si>
    <t>1102717532090368000</t>
  </si>
  <si>
    <t>1107042962033311744</t>
  </si>
  <si>
    <t>1107645189521330177</t>
  </si>
  <si>
    <t>1107713305223852032</t>
  </si>
  <si>
    <t>1109490777518993408</t>
  </si>
  <si>
    <t>1110702088185659392</t>
  </si>
  <si>
    <t>1164005605482389507</t>
  </si>
  <si>
    <t>1164330932524003328</t>
  </si>
  <si>
    <t>1164331291166289922</t>
  </si>
  <si>
    <t>1164331180491251717</t>
  </si>
  <si>
    <t>1164311937930469376</t>
  </si>
  <si>
    <t>1164443570830544896</t>
  </si>
  <si>
    <t>1164228805562552326</t>
  </si>
  <si>
    <t>1164170778503458816</t>
  </si>
  <si>
    <t>1164453251154137088</t>
  </si>
  <si>
    <t>1164232589487542272</t>
  </si>
  <si>
    <t>1163963158840664064</t>
  </si>
  <si>
    <t>1163976701354921985</t>
  </si>
  <si>
    <t>1164235302225031168</t>
  </si>
  <si>
    <t>2844869322</t>
  </si>
  <si>
    <t>192935052</t>
  </si>
  <si>
    <t>1004035314879549440</t>
  </si>
  <si>
    <t>264501955</t>
  </si>
  <si>
    <t>34521565</t>
  </si>
  <si>
    <t>179571631</t>
  </si>
  <si>
    <t>3223426134</t>
  </si>
  <si>
    <t>1140782866349121536</t>
  </si>
  <si>
    <t>2330662620</t>
  </si>
  <si>
    <t>80888986</t>
  </si>
  <si>
    <t>559306887</t>
  </si>
  <si>
    <t>185254626</t>
  </si>
  <si>
    <t>ht</t>
  </si>
  <si>
    <t>1164268111312412672</t>
  </si>
  <si>
    <t>1101528361984233472</t>
  </si>
  <si>
    <t>1164232204567773185</t>
  </si>
  <si>
    <t>1163961882945970176</t>
  </si>
  <si>
    <t>1163961884225277954</t>
  </si>
  <si>
    <t>1164228810310426624</t>
  </si>
  <si>
    <t>1164289263325741056</t>
  </si>
  <si>
    <t>Sprout Social</t>
  </si>
  <si>
    <t>Reply-To</t>
  </si>
  <si>
    <t>realdonaldtrump
.@NATO, very unfair to the United
States! https://t.co/YIgmTkpScU</t>
  </si>
  <si>
    <t>enough68972575
@SethAbramson Tomorrow’s tweet
: Denmark _xD83C__xDDE9__xD83C__xDDF0_ is not paying 2%
to #NATO Has until Friday night
or I will declare annexation of
Greenland by executive order letting
#Russia manage the territory to
maga Sealed</t>
  </si>
  <si>
    <t>sethabramson
The president won't meet with Denmark
because they won't sell him Greenland
Read that a few times</t>
  </si>
  <si>
    <t>cjcmichel
'Moreover—and paradoxically—Trump’s
withering attacks on the alliance
are actually strengthening NATO.'
https://t.co/H4KlxIbNlC</t>
  </si>
  <si>
    <t>soyelcangriman
He is out to burn it all down now.
https://t.co/DrG8YyJkX6</t>
  </si>
  <si>
    <t>idislikegabo
@soyelcangriman Eso no puede ser
real</t>
  </si>
  <si>
    <t>ljt_is_me
It's true, just ask Secretary General
Jens Stoltenberg #NATO https://t.co/rooV2OWOlf</t>
  </si>
  <si>
    <t>jack_burkman
President Trump is a peak alpha
male His alleged extracurricular
activities are none of the concern
of the American People A woman
President with a cheating husband?
That’s another story White House
can’t have raging menopausal hormones
+ nuclear button. Sorry</t>
  </si>
  <si>
    <t>glitterbeard_
@Jack_Burkman What sort of Delta
Male finds that pasty, bald, monkey,
diabetic sack of assholes to be
remotely alpha?</t>
  </si>
  <si>
    <t>ebnehava
آمریکا خواسته ایران رو بترسونه
گفته خدمه کشتی آدریان دریا (گریس1)
رو تحریم میکنیم :))) بابا لااقل
یه کم ابتکار عمل به خرج بدید مسخره‌ها
:)))))</t>
  </si>
  <si>
    <t>ejduboisl7444
@realDonaldTrump @NATO Racist,
white supremacist Trump admin.
announced a proposal to detain
undocumented families together
indefinitely, replacing the agreement
that set a 20-day limit for holding
children, with Trump saying it
would discourage migrants from
coming to the US. https://t.co/yGbmr7HZHh</t>
  </si>
  <si>
    <t>dreamescapeps
@Snowbirdsix1000 @20committee Please
get rid of him, a tard drunk baboon
can't be Potus for real, he's slowly
becoming the official american
brand who represent the Made in
Us worldwide, I refuse to accept
that there aren't enough adults
there to grasp the insanity of
all this https://t.co/RCUgKU2Ka2</t>
  </si>
  <si>
    <t>snowbirdsix1000
@DreamescapePs @20committee Today
has been a memorable day among
days in the freak show known as
‘The Trump Presidency’ This debacle
needs to be stopped. Now. @RepAdamSchiff
@SpeakerPelosi @SenSchumer @ewarren
@RepJeffries @CoryBooker @KamalaHarris
@RepSpeier</t>
  </si>
  <si>
    <t>timmcguiness
@alanfair12 @MichaelCoudrey @realDonaldTrump
Good. That would be best for everyone.
The US has it's friends in Eastern
Europe - let's get everyone out
of the rest - conflict of interest.</t>
  </si>
  <si>
    <t>michaelcoudrey
@realDonaldTrump Denmark has not
paid their NATO bill... Might need
to foreclose on Greenland.</t>
  </si>
  <si>
    <t>alanfair12
@timmcguiness @MichaelCoudrey @realDonaldTrump
Oh the US has friends in poor countries
how are they going to pay for US
defence. If the UK France and Germany
aren't currently spending 2% of
GDP on defense how do you think
these countries are going to.</t>
  </si>
  <si>
    <t>natojfcbs
#ICYMI _xD83D__xDC40_ Check out this video
about_xD83C__xDDE9__xD83C__xDDEA_Lieutenant Franziska,
an artillery _xD83D__xDD25_ platoon leader,
who is part of the #NATO Enhanced
Forward Battlegroup in Lithuania!_xD83C__xDDF1__xD83C__xDDF9_#WeAreNATO
https://t.co/kQ7Eh1m5VH</t>
  </si>
  <si>
    <t>usarmyeurope
More than 5,000 service members
from 21 nations convened at Hohenfels,
Germany, Aug. 15 to begin exercise
#CombinedResolve XII. The exercise
provides them the opportunity to
work with military forces from
other #NATO and partner nations.
#Allied2Win More: https://t.co/zd2FloCh3A
https://t.co/dA7sun91tD</t>
  </si>
  <si>
    <t>belgiumdefence
A detachment of the _xD83C__xDDE7__xD83C__xDDEA_ Army arrived
in _xD83C__xDDF1__xD83C__xDDF9_ to join the #eFP #BGLTU
Multinational Battlegroup in #Lithuania,
composed of detachments from _xD83C__xDDE9__xD83C__xDDEA_
(framework nation) and _xD83C__xDDF3__xD83C__xDDF1__xD83C__xDDF3__xD83C__xDDF4__xD83C__xDDE8__xD83C__xDDFF_
(contributing nations). It is part
of the biggest reinforcement of
Alliance collective #defence in
a generation https://t.co/bCGwGbx3Dl</t>
  </si>
  <si>
    <t>esperdod
Just had a great meeting with @POTUS
&amp;amp; Romania's President @KlausIohannis.
Happy to meet with an Ally that
is a leader on @NATO commitments,
host to U.S. forces, &amp;amp; anchor
of Black Sea security! Also discussed
importance to Alliance of taking
seriously #5G network security.</t>
  </si>
  <si>
    <t>inthelionsden_
Denmark is one of the staunchest
NATO allies in Europe, your attacks
on them (because they rebuffed
your frankly ridiculous idea to
buy Greenland) are pathetic &amp;amp;
unwarranted. _xD83C__xDDE9__xD83C__xDDF0__xD83C__xDDE9__xD83C__xDDF0__xD83C__xDDE9__xD83C__xDDF0_ https://t.co/3CsdvDlzDG</t>
  </si>
  <si>
    <t>rich_roser
@cati1836 @jchaltiwanger Nobody
tweets praise for himself like
Trump does. It's fucking embarrassing.
Plus, it's another amateur-hour
foreign policy blunder by him.
On top of which, his tweets have
been getting progressively more
bizarre - mental health questions
are perfectly in order.</t>
  </si>
  <si>
    <t>jchaltiwanger
In the past 24 hours Trump cancelled
a trip to Denmark because it wouldn’t
sell him Greenland, referred to
American Jews who vote Democratic
as disloyal, and tweeted Israeli
Jews view him as the “second coming
of God” and the “King of Israel.”</t>
  </si>
  <si>
    <t>cati1836
@rich_roser @jchaltiwanger If hes
not president anymore, do you think
people on the left will be more
likely to be civil with conservatives
again? I miss having conversations
with liberals that weren't about
him, from a time before bad orange
man</t>
  </si>
  <si>
    <t>kurtschlichter
This tweet was apparently composed
and sent intentionally, if you
can believe that https://t.co/nufjhsPrds</t>
  </si>
  <si>
    <t>carolinefromp5
@StopGettingAway I mean, is the
statement wrong in any way?</t>
  </si>
  <si>
    <t>stopgettingaway
@CarolineFromP5 I mean, he's not
Jesus.</t>
  </si>
  <si>
    <t>rogerhpng
算帳時間 買格陵蘭被拒還在氣 川普又轟丹麥：美國在北約花的錢多更多！
https://t.co/iCSXqLfaM8</t>
  </si>
  <si>
    <t>dagboee
@ThomasSeltzer Akkurat her har
han jo rett. Danmark har forplikta
seg til toprosentsmålet, men prøver
jo ikkje reelt å oppnå det. (Litt
som Noreg). Og det er jo ein uting
i internasjonale relasjonar, sjølv
om Trump er ekkel og dum.</t>
  </si>
  <si>
    <t>thomasseltzer
@realDonaldTrump You are such a
little bitch. Take a break.</t>
  </si>
  <si>
    <t>fjodorkarne
@DagBoee @ThomasSeltzer Innen 2024...
å syte over den prosenten nå er
omtrent like modent som mannen
selv</t>
  </si>
  <si>
    <t>mikeharrisny
@epsilomatic If you try to understand
reality, you may change your mind.
If not, you will stay emotive.</t>
  </si>
  <si>
    <t>epsilomatic
@mikeharrisNY btw: Denmark is a
member of NATO</t>
  </si>
  <si>
    <t>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&lt;value&gt;True&lt;/value&gt;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
  </si>
  <si>
    <t>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a able about across after ain't all almost also am among an and any are aren't as at b be because been but by c can can't cannot could could've couldn't d did didn't do does doesn't don't e either else ever every f for from g get got h had has hasn't have he he'd he'll he's her hers him his how how'd how'll how's however http https i i'd i'll i'm i've if in into is isn't it it's its j just k l least let like likely m may me might might've most must must've mustn't my n neither no nor not o of off often on only or other our own p q r rather rt s said say says she she'd she'll she's should should've shouldn't since so some t than that that'll that's the their them then there there's these they they'd they'll they're they've this to too u us v via w wants was wasn't we we'd we'll we're were weren't what what's when where where'd where'll where's which while who who'd who'll who's whom why why'd will with won't would would've wouldn't www x y yet you you'd you'll you're you've your z▓SentimentList1Name░Positive▓SentimentList2Name░Negative▓SentimentList3Name░Your list of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t>
  </si>
  <si>
    <t>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t>
  </si>
  <si>
    <t>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t>
  </si>
  <si>
    <t>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t>
  </si>
  <si>
    <t>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t>
  </si>
  <si>
    <t xml:space="preserve">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t>
  </si>
  <si>
    <t>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
  </si>
  <si>
    <t>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t>
  </si>
  <si>
    <t>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t>
  </si>
  <si>
    <t>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t>
  </si>
  <si>
    <t>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t>
  </si>
  <si>
    <t>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name="TimeSeriesUserSettings" serializeAs="String"&gt;
        &lt;value&gt;TimeColumnName░Tweet Date (UTC)▓TimeSlice░Days▓UniqueEdges░True▓UniqueColumnName░Imported ID▓SlicerColumns░Relationship,Hashtags in Tweet,Language&lt;/value&gt;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t>
  </si>
  <si>
    <t xml:space="preserve">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25 8 True False&lt;/value&gt;
      &lt;/setting&gt;
      &lt;setting name="VertexLabelPositionDetails" serializeAs="String"&gt;
        &lt;value&gt;GreaterThan 20000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False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t>
  </si>
  <si>
    <t xml:space="preserve">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</si>
  <si>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</si>
  <si>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</si>
  <si>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</si>
  <si>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</si>
  <si>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</si>
  <si>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</si>
  <si>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</si>
  <si>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</si>
  <si>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</si>
  <si>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</si>
  <si>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</si>
  <si>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</si>
  <si>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</si>
  <si>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</si>
  <si>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</si>
  <si>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</si>
  <si>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</si>
  <si>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</si>
  <si>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</si>
  <si>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</si>
  <si>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</si>
  <si>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</si>
  <si>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</si>
  <si>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</si>
  <si>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</si>
  <si>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</si>
  <si>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</si>
  <si>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</si>
  <si>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</si>
  <si>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</si>
  <si>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</si>
  <si>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</si>
  <si>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</si>
  <si>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</si>
  <si>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</si>
  <si>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</si>
  <si>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</si>
  <si>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</si>
  <si>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</si>
  <si>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</si>
  <si>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</si>
  <si>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</si>
  <si>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</si>
  <si>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</si>
  <si>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</si>
  <si>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</si>
  <si>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</si>
  <si>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</si>
  <si>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Your list of keywords</t>
  </si>
  <si>
    <t>Non-categorized Words</t>
  </si>
  <si>
    <t>Total Words</t>
  </si>
  <si>
    <t>trump</t>
  </si>
  <si>
    <t>united</t>
  </si>
  <si>
    <t>states</t>
  </si>
  <si>
    <t>countries</t>
  </si>
  <si>
    <t>very</t>
  </si>
  <si>
    <t>unfair</t>
  </si>
  <si>
    <t>president</t>
  </si>
  <si>
    <t>more</t>
  </si>
  <si>
    <t>out</t>
  </si>
  <si>
    <t>now</t>
  </si>
  <si>
    <t>pay</t>
  </si>
  <si>
    <t>#nato</t>
  </si>
  <si>
    <t>amp</t>
  </si>
  <si>
    <t>defense</t>
  </si>
  <si>
    <t>up</t>
  </si>
  <si>
    <t>time</t>
  </si>
  <si>
    <t>greenland</t>
  </si>
  <si>
    <t>american</t>
  </si>
  <si>
    <t>funded</t>
  </si>
  <si>
    <t>world</t>
  </si>
  <si>
    <t>people</t>
  </si>
  <si>
    <t>country</t>
  </si>
  <si>
    <t>over</t>
  </si>
  <si>
    <t>er</t>
  </si>
  <si>
    <t>need</t>
  </si>
  <si>
    <t>much</t>
  </si>
  <si>
    <t>germany</t>
  </si>
  <si>
    <t>chart</t>
  </si>
  <si>
    <t>europe</t>
  </si>
  <si>
    <t>bases</t>
  </si>
  <si>
    <t>spend</t>
  </si>
  <si>
    <t>presidency</t>
  </si>
  <si>
    <t>protect</t>
  </si>
  <si>
    <t>co</t>
  </si>
  <si>
    <t>2024</t>
  </si>
  <si>
    <t>military</t>
  </si>
  <si>
    <t>putin</t>
  </si>
  <si>
    <t>jews</t>
  </si>
  <si>
    <t>way</t>
  </si>
  <si>
    <t>here</t>
  </si>
  <si>
    <t>white</t>
  </si>
  <si>
    <t>tell</t>
  </si>
  <si>
    <t>alliance</t>
  </si>
  <si>
    <t>know</t>
  </si>
  <si>
    <t>america</t>
  </si>
  <si>
    <t>going</t>
  </si>
  <si>
    <t>support</t>
  </si>
  <si>
    <t>poland</t>
  </si>
  <si>
    <t>romania</t>
  </si>
  <si>
    <t>many</t>
  </si>
  <si>
    <t>real</t>
  </si>
  <si>
    <t>member</t>
  </si>
  <si>
    <t>such</t>
  </si>
  <si>
    <t>try</t>
  </si>
  <si>
    <t>understand</t>
  </si>
  <si>
    <t>members</t>
  </si>
  <si>
    <t>want</t>
  </si>
  <si>
    <t>sell</t>
  </si>
  <si>
    <t>coming</t>
  </si>
  <si>
    <t>war</t>
  </si>
  <si>
    <t>som</t>
  </si>
  <si>
    <t>og</t>
  </si>
  <si>
    <t>har</t>
  </si>
  <si>
    <t>det</t>
  </si>
  <si>
    <t>jo</t>
  </si>
  <si>
    <t>take</t>
  </si>
  <si>
    <t>report</t>
  </si>
  <si>
    <t>taking</t>
  </si>
  <si>
    <t>used</t>
  </si>
  <si>
    <t>fact</t>
  </si>
  <si>
    <t>think</t>
  </si>
  <si>
    <t>news</t>
  </si>
  <si>
    <t>right</t>
  </si>
  <si>
    <t>russia</t>
  </si>
  <si>
    <t>defence</t>
  </si>
  <si>
    <t>part</t>
  </si>
  <si>
    <t>one</t>
  </si>
  <si>
    <t>attacks</t>
  </si>
  <si>
    <t>forces</t>
  </si>
  <si>
    <t>security</t>
  </si>
  <si>
    <t>nations</t>
  </si>
  <si>
    <t>start</t>
  </si>
  <si>
    <t>oh</t>
  </si>
  <si>
    <t>friends</t>
  </si>
  <si>
    <t>spending</t>
  </si>
  <si>
    <t>gdp</t>
  </si>
  <si>
    <t>wars</t>
  </si>
  <si>
    <t>european</t>
  </si>
  <si>
    <t>arabia</t>
  </si>
  <si>
    <t>same</t>
  </si>
  <si>
    <t>things</t>
  </si>
  <si>
    <t>end</t>
  </si>
  <si>
    <t>paid</t>
  </si>
  <si>
    <t>day</t>
  </si>
  <si>
    <t>north</t>
  </si>
  <si>
    <t>read</t>
  </si>
  <si>
    <t>numbers</t>
  </si>
  <si>
    <t>#stanfordbinetintelligencescale</t>
  </si>
  <si>
    <t>cui9yilyfv</t>
  </si>
  <si>
    <t>alpha</t>
  </si>
  <si>
    <t>mr</t>
  </si>
  <si>
    <t>que</t>
  </si>
  <si>
    <t>de</t>
  </si>
  <si>
    <t>afford</t>
  </si>
  <si>
    <t>entire</t>
  </si>
  <si>
    <t>#denmark</t>
  </si>
  <si>
    <t>never</t>
  </si>
  <si>
    <t>reality</t>
  </si>
  <si>
    <t>mind</t>
  </si>
  <si>
    <t>000</t>
  </si>
  <si>
    <t>å</t>
  </si>
  <si>
    <t>nå</t>
  </si>
  <si>
    <t>2014</t>
  </si>
  <si>
    <t>ein</t>
  </si>
  <si>
    <t>ser</t>
  </si>
  <si>
    <t>danmark</t>
  </si>
  <si>
    <t>little</t>
  </si>
  <si>
    <t>break</t>
  </si>
  <si>
    <t>advantage</t>
  </si>
  <si>
    <t>#usa</t>
  </si>
  <si>
    <t>against</t>
  </si>
  <si>
    <t>down</t>
  </si>
  <si>
    <t>americans</t>
  </si>
  <si>
    <t>mean</t>
  </si>
  <si>
    <t>king</t>
  </si>
  <si>
    <t>found</t>
  </si>
  <si>
    <t>tweet</t>
  </si>
  <si>
    <t>composed</t>
  </si>
  <si>
    <t>_</t>
  </si>
  <si>
    <t>having</t>
  </si>
  <si>
    <t>bad</t>
  </si>
  <si>
    <t>orange</t>
  </si>
  <si>
    <t>man</t>
  </si>
  <si>
    <t>dont</t>
  </si>
  <si>
    <t>see</t>
  </si>
  <si>
    <t>dude</t>
  </si>
  <si>
    <t>love</t>
  </si>
  <si>
    <t>nobody</t>
  </si>
  <si>
    <t>tweets</t>
  </si>
  <si>
    <t>himself</t>
  </si>
  <si>
    <t>fucking</t>
  </si>
  <si>
    <t>another</t>
  </si>
  <si>
    <t>foreign</t>
  </si>
  <si>
    <t>order</t>
  </si>
  <si>
    <t>problem</t>
  </si>
  <si>
    <t>comment</t>
  </si>
  <si>
    <t>matter</t>
  </si>
  <si>
    <t>far</t>
  </si>
  <si>
    <t>kind</t>
  </si>
  <si>
    <t>past</t>
  </si>
  <si>
    <t>tweeted</t>
  </si>
  <si>
    <t>donald</t>
  </si>
  <si>
    <t>allies</t>
  </si>
  <si>
    <t>russian</t>
  </si>
  <si>
    <t>membership</t>
  </si>
  <si>
    <t>great</t>
  </si>
  <si>
    <t>meeting</t>
  </si>
  <si>
    <t>happy</t>
  </si>
  <si>
    <t>meet</t>
  </si>
  <si>
    <t>leader</t>
  </si>
  <si>
    <t>sea</t>
  </si>
  <si>
    <t>discussed</t>
  </si>
  <si>
    <t>battlegroup</t>
  </si>
  <si>
    <t>biggest</t>
  </si>
  <si>
    <t>exercise</t>
  </si>
  <si>
    <t>work</t>
  </si>
  <si>
    <t>lithuania</t>
  </si>
  <si>
    <t>lies</t>
  </si>
  <si>
    <t>agreement</t>
  </si>
  <si>
    <t>truth</t>
  </si>
  <si>
    <t>base</t>
  </si>
  <si>
    <t>best</t>
  </si>
  <si>
    <t>national</t>
  </si>
  <si>
    <t>interest</t>
  </si>
  <si>
    <t>uk</t>
  </si>
  <si>
    <t>france</t>
  </si>
  <si>
    <t>well</t>
  </si>
  <si>
    <t>troops</t>
  </si>
  <si>
    <t>closer</t>
  </si>
  <si>
    <t>money</t>
  </si>
  <si>
    <t>special</t>
  </si>
  <si>
    <t>really</t>
  </si>
  <si>
    <t>human</t>
  </si>
  <si>
    <t>yeah</t>
  </si>
  <si>
    <t>equipment</t>
  </si>
  <si>
    <t>middle</t>
  </si>
  <si>
    <t>east</t>
  </si>
  <si>
    <t>ignorant</t>
  </si>
  <si>
    <t>haven't</t>
  </si>
  <si>
    <t>places</t>
  </si>
  <si>
    <t>needs</t>
  </si>
  <si>
    <t>set</t>
  </si>
  <si>
    <t>stop</t>
  </si>
  <si>
    <t>agreed</t>
  </si>
  <si>
    <t>good</t>
  </si>
  <si>
    <t>everyone</t>
  </si>
  <si>
    <t>eastern</t>
  </si>
  <si>
    <t>question</t>
  </si>
  <si>
    <t>look</t>
  </si>
  <si>
    <t>ukraine</t>
  </si>
  <si>
    <t>saudi</t>
  </si>
  <si>
    <t>hungary</t>
  </si>
  <si>
    <t>etc</t>
  </si>
  <si>
    <t>even</t>
  </si>
  <si>
    <t>europeans</t>
  </si>
  <si>
    <t>whine</t>
  </si>
  <si>
    <t>freak</t>
  </si>
  <si>
    <t>show</t>
  </si>
  <si>
    <t>first</t>
  </si>
  <si>
    <t>families</t>
  </si>
  <si>
    <t>media</t>
  </si>
  <si>
    <t>pres</t>
  </si>
  <si>
    <t>trying</t>
  </si>
  <si>
    <t>don</t>
  </si>
  <si>
    <t>misleading</t>
  </si>
  <si>
    <t>ask</t>
  </si>
  <si>
    <t>racist</t>
  </si>
  <si>
    <t>saying</t>
  </si>
  <si>
    <t>maybe</t>
  </si>
  <si>
    <t>nothing</t>
  </si>
  <si>
    <t>رو</t>
  </si>
  <si>
    <t>male</t>
  </si>
  <si>
    <t>house</t>
  </si>
  <si>
    <t>saving</t>
  </si>
  <si>
    <t>win</t>
  </si>
  <si>
    <t>2020</t>
  </si>
  <si>
    <t>el</t>
  </si>
  <si>
    <t>actually</t>
  </si>
  <si>
    <t>'</t>
  </si>
  <si>
    <t>march</t>
  </si>
  <si>
    <t>few</t>
  </si>
  <si>
    <t>otan</t>
  </si>
  <si>
    <t>Count</t>
  </si>
  <si>
    <t>Salience</t>
  </si>
  <si>
    <t>(Entire graph)</t>
  </si>
  <si>
    <t>Word on Sentiment List #1: Positive</t>
  </si>
  <si>
    <t>Word on Sentiment List #2: Negative</t>
  </si>
  <si>
    <t>Word on Sentiment List #3: Your list of keywords</t>
  </si>
  <si>
    <t>Word 1</t>
  </si>
  <si>
    <t>Word 2</t>
  </si>
  <si>
    <t>Mutual Information</t>
  </si>
  <si>
    <t>Word1 on Sentiment List #1: Positive</t>
  </si>
  <si>
    <t>Word1 on Sentiment List #2: Negative</t>
  </si>
  <si>
    <t>Word1 on Sentiment List #3: Your list of keywords</t>
  </si>
  <si>
    <t>Word2 on Sentiment List #1: Positive</t>
  </si>
  <si>
    <t>Word2 on Sentiment List #2: Negative</t>
  </si>
  <si>
    <t>Word2 on Sentiment List #3: Your list of keywords</t>
  </si>
  <si>
    <t>Sentiment List #1: Positive Word Count</t>
  </si>
  <si>
    <t>Sentiment List #1: Positive Word Percentage (%)</t>
  </si>
  <si>
    <t>Sentiment List #2: Negative Word Count</t>
  </si>
  <si>
    <t>Sentiment List #2: Negative Word Percentage (%)</t>
  </si>
  <si>
    <t>Sentiment List #3: Your list of keywords Word Count</t>
  </si>
  <si>
    <t>Sentiment List #3: Your list of keywords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</si>
  <si>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</si>
  <si>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</si>
  <si>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</si>
  <si>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</si>
  <si>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</si>
  <si>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</si>
  <si>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</si>
  <si>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</si>
  <si>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</si>
  <si>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</si>
  <si>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</si>
  <si>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</si>
  <si>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</si>
  <si>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</si>
  <si>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</si>
  <si>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</si>
  <si>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</si>
  <si>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</si>
  <si>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</si>
  <si>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</si>
  <si>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 xml:space="preserve"> Connected Action Your Link to Social Network Insights</t>
  </si>
  <si>
    <t>http://bit.ly/NodeXLMaps</t>
  </si>
  <si>
    <t>D:\NodeXL\_options\Connected Action\CALogo-Plain_header.jpg</t>
  </si>
  <si>
    <t>https://www.connectedaction.net/</t>
  </si>
  <si>
    <t>#NodeXL</t>
  </si>
  <si>
    <t>http://bit.ly/NodeXL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</si>
  <si>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</si>
  <si>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</si>
  <si>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</si>
  <si>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</si>
  <si>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</si>
  <si>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</si>
  <si>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</si>
  <si>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</si>
  <si>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</si>
  <si>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</si>
  <si>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</si>
  <si>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</si>
  <si>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</si>
  <si>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</si>
  <si>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</si>
  <si>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</si>
  <si>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</si>
  <si>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</si>
  <si>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</si>
  <si>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</si>
  <si>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</si>
  <si>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</si>
  <si>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</si>
  <si>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</si>
  <si>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https://twitter.com/realDonaldTrump/status/1164231651351617536 https://twitter.com/realdonaldtrump/status/1164231651351617536 https://twitter.com/realdonaldtrump/status/1164231651351617536?s=21 https://twitter.com/realDonaldTrump/status/1164231651351617536?s=20 https://edition.cnn.com/2019/08/21/politics/immigration-family-detention-flores/index.html</t>
  </si>
  <si>
    <t>https://twitter.com/realdonaldtrump/status/1164231651351617536 https://twitter.com/realDonaldTrump/status/1164231651351617536</t>
  </si>
  <si>
    <t>https://twitter.com/realDonaldTrump/status/1164231651351617536?s=20 https://www.army.mil/article/225815 https://twitter.com/realDonaldTrump/status/1164231651351617536</t>
  </si>
  <si>
    <t>https://twitter.com/JeffreyGuterman/status/1164268111312412672 https://mobile.twitter.com/realDonaldTrump/status/1164231651351617536 https://twitter.com/realDonaldTrump/status/1164231651351617536</t>
  </si>
  <si>
    <t>https://twitter.com/realDonaldTrump/status/1164231651351617536 https://www.foreignaffairs.com/articles/2019-03-20/nato-thriving-spite-trump https://twitter.com/JasminMuj/status/1101528361984233472 https://www.foreignaffairs.com/articles/2019-03-12/convincing-call-central-europe-let-us-nato https://urm.lt/default/en/news/l-linkevicius-north-macedonias-accession-to-nato-brings-security-and-stability-to-western-balkans https://www.defense.gov/explore/story/Article/1684641/alliances-vs-partnerships/ https://www.washingtonpost.com/politics/trump-complains-to-senators-that-puerto-rico-is-getting-too-much-hurricane-relief-funding/2019/03/26/c8c09c30-4fd3-11e9-8d28-f5149e5a2fda_story.html?utm_term=.e9ce667db19c https://twitter.com/realDonaldTrump/status/1164228810310426624?s=20 https://twitter.com/realDonaldTrump/status/1164231651351617536?s=20 https://twitter.com/realDonaldTrump/status/1163961882945970176</t>
  </si>
  <si>
    <t>https://news.ltn.com.tw/news/world/breakingnews/2892098?utm_source=TWITTER&amp;utm_medium=APP&amp;utm_campaign=SHARE https://twitter.com/realDonaldTrump/status/1164231651351617536?s=19</t>
  </si>
  <si>
    <t>https://twitter.com/pmc2522/status/1164289263325741056 https://twitter.com/realDonaldTrump/status/1164231651351617536?s=20</t>
  </si>
  <si>
    <t>https://twitter.com/realDonaldTrump/status/1164231651351617536 https://twitter.com/RealPressSecBot/status/1164232204567773185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</si>
  <si>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</si>
  <si>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</si>
  <si>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</si>
  <si>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</si>
  <si>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</si>
  <si>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</si>
  <si>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</si>
  <si>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</si>
  <si>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</si>
  <si>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</si>
  <si>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</si>
  <si>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</si>
  <si>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cnn.com</t>
  </si>
  <si>
    <t>twitter.com army.mil</t>
  </si>
  <si>
    <t>twitter.com foreignaffairs.com urm.lt defense.gov washingtonpost.com</t>
  </si>
  <si>
    <t>com.tw twitter.com</t>
  </si>
  <si>
    <t>Top Hashtags in Tweet in Entire Graph</t>
  </si>
  <si>
    <t>g7</t>
  </si>
  <si>
    <t>Top Hashtags in Tweet in G1</t>
  </si>
  <si>
    <t>antichrist</t>
  </si>
  <si>
    <t>nebuchadnezzar</t>
  </si>
  <si>
    <t>Top Hashtags in Tweet in G2</t>
  </si>
  <si>
    <t>Top Hashtags in Tweet in G3</t>
  </si>
  <si>
    <t>Top Hashtags in Tweet in G4</t>
  </si>
  <si>
    <t>efp</t>
  </si>
  <si>
    <t>bgltu</t>
  </si>
  <si>
    <t>combinedresolve</t>
  </si>
  <si>
    <t>allied2win</t>
  </si>
  <si>
    <t>icymi</t>
  </si>
  <si>
    <t>Top Hashtags in Tweet in G5</t>
  </si>
  <si>
    <t>Top Hashtags in Tweet in G6</t>
  </si>
  <si>
    <t>Top Hashtags in Tweet in G7</t>
  </si>
  <si>
    <t>Top Hashtags in Tweet in G8</t>
  </si>
  <si>
    <t>Top Hashtags in Tweet in G9</t>
  </si>
  <si>
    <t>Top Hashtags in Tweet in G10</t>
  </si>
  <si>
    <t>Top Hashtags in Tweet</t>
  </si>
  <si>
    <t>stanfordbinetintelligencescale usa nato denmark fairshare putinspuppet antichrist nebuchadnezzar trumplies</t>
  </si>
  <si>
    <t>nato 5g 25thamendmentnow efp bgltu lithuania defence combinedresolve allied2win icymi</t>
  </si>
  <si>
    <t>nato denmark g7</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</si>
  <si>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</si>
  <si>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</si>
  <si>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</si>
  <si>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</si>
  <si>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</si>
  <si>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</si>
  <si>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</si>
  <si>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</si>
  <si>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</si>
  <si>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</si>
  <si>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</si>
  <si>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</si>
  <si>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realdonaldtrump nato michaelcoudrey united states very unfair countries trump alanfair12</t>
  </si>
  <si>
    <t>cbsnews msnbc report countries taking advantage</t>
  </si>
  <si>
    <t>nato potus nations amp klausiohannis leader forces security alliance battlegroup</t>
  </si>
  <si>
    <t>20committee speakerpelosi freak show repadamschiff senschumer ewarren repjeffries corybooker kamalaharris</t>
  </si>
  <si>
    <t>nato trump attacks mr president alliance actually ' much allies</t>
  </si>
  <si>
    <t>mikeharrisny denmark epsilomatic</t>
  </si>
  <si>
    <t>er thomasseltzer som og har det jo 2024 å nå</t>
  </si>
  <si>
    <t>jchaltiwanger trump jews cati1836 rich_roser more having bad orange man</t>
  </si>
  <si>
    <t>alpha jack_burkman male president</t>
  </si>
  <si>
    <t>stopgettingaway carolinefromp5 mean</t>
  </si>
  <si>
    <t>que de el</t>
  </si>
  <si>
    <t>sethabramson denmark greenland</t>
  </si>
  <si>
    <t>Top Word Pairs in Tweet in Entire Graph</t>
  </si>
  <si>
    <t>realdonaldtrump,nato</t>
  </si>
  <si>
    <t>michaelcoudrey,realdonaldtrump</t>
  </si>
  <si>
    <t>united,states</t>
  </si>
  <si>
    <t>very,unfair</t>
  </si>
  <si>
    <t>alanfair12,michaelcoudrey</t>
  </si>
  <si>
    <t>unfair,united</t>
  </si>
  <si>
    <t>timmcguiness,michaelcoudrey</t>
  </si>
  <si>
    <t>nato,countries</t>
  </si>
  <si>
    <t>nato,very</t>
  </si>
  <si>
    <t>cati1836,jchaltiwanger</t>
  </si>
  <si>
    <t>Top Word Pairs in Tweet in G1</t>
  </si>
  <si>
    <t>nato,funded</t>
  </si>
  <si>
    <t>Top Word Pairs in Tweet in G2</t>
  </si>
  <si>
    <t>Top Word Pairs in Tweet in G3</t>
  </si>
  <si>
    <t>countries,taking</t>
  </si>
  <si>
    <t>taking,advantage</t>
  </si>
  <si>
    <t>Top Word Pairs in Tweet in G4</t>
  </si>
  <si>
    <t>Top Word Pairs in Tweet in G5</t>
  </si>
  <si>
    <t>Top Word Pairs in Tweet in G6</t>
  </si>
  <si>
    <t>repadamschiff,speakerpelosi</t>
  </si>
  <si>
    <t>speakerpelosi,senschumer</t>
  </si>
  <si>
    <t>senschumer,ewarren</t>
  </si>
  <si>
    <t>ewarren,repjeffries</t>
  </si>
  <si>
    <t>repjeffries,corybooker</t>
  </si>
  <si>
    <t>corybooker,kamalaharris</t>
  </si>
  <si>
    <t>kamalaharris,repspeier</t>
  </si>
  <si>
    <t>snowbirdsix1000,20committee</t>
  </si>
  <si>
    <t>Top Word Pairs in Tweet in G7</t>
  </si>
  <si>
    <t>Top Word Pairs in Tweet in G8</t>
  </si>
  <si>
    <t>Top Word Pairs in Tweet in G9</t>
  </si>
  <si>
    <t>Top Word Pairs in Tweet in G10</t>
  </si>
  <si>
    <t>mr,president</t>
  </si>
  <si>
    <t>nato,allies</t>
  </si>
  <si>
    <t>Top Word Pairs in Tweet</t>
  </si>
  <si>
    <t>realdonaldtrump,nato  michaelcoudrey,realdonaldtrump  united,states  very,unfair  alanfair12,michaelcoudrey  unfair,united  timmcguiness,michaelcoudrey  nato,countries  nato,very  nato,funded</t>
  </si>
  <si>
    <t>countries,taking  taking,advantage</t>
  </si>
  <si>
    <t>repadamschiff,speakerpelosi  speakerpelosi,senschumer  senschumer,ewarren  ewarren,repjeffries  repjeffries,corybooker  corybooker,kamalaharris  kamalaharris,repspeier  snowbirdsix1000,20committee</t>
  </si>
  <si>
    <t>mr,president  nato,allies</t>
  </si>
  <si>
    <t>cati1836,jchaltiwanger  rich_roser,jchaltiwanger  orange,man</t>
  </si>
  <si>
    <t>Top Replied-To in Entire Graph</t>
  </si>
  <si>
    <t>Top Mentioned in Entire Graph</t>
  </si>
  <si>
    <t>Top Replied-To in G1</t>
  </si>
  <si>
    <t>Top Replied-To in G2</t>
  </si>
  <si>
    <t>Top Mentioned in G1</t>
  </si>
  <si>
    <t>ᵚ</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</si>
  <si>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</si>
  <si>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</si>
  <si>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</si>
  <si>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</si>
  <si>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</si>
  <si>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</si>
  <si>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</si>
  <si>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</si>
  <si>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</si>
  <si>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</si>
  <si>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</si>
  <si>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</si>
  <si>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</si>
  <si>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</si>
  <si>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</si>
  <si>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</si>
  <si>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</si>
  <si>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</si>
  <si>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realdonaldtrump alanfair12 timmcguiness nato potus michaelcoudrey ejduboisl7444</t>
  </si>
  <si>
    <t>abcnews msnbc</t>
  </si>
  <si>
    <t>esperdod natojfcbs usarmyeurope belgiumdefence potus</t>
  </si>
  <si>
    <t>snowbirdsix1000 dreamescapeps speakerpelosi</t>
  </si>
  <si>
    <t>mikeharrisny epsilomatic</t>
  </si>
  <si>
    <t>dagboee fjodorkarne thomasseltzer realdonaldtrump</t>
  </si>
  <si>
    <t>cati1836 rich_roser jchaltiwanger</t>
  </si>
  <si>
    <t>jack_burkman glitterbeard_</t>
  </si>
  <si>
    <t>stopgettingaway carolinefromp5</t>
  </si>
  <si>
    <t>soyelcangriman idislikegabo</t>
  </si>
  <si>
    <t>Top Mentioned in Tweet</t>
  </si>
  <si>
    <t>realdonaldtrump nato michaelcoudrey elpasotxgov nyato ᵚ</t>
  </si>
  <si>
    <t>magaark heyitscarolyn dbongino vlovesanimals josal87 michigan0323 muadib_1 tomilahren education4libs johnkstahlusa</t>
  </si>
  <si>
    <t>cbsnews nbcnews cnn msnbc nbc abc cnnpolitics maddow nytimes washingtonpost</t>
  </si>
  <si>
    <t>nato potus klausiohannis usnato belgiumnato belgian_army shape_nato litdelnato lithuanian_mod ltu_army</t>
  </si>
  <si>
    <t>bigthomas68 debtassassin1 bfraser747 bbusa617 cstamper_ d00danon djnazsd ifbpaul butchcates usacsmret</t>
  </si>
  <si>
    <t>20committee repadamschiff speakerpelosi senschumer ewarren repjeffries corybooker kamalaharris repspeier</t>
  </si>
  <si>
    <t>dnc cnn speakerpelosi chuckschumer aoc miafarrow</t>
  </si>
  <si>
    <t>ivankatrump kellyannepolls</t>
  </si>
  <si>
    <t>bundesheerbauer bernd_schulyok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</si>
  <si>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</si>
  <si>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</si>
  <si>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</si>
  <si>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</si>
  <si>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</si>
  <si>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</si>
  <si>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</si>
  <si>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</si>
  <si>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</si>
  <si>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</si>
  <si>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</si>
  <si>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</si>
  <si>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beenewsdaily benktallmadge vicpenley stellastar711 jerrylingle debbiej66015887 newsericks lauraitalia14 mm72931622 realdonaldtrump</t>
  </si>
  <si>
    <t>raybae689 chatbycc vlovesanimals michigan0323 steph93065 pink_about_it hrtablaze dbongino josal87 elmtreepower</t>
  </si>
  <si>
    <t>nytimes washingtonpost dailycaller abcnews abc cbsnews nbcnews msnbc cnnpolitics jvman588</t>
  </si>
  <si>
    <t>tonyrenner usnato usarmyeurope cali_ps shape_nato potus litdelnato belgian_army lithuanian_mod belgiumnato</t>
  </si>
  <si>
    <t>bbusa617 usacsmret djnazsd bfraser747 debtassassin1 bigthomas68 ifbpaul butchcates d00danon retiredarmy7</t>
  </si>
  <si>
    <t>hapkidogal 20committee snowbirdsix1000 corybooker dreamescapeps senschumer kamalaharris speakerpelosi repspeier ewarren</t>
  </si>
  <si>
    <t>cnn miafarrow havanadc aoc dnc chuckschumer</t>
  </si>
  <si>
    <t>bbbmarsh ivankatrump whitehouse kellyannepolls</t>
  </si>
  <si>
    <t>bernd_schulyok romanwenzl bundesheerbauer sf19411190</t>
  </si>
  <si>
    <t>ljt_is_me inthelionsden_ cjcmichel dantipena</t>
  </si>
  <si>
    <t>mikeharrisny mrdic epsilomatic</t>
  </si>
  <si>
    <t>thomasseltzer dagboee fjodorkarne</t>
  </si>
  <si>
    <t>rich_roser cati1836 jchaltiwanger</t>
  </si>
  <si>
    <t>bojanpozar peterjancic 007amnesia</t>
  </si>
  <si>
    <t>asceticstance glitterbeard_ jack_burkman</t>
  </si>
  <si>
    <t>trawetsla senategop housegop</t>
  </si>
  <si>
    <t>rogerhpng kamiliaharaqoo</t>
  </si>
  <si>
    <t>ernestpob ebo_bennin</t>
  </si>
  <si>
    <t>kurtschlichter sandboxvet1</t>
  </si>
  <si>
    <t>erkperk assar_</t>
  </si>
  <si>
    <t>ebnehava ykrkane</t>
  </si>
  <si>
    <t>delavegalaw bencampo</t>
  </si>
  <si>
    <t>jakkiecilliers realtrump</t>
  </si>
  <si>
    <t>sethabramson enough68972575</t>
  </si>
  <si>
    <t>tchalla____ mchooyah</t>
  </si>
  <si>
    <t>nato_o lasouizzi</t>
  </si>
  <si>
    <t>URLs in Tweet by Count</t>
  </si>
  <si>
    <t>https://www.foreignaffairs.com/articles/2019-03-20/nato-thriving-spite-trump https://www.washingtonpost.com/politics/trump-complains-to-senators-that-puerto-rico-is-getting-too-much-hurricane-relief-funding/2019/03/26/c8c09c30-4fd3-11e9-8d28-f5149e5a2fda_story.html?utm_term=.e9ce667db19c https://www.defense.gov/explore/story/Article/1684641/alliances-vs-partnerships/ https://urm.lt/default/en/news/l-linkevicius-north-macedonias-accession-to-nato-brings-security-and-stability-to-western-balkans https://www.foreignaffairs.com/articles/2019-03-12/convincing-call-central-europe-let-us-nato https://twitter.com/JasminMuj/status/1101528361984233472 https://twitter.com/realDonaldTrump/status/1164231651351617536</t>
  </si>
  <si>
    <t>https://twitter.com/realDonaldTrump/status/1164228810310426624?s=20 https://twitter.com/realDonaldTrump/status/1164228805562552326?s=20 https://twitter.com/realDonaldTrump/status/1163961884225277954?s=20 https://twitter.com/realDonaldTrump/status/1163961882945970176 https://twitter.com/realDonaldTrump/status/1164231651351617536?s=20</t>
  </si>
  <si>
    <t>https://twitter.com/JeffreyGuterman/status/1164268111312412672 https://mobile.twitter.com/realDonaldTrump/status/1164231651351617536</t>
  </si>
  <si>
    <t>https://twitter.com/realDonaldTrump/status/1164228805562552326 https://twitter.com/realDonaldTrump/status/1164231651351617536?s=19</t>
  </si>
  <si>
    <t>URLs in Tweet by Salience</t>
  </si>
  <si>
    <t>Domains in Tweet by Count</t>
  </si>
  <si>
    <t>foreignaffairs.com twitter.com washingtonpost.com defense.gov urm.lt</t>
  </si>
  <si>
    <t>Domains in Tweet by Salience</t>
  </si>
  <si>
    <t>Hashtags in Tweet by Count</t>
  </si>
  <si>
    <t>nato denmark</t>
  </si>
  <si>
    <t>Hashtags in Tweet by Salience</t>
  </si>
  <si>
    <t>Top Words in Tweet by Count</t>
  </si>
  <si>
    <t>realdonaldtrump nato berry unfair tooda united states</t>
  </si>
  <si>
    <t>nato united states much record denmark 35 gdp spending wealthy</t>
  </si>
  <si>
    <t>nato realdonaldtrump real unfair t'de united states right</t>
  </si>
  <si>
    <t>realdonaldtrump nyato fu ry unfaiw united states ᵚ</t>
  </si>
  <si>
    <t>nato realdonaldtrump pres trump tweeted very unfair united states</t>
  </si>
  <si>
    <t>speakerpelosi #impeachdonaldtrumpnow</t>
  </si>
  <si>
    <t>realdonaldtrump blasphemous recession racist antisemtic trump tenure white house over</t>
  </si>
  <si>
    <t>hey realdonaldtrump numbers guy outlier here hint</t>
  </si>
  <si>
    <t>nato_o tu déconnes</t>
  </si>
  <si>
    <t>sf19411190 bundesheerbauer bernd_schulyok</t>
  </si>
  <si>
    <t>realdonaldtrump very unfair logic reason american citizenry</t>
  </si>
  <si>
    <t>mchooyah putin beaming pride</t>
  </si>
  <si>
    <t>sethabramson tomorrow tweet denmark paying #nato until friday night declare</t>
  </si>
  <si>
    <t>president meet denmark sell greenland read few times</t>
  </si>
  <si>
    <t>realtrump very unfair decency ethical leadership</t>
  </si>
  <si>
    <t>realdonaldtrump otan nato nato's arch enemy exactly same budget equally</t>
  </si>
  <si>
    <t>whitehouse ivankatrump kellyannepolls maybe take phone away need time out</t>
  </si>
  <si>
    <t>nato trump alliance actually ' much north march moreover paradoxically</t>
  </si>
  <si>
    <t>que de el idislikegabo ese es un bot retwitea en</t>
  </si>
  <si>
    <t>soyelcangriman eso puede ser real</t>
  </si>
  <si>
    <t>senategop housegop appears president doing putin's work many going make</t>
  </si>
  <si>
    <t>mr president many saving win true ask secretary general jens</t>
  </si>
  <si>
    <t>nato realdonaldtrump very unfair united states</t>
  </si>
  <si>
    <t>chart realdonaldtrump nato very conflicted one hand understand countries ought</t>
  </si>
  <si>
    <t>nato несправедливо относительно сша</t>
  </si>
  <si>
    <t>realdonaldtrump magaark heyitscarolyn dbongino vlovesanimals josal87 michigan0323 muadib_1 tomilahren education4libs</t>
  </si>
  <si>
    <t>glitterbeard_ jack_burkman incessant whine struggle alpha mosquito</t>
  </si>
  <si>
    <t>president trump peak alpha male alleged extracurricular activities none concern</t>
  </si>
  <si>
    <t>jack_burkman sort delta male finds pasty bald monkey diabetic sack</t>
  </si>
  <si>
    <t>peterjancic na čajanki ermenčova ni nič predstavila načrtov kako bomo</t>
  </si>
  <si>
    <t>delavegalaw here goes insulting nato</t>
  </si>
  <si>
    <t>ebnehava ببخشید میتونید بگید این توییت ترامپت چیه</t>
  </si>
  <si>
    <t>رو آمریکا خواسته ایران بترسونه گفته خدمه کشتی آدریان دریا</t>
  </si>
  <si>
    <t>realdonaldtrump throw out america biggest peadophiles world allow human trafficking</t>
  </si>
  <si>
    <t>realdonaldtrump nato saying trying bankrupt bring communist coup</t>
  </si>
  <si>
    <t>start potus time drain nato swamp now</t>
  </si>
  <si>
    <t>nato realdonaldtrump chart 2015 pay members agreed spend gdps defense</t>
  </si>
  <si>
    <t>rvqb bigthomas68 debtassassin1 bfraser747 bbusa617 cstamper_ d00danon djnazsd ifbpaul butchcates</t>
  </si>
  <si>
    <t>realdonaldtrump posted</t>
  </si>
  <si>
    <t>nothing realdonaldtrump maybe teach lesson spend less military nato missions</t>
  </si>
  <si>
    <t>realdonaldtrump hope going happen now democrats want pay bank accounts</t>
  </si>
  <si>
    <t>assar_ luxembourg 55 donald come</t>
  </si>
  <si>
    <t>realdonaldtrump nato #stanfordbinetintelligencescale very unfair united states presidency co cui9yilyfv</t>
  </si>
  <si>
    <t>trump realdonaldtrump nato racist white supremacist admin announced proposal detain</t>
  </si>
  <si>
    <t>read numbers realdonaldtrump chart simplistic explanations understand quite misleading oh</t>
  </si>
  <si>
    <t>nato don worry majority americans ignore lie single day lies</t>
  </si>
  <si>
    <t>realdonaldtrump noi proteggiamo l'europa ma solo nazioni contribuiscono con il</t>
  </si>
  <si>
    <t>msnbc nbc abc cbsnews cnnpolitics maddow nytimes washingtonpost joenbc charliekirk11</t>
  </si>
  <si>
    <t>realdonaldtrump strongest supporter standing military veterans first responders families former</t>
  </si>
  <si>
    <t>realdonaldtrump take parasite denmark</t>
  </si>
  <si>
    <t>snowbirdsix1000 20committee real please rid tard drunk baboon potus slowly</t>
  </si>
  <si>
    <t>dreamescapeps 20committee today memorable day days freak show known trump</t>
  </si>
  <si>
    <t>alanfair12 michaelcoudrey realdonaldtrump nato europe end everyone friends out question</t>
  </si>
  <si>
    <t>realdonaldtrump denmark paid nato bill need foreclose greenland</t>
  </si>
  <si>
    <t>michaelcoudrey realdonaldtrump timmcguiness nato countries trump bases funded wars spend</t>
  </si>
  <si>
    <t>nato clearly unfair lapsided abuse america stops</t>
  </si>
  <si>
    <t>america national realdonaldtrump idiocy showing united states self finance each</t>
  </si>
  <si>
    <t>truth realdonaldtrump lies nato agreement increases start 2024 tell know</t>
  </si>
  <si>
    <t>nato potus esperdod usnato klausiohannis belgiumdefence belgiumnato belgian_army shape_nato litdelnato</t>
  </si>
  <si>
    <t>#icymi check out video lieutenant franziska artillery platoon leader part</t>
  </si>
  <si>
    <t>more nations exercise 000 service members 21 convened hohenfels germany</t>
  </si>
  <si>
    <t>detachment army arrived join #efp #bgltu multinational battlegroup #lithuania composed</t>
  </si>
  <si>
    <t>amp security great meeting potus romania's president klausiohannis happy meet</t>
  </si>
  <si>
    <t>realdonaldtrump misreading graph lads</t>
  </si>
  <si>
    <t>nato super classified weapon shut moron's mouth</t>
  </si>
  <si>
    <t>attacks denmark one staunchest nato allies europe rebuffed frankly ridiculous</t>
  </si>
  <si>
    <t>realdonaldtrump very unfair united states #putinspuppet</t>
  </si>
  <si>
    <t>realdonaldtrump nato quick donald tell specifically included defence expenditures chart</t>
  </si>
  <si>
    <t>nato realdonaldtrump merkel germany building nord stream russia macron hosts</t>
  </si>
  <si>
    <t>cati1836 jchaltiwanger tweets problem comment here nobody praise himself trump</t>
  </si>
  <si>
    <t>jews past 24 hours trump cancelled trip denmark wouldn sell</t>
  </si>
  <si>
    <t>jchaltiwanger rich_roser dont news hes president anymore think people left</t>
  </si>
  <si>
    <t>_ kurtschlichter break deal wheel #nato ツ</t>
  </si>
  <si>
    <t>tweet apparently composed sent intentionally believe</t>
  </si>
  <si>
    <t>stopgettingaway mean statement wrong way up nato now found</t>
  </si>
  <si>
    <t>carolinefromp5 bruh lmao mean jesus idk fact king jews trending</t>
  </si>
  <si>
    <t>ebo_bennin place dey bee</t>
  </si>
  <si>
    <t>nato realdonaldtrump putin very appreciative done weaken russians used try</t>
  </si>
  <si>
    <t>rogerhpng 綠線以下的自己皮繃緊一點啊</t>
  </si>
  <si>
    <t>算帳時間 買格陵蘭被拒還在氣 川普又轟丹麥 美國在北約花的錢多更多</t>
  </si>
  <si>
    <t>realdonaldtrump crybaby grow up captain whiner</t>
  </si>
  <si>
    <t>realdonaldtrump never mess #usa against iran drone shoot down war</t>
  </si>
  <si>
    <t>abcnews cbsnews nbcnews cnn msnbc report nato countries taking advantage</t>
  </si>
  <si>
    <t>nato member countries need pay #fairshare</t>
  </si>
  <si>
    <t>er og har det jo thomasseltzer ein som danmark fjodorkarne</t>
  </si>
  <si>
    <t>realdonaldtrump such little bitch take break</t>
  </si>
  <si>
    <t>dagboee thomasseltzer innen 2024 å syte over den prosenten nå</t>
  </si>
  <si>
    <t>realdonaldtrump owed elpasotxgov gt 500 000 february absolute projection</t>
  </si>
  <si>
    <t>realdonaldtrump cares more country president pass</t>
  </si>
  <si>
    <t>epsilomatic mikeharrisny shouldn members equals co sf0l5nykfd</t>
  </si>
  <si>
    <t>epsilomatic try understand reality change mind stay emotive denmark want</t>
  </si>
  <si>
    <t>mikeharrisny btw denmark member nato never thought people such conceited</t>
  </si>
  <si>
    <t>realdonaldtrump united states protect world nato countries pay up out</t>
  </si>
  <si>
    <t>Top Words in Tweet by Salience</t>
  </si>
  <si>
    <t>much record denmark 35 gdp spending wealthy country protect europe</t>
  </si>
  <si>
    <t>tomorrow tweet denmark paying #nato until friday night declare annexation</t>
  </si>
  <si>
    <t>trump alliance actually ' much north march moreover paradoxically withering</t>
  </si>
  <si>
    <t>saving win many true ask secretary general jens stoltenberg #nato</t>
  </si>
  <si>
    <t>ejduboisl7444 realdonaldtrump nato #stanfordbinetintelligencescale very unfair united states presidency co</t>
  </si>
  <si>
    <t>please rid tard drunk baboon potus slowly becoming official american</t>
  </si>
  <si>
    <t>everyone fact paid more defense europe end nato friends out</t>
  </si>
  <si>
    <t>spend bases going ignorant countries nato wars trump funded oh</t>
  </si>
  <si>
    <t>potus esperdod usnato klausiohannis belgiumdefence belgiumnato belgian_army shape_nato litdelnato lithuanian_mod</t>
  </si>
  <si>
    <t>denmark one staunchest nato allies europe rebuffed frankly ridiculous idea</t>
  </si>
  <si>
    <t>tweets comment nobody praise himself trump fucking embarrassing plus another</t>
  </si>
  <si>
    <t>news hes president anymore think people left more civil conservatives</t>
  </si>
  <si>
    <t>mean statement wrong way up nato now found stopgettingaway</t>
  </si>
  <si>
    <t>bruh lmao mean jesus idk fact king jews trending much</t>
  </si>
  <si>
    <t>jo fjodorkarne var avtala 2014 av 10 avtaleår passert når</t>
  </si>
  <si>
    <t>btw denmark member nato never thought people such conceited mikeharrisny</t>
  </si>
  <si>
    <t>afford use taxpayer funds refusing fair share step kicked #nato</t>
  </si>
  <si>
    <t>Top Word Pairs in Tweet by Count</t>
  </si>
  <si>
    <t>realdonaldtrump,nato  nato,berry  berry,unfair  unfair,tooda  tooda,united  united,states</t>
  </si>
  <si>
    <t>united,states  record,denmark  denmark,35  35,gdp  gdp,nato  nato,spending  spending,wealthy  wealthy,country  country,protect  protect,europe</t>
  </si>
  <si>
    <t>realdonaldtrump,nato  nato,nato  nato,real  real,unfair  unfair,t'de  t'de,united  united,states  states,right</t>
  </si>
  <si>
    <t>realdonaldtrump,nyato  nyato,fu  fu,ry  ry,unfaiw  unfaiw,united  united,states  states,ᵚ</t>
  </si>
  <si>
    <t>realdonaldtrump,nato  nato,pres  pres,trump  trump,tweeted  tweeted,nato  nato,very  very,unfair  unfair,united  united,states</t>
  </si>
  <si>
    <t>speakerpelosi,#impeachdonaldtrumpnow</t>
  </si>
  <si>
    <t>realdonaldtrump,blasphemous  blasphemous,recession  recession,racist  racist,antisemtic  antisemtic,trump  trump,tenure  tenure,white  white,house  house,over</t>
  </si>
  <si>
    <t>hey,realdonaldtrump  realdonaldtrump,numbers  numbers,guy  guy,outlier  outlier,here  here,hint</t>
  </si>
  <si>
    <t>nato_o,tu  tu,déconnes</t>
  </si>
  <si>
    <t>sf19411190,bundesheerbauer  bundesheerbauer,bernd_schulyok</t>
  </si>
  <si>
    <t>realdonaldtrump,very  very,unfair  unfair,logic  logic,reason  reason,american  american,citizenry</t>
  </si>
  <si>
    <t>mchooyah,putin  putin,beaming  beaming,pride</t>
  </si>
  <si>
    <t>sethabramson,tomorrow  tomorrow,tweet  tweet,denmark  denmark,paying  paying,#nato  #nato,until  until,friday  friday,night  night,declare  declare,annexation</t>
  </si>
  <si>
    <t>president,meet  meet,denmark  denmark,sell  sell,greenland  greenland,read  read,few  few,times</t>
  </si>
  <si>
    <t>realtrump,very  very,unfair  unfair,decency  decency,ethical  ethical,leadership</t>
  </si>
  <si>
    <t>realdonaldtrump,nato  nato,realdonaldtrump  realdonaldtrump,otan  otan,nato's  nato's,arch  arch,enemy  enemy,exactly  exactly,same  same,budget  budget,equally</t>
  </si>
  <si>
    <t>whitehouse,ivankatrump  ivankatrump,kellyannepolls  kellyannepolls,maybe  maybe,take  take,phone  phone,away  away,need  need,time  time,out</t>
  </si>
  <si>
    <t>moreover,paradoxically  paradoxically,trump  trump,withering  withering,attacks  attacks,alliance  alliance,actually  actually,strengthening  strengthening,nato  nato,'  trump,continued</t>
  </si>
  <si>
    <t>idislikegabo,ese  ese,es  es,un  un,bot  bot,que  que,retwitea  retwitea,en  en,formato  formato,de  de,comunicado</t>
  </si>
  <si>
    <t>soyelcangriman,eso  eso,puede  puede,ser  ser,real</t>
  </si>
  <si>
    <t>senategop,housegop  housegop,appears  appears,president  president,doing  doing,putin's  putin's,work  work,many  many,going  going,make  make,through</t>
  </si>
  <si>
    <t>mr,president  true,ask  ask,secretary  secretary,general  general,jens  jens,stoltenberg  stoltenberg,#nato  many,people  people,loose  loose,sight</t>
  </si>
  <si>
    <t>realdonaldtrump,nato  nato,nato  nato,very  very,unfair  unfair,united  united,states</t>
  </si>
  <si>
    <t>realdonaldtrump,nato  nato,very  very,conflicted  conflicted,chart  chart,one  one,hand  hand,understand  understand,countries  countries,ought  ought,provide</t>
  </si>
  <si>
    <t>nato,несправедливо  несправедливо,относительно  относительно,сша</t>
  </si>
  <si>
    <t>realdonaldtrump,magaark  magaark,heyitscarolyn  heyitscarolyn,dbongino  dbongino,vlovesanimals  vlovesanimals,josal87  josal87,michigan0323  michigan0323,muadib_1  muadib_1,tomilahren  tomilahren,education4libs  education4libs,johnkstahlusa</t>
  </si>
  <si>
    <t>glitterbeard_,jack_burkman  jack_burkman,incessant  incessant,whine  whine,struggle  struggle,alpha  alpha,mosquito</t>
  </si>
  <si>
    <t>president,trump  trump,peak  peak,alpha  alpha,male  male,alleged  alleged,extracurricular  extracurricular,activities  activities,none  none,concern  concern,american</t>
  </si>
  <si>
    <t>jack_burkman,sort  sort,delta  delta,male  male,finds  finds,pasty  pasty,bald  bald,monkey  monkey,diabetic  diabetic,sack  sack,assholes</t>
  </si>
  <si>
    <t>peterjancic,na  na,čajanki  čajanki,ermenčova  ermenčova,ni  ni,nič  nič,predstavila  predstavila,načrtov  načrtov,kako  kako,bomo  bomo,našli</t>
  </si>
  <si>
    <t>delavegalaw,here  here,goes  goes,insulting  insulting,nato</t>
  </si>
  <si>
    <t>ebnehava,ببخشید  ببخشید,میتونید  میتونید,بگید  بگید,این  این,توییت  توییت,ترامپت  ترامپت,چیه</t>
  </si>
  <si>
    <t>آمریکا,خواسته  خواسته,ایران  ایران,رو  رو,بترسونه  بترسونه,گفته  گفته,خدمه  خدمه,کشتی  کشتی,آدریان  آدریان,دریا  دریا,گریس1</t>
  </si>
  <si>
    <t>realdonaldtrump,throw  throw,out  out,america  america,biggest  biggest,peadophiles  peadophiles,world  world,allow  allow,human  human,trafficking</t>
  </si>
  <si>
    <t>realdonaldtrump,nato  nato,saying  saying,trying  trying,bankrupt  bankrupt,bring  bring,communist  communist,coup</t>
  </si>
  <si>
    <t>potus,time  time,start  start,drain  drain,nato  nato,swamp  swamp,start  start,now</t>
  </si>
  <si>
    <t>realdonaldtrump,chart  chart,2015  2015,nato  nato,pay  pay,nato  nato,members  members,agreed  agreed,spend  spend,gdps  gdps,defense</t>
  </si>
  <si>
    <t>rvqb,bigthomas68  bigthomas68,debtassassin1  debtassassin1,bfraser747  bfraser747,bbusa617  bbusa617,cstamper_  cstamper_,d00danon  d00danon,djnazsd  djnazsd,ifbpaul  ifbpaul,butchcates  butchcates,usacsmret</t>
  </si>
  <si>
    <t>realdonaldtrump,posted</t>
  </si>
  <si>
    <t>realdonaldtrump,maybe  maybe,teach  teach,lesson  lesson,spend  spend,less  less,military  military,nothing  nothing,nato  nato,missions  missions,nothing</t>
  </si>
  <si>
    <t>realdonaldtrump,hope  hope,going  going,happen  happen,now  now,democrats  democrats,want  want,pay  pay,bank  bank,accounts  accounts,dnc</t>
  </si>
  <si>
    <t>assar_,luxembourg  luxembourg,55  55,donald  donald,come</t>
  </si>
  <si>
    <t>realdonaldtrump,nato  nato,#stanfordbinetintelligencescale  #stanfordbinetintelligencescale,very  very,unfair  unfair,united  united,states  states,presidency  presidency,co  co,cui9yilyfv  ejduboisl7444,realdonaldtrump</t>
  </si>
  <si>
    <t>realdonaldtrump,nato  nato,racist  racist,white  white,supremacist  supremacist,trump  trump,admin  admin,announced  announced,proposal  proposal,detain  detain,undocumented</t>
  </si>
  <si>
    <t>realdonaldtrump,chart  chart,simplistic  simplistic,read  read,explanations  explanations,numbers  numbers,understand  understand,numbers  numbers,quite  quite,misleading  misleading,oh</t>
  </si>
  <si>
    <t>nato,don  don,worry  worry,majority  majority,americans  americans,ignore  ignore,lie  lie,single  single,day  day,lies</t>
  </si>
  <si>
    <t>realdonaldtrump,noi  noi,proteggiamo  proteggiamo,l'europa  l'europa,ma  ma,solo  solo,nazioni  nazioni,contribuiscono  contribuiscono,con  con,il  il,questo</t>
  </si>
  <si>
    <t>msnbc,nbc  nbc,abc  abc,cbsnews  cbsnews,cnnpolitics  cnnpolitics,maddow  maddow,nytimes  nytimes,washingtonpost  washingtonpost,joenbc  joenbc,charliekirk11  charliekirk11,sharylattkisson</t>
  </si>
  <si>
    <t>realdonaldtrump,strongest  strongest,supporter  supporter,standing  standing,military  military,veterans  veterans,first  first,responders  responders,families  families,former  former,president</t>
  </si>
  <si>
    <t>realdonaldtrump,take  take,parasite  parasite,denmark</t>
  </si>
  <si>
    <t>snowbirdsix1000,20committee  20committee,please  please,rid  rid,tard  tard,drunk  drunk,baboon  baboon,potus  potus,real  real,slowly  slowly,becoming</t>
  </si>
  <si>
    <t>dreamescapeps,20committee  20committee,today  today,memorable  memorable,day  day,days  days,freak  freak,show  show,known  known,trump  trump,presidency</t>
  </si>
  <si>
    <t>alanfair12,michaelcoudrey  michaelcoudrey,realdonaldtrump  end,nato  saudi,arabia  more,defense  realdonaldtrump,good  good,best  best,everyone  everyone,friends  friends,eastern</t>
  </si>
  <si>
    <t>realdonaldtrump,denmark  denmark,paid  paid,nato  nato,bill  bill,need  need,foreclose  foreclose,greenland</t>
  </si>
  <si>
    <t>michaelcoudrey,realdonaldtrump  timmcguiness,michaelcoudrey  nato,funded  countries,going  realdonaldtrump,nato  middle,east  realdonaldtrump,oh  oh,friends  friends,poor  poor,countries</t>
  </si>
  <si>
    <t>nato,clearly  clearly,unfair  unfair,lapsided  lapsided,abuse  abuse,america  america,stops</t>
  </si>
  <si>
    <t>realdonaldtrump,idiocy  idiocy,showing  showing,america  america,united  united,states  states,self  self,finance  finance,each  each,nato  nato,base</t>
  </si>
  <si>
    <t>realdonaldtrump,lies  lies,nato  nato,agreement  agreement,increases  increases,start  start,2024  2024,tell  tell,truth  truth,know  know,truth</t>
  </si>
  <si>
    <t>esperdod,usnato  usnato,potus  potus,klausiohannis  klausiohannis,nato  belgiumdefence,nato  nato,belgiumnato  belgiumnato,belgian_army  belgian_army,shape_nato  shape_nato,litdelnato  litdelnato,lithuanian_mod</t>
  </si>
  <si>
    <t>#icymi,check  check,out  out,video  video,lieutenant  lieutenant,franziska  franziska,artillery  artillery,platoon  platoon,leader  leader,part  part,#nato</t>
  </si>
  <si>
    <t>more,000  000,service  service,members  members,21  21,nations  nations,convened  convened,hohenfels  hohenfels,germany  germany,aug  aug,15</t>
  </si>
  <si>
    <t>detachment,army  army,arrived  arrived,join  join,#efp  #efp,#bgltu  #bgltu,multinational  multinational,battlegroup  battlegroup,#lithuania  #lithuania,composed  composed,detachments</t>
  </si>
  <si>
    <t>great,meeting  meeting,potus  potus,amp  amp,romania's  romania's,president  president,klausiohannis  klausiohannis,happy  happy,meet  meet,ally  ally,leader</t>
  </si>
  <si>
    <t>realdonaldtrump,misreading  misreading,graph  graph,lads</t>
  </si>
  <si>
    <t>nato,super  super,classified  classified,weapon  weapon,shut  shut,moron's  moron's,mouth</t>
  </si>
  <si>
    <t>denmark,one  one,staunchest  staunchest,nato  nato,allies  allies,europe  europe,attacks  attacks,rebuffed  rebuffed,frankly  frankly,ridiculous  ridiculous,idea</t>
  </si>
  <si>
    <t>realdonaldtrump,very  very,unfair  unfair,united  united,states  states,#putinspuppet</t>
  </si>
  <si>
    <t>realdonaldtrump,nato  nato,quick  quick,donald  donald,tell  tell,specifically  specifically,included  included,defence  defence,expenditures  expenditures,chart  chart,countries</t>
  </si>
  <si>
    <t>realdonaldtrump,nato  nato,merkel  merkel,germany  germany,building  building,nord  nord,stream  stream,russia  russia,macron  macron,hosts  hosts,putin</t>
  </si>
  <si>
    <t>cati1836,jchaltiwanger  jchaltiwanger,nobody  nobody,tweets  tweets,praise  praise,himself  himself,trump  trump,fucking  fucking,embarrassing  embarrassing,plus  plus,another</t>
  </si>
  <si>
    <t>past,24  24,hours  hours,trump  trump,cancelled  cancelled,trip  trip,denmark  denmark,wouldn  wouldn,sell  sell,greenland  greenland,referred</t>
  </si>
  <si>
    <t>rich_roser,jchaltiwanger  jchaltiwanger,hes  hes,president  president,anymore  anymore,think  think,people  people,left  left,more  more,civil  civil,conservatives</t>
  </si>
  <si>
    <t>kurtschlichter,break  break,deal  deal,wheel  wheel,#nato  #nato,_  _,ツ  ツ,_</t>
  </si>
  <si>
    <t>tweet,apparently  apparently,composed  composed,sent  sent,intentionally  intentionally,believe</t>
  </si>
  <si>
    <t>stopgettingaway,mean  mean,statement  statement,wrong  wrong,way  stopgettingaway,up  up,nato  nato,now  stopgettingaway,found</t>
  </si>
  <si>
    <t>bruh,lmao  carolinefromp5,mean  mean,jesus  carolinefromp5,idk  idk,fact  fact,king  king,jews  jews,trending  trending,much  much,lmfao</t>
  </si>
  <si>
    <t>ebo_bennin,place  place,dey  dey,bee</t>
  </si>
  <si>
    <t>realdonaldtrump,nato  nato,putin  putin,very  very,appreciative  appreciative,done  done,weaken  weaken,nato  nato,russians  russians,used  used,try</t>
  </si>
  <si>
    <t>rogerhpng,綠線以下的自己皮繃緊一點啊</t>
  </si>
  <si>
    <t>算帳時間,買格陵蘭被拒還在氣  買格陵蘭被拒還在氣,川普又轟丹麥  川普又轟丹麥,美國在北約花的錢多更多</t>
  </si>
  <si>
    <t>realdonaldtrump,crybaby  crybaby,grow  grow,up  up,captain  captain,whiner</t>
  </si>
  <si>
    <t>realdonaldtrump,never  never,mess  mess,#usa  #usa,against  against,iran  iran,drone  drone,shoot  shoot,down  down,war  war,very</t>
  </si>
  <si>
    <t>abcnews,cbsnews  cbsnews,nbcnews  nbcnews,cnn  cnn,msnbc  msnbc,report  report,nato  nato,countries  countries,taking  taking,advantage  advantage,#kag2020</t>
  </si>
  <si>
    <t>nato,member  member,countries  countries,need  need,pay  pay,#fairshare</t>
  </si>
  <si>
    <t>fjodorkarne,thomasseltzer  thomasseltzer,var  var,avtala  avtala,2014  2014,er  er,av  av,10  10,avtaleår  avtaleår,passert  passert,og</t>
  </si>
  <si>
    <t>realdonaldtrump,such  such,little  little,bitch  bitch,take  take,break</t>
  </si>
  <si>
    <t>dagboee,thomasseltzer  thomasseltzer,innen  innen,2024  2024,å  å,syte  syte,over  over,den  den,prosenten  prosenten,nå  nå,er</t>
  </si>
  <si>
    <t>realdonaldtrump,owed  owed,elpasotxgov  elpasotxgov,gt  gt,500  500,000  000,february  february,absolute  absolute,projection</t>
  </si>
  <si>
    <t>realdonaldtrump,cares  cares,more  more,country  country,president  president,pass</t>
  </si>
  <si>
    <t>epsilomatic,mikeharrisny  mikeharrisny,shouldn  shouldn,members  members,equals  equals,co  co,sf0l5nykfd</t>
  </si>
  <si>
    <t>epsilomatic,try  try,understand  understand,reality  reality,change  change,mind  mind,stay  stay,emotive  denmark,want  want,sell  sell,defend</t>
  </si>
  <si>
    <t>mikeharrisny,btw  btw,denmark  denmark,member  member,nato  mikeharrisny,never  never,thought  thought,people  people,such  such,conceited</t>
  </si>
  <si>
    <t>realdonaldtrump,united  united,states  world,nato  nato,countries  states,use  use,taxpayer  taxpayer,funds  funds,protect  protect,world  countries,refusing</t>
  </si>
  <si>
    <t>Top Word Pairs in Tweet by Salience</t>
  </si>
  <si>
    <t>record,denmark  denmark,35  35,gdp  gdp,nato  nato,spending  spending,wealthy  wealthy,country  country,protect  protect,europe  europe,28</t>
  </si>
  <si>
    <t>true,ask  ask,secretary  secretary,general  general,jens  jens,stoltenberg  stoltenberg,#nato  many,people  people,loose  loose,sight  sight,fake</t>
  </si>
  <si>
    <t>ejduboisl7444,realdonaldtrump  realdonaldtrump,nato  nato,#stanfordbinetintelligencescale  #stanfordbinetintelligencescale,very  very,unfair  unfair,united  united,states  states,presidency  presidency,co  co,cui9yilyfv</t>
  </si>
  <si>
    <t>20committee,please  please,rid  rid,tard  tard,drunk  drunk,baboon  baboon,potus  potus,real  real,slowly  slowly,becoming  becoming,official</t>
  </si>
  <si>
    <t>more,defense  end,nato  saudi,arabia  realdonaldtrump,good  good,best  best,everyone  everyone,friends  friends,eastern  eastern,europe  europe,let's</t>
  </si>
  <si>
    <t>countries,going  nato,funded  realdonaldtrump,nato  middle,east  realdonaldtrump,oh  oh,friends  friends,poor  poor,countries  going,pay  pay,defence</t>
  </si>
  <si>
    <t>jchaltiwanger,nobody  nobody,tweets  tweets,praise  praise,himself  himself,trump  trump,fucking  fucking,embarrassing  embarrassing,plus  plus,another  another,amateur</t>
  </si>
  <si>
    <t>jchaltiwanger,hes  hes,president  president,anymore  anymore,think  think,people  people,left  left,more  more,civil  civil,conservatives  conservatives,again</t>
  </si>
  <si>
    <t>states,use  use,taxpayer  taxpayer,funds  funds,protect  protect,world  countries,refusing  refusing,pay  pay,fair  fair,share  share,step</t>
  </si>
  <si>
    <t>Count of Tweet Date (UTC)</t>
  </si>
  <si>
    <t>Row Labels</t>
  </si>
  <si>
    <t>Grand Total</t>
  </si>
  <si>
    <t>2019</t>
  </si>
  <si>
    <t>Mar</t>
  </si>
  <si>
    <t>4-Mar</t>
  </si>
  <si>
    <t>16-Mar</t>
  </si>
  <si>
    <t>18-Mar</t>
  </si>
  <si>
    <t>23-Mar</t>
  </si>
  <si>
    <t>27-Mar</t>
  </si>
  <si>
    <t>31-Mar</t>
  </si>
  <si>
    <t>Aug</t>
  </si>
  <si>
    <t>20-Aug</t>
  </si>
  <si>
    <t>21-Aug</t>
  </si>
  <si>
    <t>22-Aug</t>
  </si>
  <si>
    <t>128, 128, 128</t>
  </si>
  <si>
    <t>161, 95, 95</t>
  </si>
  <si>
    <t>Red</t>
  </si>
  <si>
    <t>193, 62, 62</t>
  </si>
  <si>
    <t>225, 30, 30</t>
  </si>
  <si>
    <t>G1: realdonaldtrump nato michaelcoudrey united states very unfair countries trump alanfair12</t>
  </si>
  <si>
    <t>G3: cbsnews msnbc report countries taking advantage</t>
  </si>
  <si>
    <t>G4: nato potus nations amp klausiohannis leader forces security alliance battlegroup</t>
  </si>
  <si>
    <t>G6: 20committee speakerpelosi freak show repadamschiff senschumer ewarren repjeffries corybooker kamalaharris</t>
  </si>
  <si>
    <t>G10: nato trump attacks mr president alliance actually ' much allies</t>
  </si>
  <si>
    <t>G11: mikeharrisny denmark epsilomatic</t>
  </si>
  <si>
    <t>G12: er thomasseltzer som og har det jo 2024 å nå</t>
  </si>
  <si>
    <t>G13: jchaltiwanger trump jews cati1836 rich_roser more having bad orange man</t>
  </si>
  <si>
    <t>G15: alpha jack_burkman male president</t>
  </si>
  <si>
    <t>G19: stopgettingaway carolinefromp5 mean</t>
  </si>
  <si>
    <t>G20: _</t>
  </si>
  <si>
    <t>G22: رو</t>
  </si>
  <si>
    <t>G24: que de el</t>
  </si>
  <si>
    <t>G26: sethabramson denmark greenland</t>
  </si>
  <si>
    <t>Edge Weight▓1▓5▓0▓True▓Gray▓Red▓▓Edge Weight▓1▓5▓0▓3▓10▓False▓Edge Weight▓1▓5▓0▓25▓8▓False▓▓0▓0▓0▓True▓Black▓Black▓▓Betweenness Centrality▓0▓11355▓3▓150▓1000▓False▓▓0▓0▓0▓0▓0▓False▓▓0▓0▓0▓0▓0▓False▓▓0▓0▓0▓0▓0▓False</t>
  </si>
  <si>
    <t>GraphSource░TwitterSearch▓GraphTerm░1164231651351617536 filter:replies▓ImportDescription░The graph represents a network of 184 Twitter users whose recent tweets contained "1164231651351617536 filter:replies", or who were replied to or mentioned in those tweets, taken from a data set limited to a maximum of 18,000 tweets.  The network was obtained from Twitter on Thursday, 22 August 2019 at 17:07 UTC.
The tweets in the network were tweeted over the 23-hour, 7-minute period from Wednesday, 21 August 2019 at 17:43 UTC to Thursday, 22 August 2019 at 16:51 UTC.
There is an edge for each "replies-to" relationship in a tweet, an edge for each "mentions" relationship in a tweet, and a self-loop edge for each tweet that is not a "replies-to" or "mentions".▓ImportSuggestedTitle░1164231651351617536 filter:replies Twitter NodeXL SNA Map and Report for Thursday, 22 August 2019 at 17:06 UTC▓ImportSuggestedFileNameNoExtension░2019-08-22 17-06-19 NodeXL Twitter Search 1164231651351617536 filter:replies▓GroupingDescription░The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</si>
</sst>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3"/>
      <tableStyleElement type="headerRow" dxfId="502"/>
    </tableStyle>
    <tableStyle name="NodeXL Table" pivot="0" count="1">
      <tableStyleElement type="headerRow" dxfId="5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microsoft.com/office/2007/relationships/slicerCache" Target="/xl/slicerCaches/slicerCache3.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0088135"/>
        <c:axId val="25248896"/>
      </c:barChart>
      <c:catAx>
        <c:axId val="400881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248896"/>
        <c:crosses val="autoZero"/>
        <c:auto val="1"/>
        <c:lblOffset val="100"/>
        <c:noMultiLvlLbl val="0"/>
      </c:catAx>
      <c:valAx>
        <c:axId val="25248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88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1164231651351617536 filter:replies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9"/>
                <c:pt idx="0">
                  <c:v>4-Mar
Mar
2019</c:v>
                </c:pt>
                <c:pt idx="1">
                  <c:v>16-Mar</c:v>
                </c:pt>
                <c:pt idx="2">
                  <c:v>18-Mar</c:v>
                </c:pt>
                <c:pt idx="3">
                  <c:v>23-Mar</c:v>
                </c:pt>
                <c:pt idx="4">
                  <c:v>27-Mar</c:v>
                </c:pt>
                <c:pt idx="5">
                  <c:v>31-Mar</c:v>
                </c:pt>
                <c:pt idx="6">
                  <c:v>20-Aug
Aug</c:v>
                </c:pt>
                <c:pt idx="7">
                  <c:v>21-Aug</c:v>
                </c:pt>
                <c:pt idx="8">
                  <c:v>22-Aug</c:v>
                </c:pt>
              </c:strCache>
            </c:strRef>
          </c:cat>
          <c:val>
            <c:numRef>
              <c:f>'Time Series'!$B$26:$B$38</c:f>
              <c:numCache>
                <c:formatCode>General</c:formatCode>
                <c:ptCount val="9"/>
                <c:pt idx="0">
                  <c:v>1</c:v>
                </c:pt>
                <c:pt idx="1">
                  <c:v>1</c:v>
                </c:pt>
                <c:pt idx="2">
                  <c:v>2</c:v>
                </c:pt>
                <c:pt idx="3">
                  <c:v>1</c:v>
                </c:pt>
                <c:pt idx="4">
                  <c:v>1</c:v>
                </c:pt>
                <c:pt idx="5">
                  <c:v>1</c:v>
                </c:pt>
                <c:pt idx="6">
                  <c:v>3</c:v>
                </c:pt>
                <c:pt idx="7">
                  <c:v>105</c:v>
                </c:pt>
                <c:pt idx="8">
                  <c:v>27</c:v>
                </c:pt>
              </c:numCache>
            </c:numRef>
          </c:val>
        </c:ser>
        <c:axId val="66105041"/>
        <c:axId val="58074458"/>
      </c:barChart>
      <c:catAx>
        <c:axId val="66105041"/>
        <c:scaling>
          <c:orientation val="minMax"/>
        </c:scaling>
        <c:axPos val="b"/>
        <c:delete val="0"/>
        <c:numFmt formatCode="General" sourceLinked="1"/>
        <c:majorTickMark val="out"/>
        <c:minorTickMark val="none"/>
        <c:tickLblPos val="nextTo"/>
        <c:crossAx val="58074458"/>
        <c:crosses val="autoZero"/>
        <c:auto val="1"/>
        <c:lblOffset val="100"/>
        <c:noMultiLvlLbl val="0"/>
      </c:catAx>
      <c:valAx>
        <c:axId val="58074458"/>
        <c:scaling>
          <c:orientation val="minMax"/>
        </c:scaling>
        <c:axPos val="l"/>
        <c:majorGridlines/>
        <c:delete val="0"/>
        <c:numFmt formatCode="General" sourceLinked="1"/>
        <c:majorTickMark val="out"/>
        <c:minorTickMark val="none"/>
        <c:tickLblPos val="nextTo"/>
        <c:crossAx val="661050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5913473"/>
        <c:axId val="31894666"/>
      </c:barChart>
      <c:catAx>
        <c:axId val="259134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894666"/>
        <c:crosses val="autoZero"/>
        <c:auto val="1"/>
        <c:lblOffset val="100"/>
        <c:noMultiLvlLbl val="0"/>
      </c:catAx>
      <c:valAx>
        <c:axId val="31894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3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616539"/>
        <c:axId val="33331124"/>
      </c:barChart>
      <c:catAx>
        <c:axId val="186165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331124"/>
        <c:crosses val="autoZero"/>
        <c:auto val="1"/>
        <c:lblOffset val="100"/>
        <c:noMultiLvlLbl val="0"/>
      </c:catAx>
      <c:valAx>
        <c:axId val="33331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16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544661"/>
        <c:axId val="15466494"/>
      </c:barChart>
      <c:catAx>
        <c:axId val="315446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466494"/>
        <c:crosses val="autoZero"/>
        <c:auto val="1"/>
        <c:lblOffset val="100"/>
        <c:noMultiLvlLbl val="0"/>
      </c:catAx>
      <c:valAx>
        <c:axId val="15466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44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80719"/>
        <c:axId val="44826472"/>
      </c:barChart>
      <c:catAx>
        <c:axId val="49807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826472"/>
        <c:crosses val="autoZero"/>
        <c:auto val="1"/>
        <c:lblOffset val="100"/>
        <c:noMultiLvlLbl val="0"/>
      </c:catAx>
      <c:valAx>
        <c:axId val="44826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0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785065"/>
        <c:axId val="7065586"/>
      </c:barChart>
      <c:catAx>
        <c:axId val="7850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065586"/>
        <c:crosses val="autoZero"/>
        <c:auto val="1"/>
        <c:lblOffset val="100"/>
        <c:noMultiLvlLbl val="0"/>
      </c:catAx>
      <c:valAx>
        <c:axId val="7065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5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3590275"/>
        <c:axId val="35441564"/>
      </c:barChart>
      <c:catAx>
        <c:axId val="635902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441564"/>
        <c:crosses val="autoZero"/>
        <c:auto val="1"/>
        <c:lblOffset val="100"/>
        <c:noMultiLvlLbl val="0"/>
      </c:catAx>
      <c:valAx>
        <c:axId val="35441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90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0538621"/>
        <c:axId val="52194406"/>
      </c:barChart>
      <c:catAx>
        <c:axId val="505386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194406"/>
        <c:crosses val="autoZero"/>
        <c:auto val="1"/>
        <c:lblOffset val="100"/>
        <c:noMultiLvlLbl val="0"/>
      </c:catAx>
      <c:valAx>
        <c:axId val="52194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38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7096471"/>
        <c:axId val="66997328"/>
      </c:barChart>
      <c:catAx>
        <c:axId val="67096471"/>
        <c:scaling>
          <c:orientation val="minMax"/>
        </c:scaling>
        <c:axPos val="b"/>
        <c:delete val="1"/>
        <c:majorTickMark val="out"/>
        <c:minorTickMark val="none"/>
        <c:tickLblPos val="none"/>
        <c:crossAx val="66997328"/>
        <c:crosses val="autoZero"/>
        <c:auto val="1"/>
        <c:lblOffset val="100"/>
        <c:noMultiLvlLbl val="0"/>
      </c:catAx>
      <c:valAx>
        <c:axId val="66997328"/>
        <c:scaling>
          <c:orientation val="minMax"/>
        </c:scaling>
        <c:axPos val="l"/>
        <c:delete val="1"/>
        <c:majorTickMark val="out"/>
        <c:minorTickMark val="none"/>
        <c:tickLblPos val="none"/>
        <c:crossAx val="670964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9</xdr:col>
      <xdr:colOff>304800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5" name="Language"/>
            <xdr:cNvGraphicFramePr/>
          </xdr:nvGraphicFramePr>
          <xdr:xfrm>
            <a:off x="7115175" y="4191000"/>
            <a:ext cx="1266825" cy="1266825"/>
          </xdr:xfrm>
          <a:graphic>
            <a:graphicData uri="http://schemas.microsoft.com/office/drawing/2010/slicer">
              <sle:slicer xmlns:sle="http://schemas.microsoft.com/office/drawing/2010/slicer" name="Languag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2" refreshedBy="Space Lab" refreshedVersion="6">
  <cacheSource type="worksheet">
    <worksheetSource ref="A2:BN144"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m/>
        <s v="impeachdonaldtrumpnow"/>
        <s v="trumplies"/>
        <s v="lefthypocrisy"/>
        <s v="stanfordbinetintelligencescale"/>
        <s v="usa"/>
        <s v="antichrist nebuchadnezzar"/>
        <s v="25thamendmentnow"/>
        <s v="nato g7"/>
        <s v="putinspuppet"/>
        <s v="nato"/>
        <s v="kag2020"/>
        <s v="fairshare"/>
        <s v="denmark"/>
        <s v="icymi nato wearenato"/>
        <s v="greenlandpurchase"/>
        <s v="efp bgltu lithuania defence"/>
        <s v="nato russia"/>
        <s v="5g"/>
        <s v="combinedresolve nato allied2wi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2">
        <d v="2019-08-21T17:43:53.000"/>
        <d v="2019-08-21T17:43:56.000"/>
        <d v="2019-08-21T17:44:36.000"/>
        <d v="2019-08-21T17:45:57.000"/>
        <d v="2019-08-21T17:46:10.000"/>
        <d v="2019-08-21T17:46:56.000"/>
        <d v="2019-08-21T17:47:42.000"/>
        <d v="2019-08-21T17:49:40.000"/>
        <d v="2019-08-21T17:49:41.000"/>
        <d v="2019-08-21T17:50:03.000"/>
        <d v="2019-08-21T17:52:29.000"/>
        <d v="2019-08-21T17:53:47.000"/>
        <d v="2019-08-21T17:54:51.000"/>
        <d v="2019-08-21T17:55:03.000"/>
        <d v="2019-08-21T17:55:50.000"/>
        <d v="2019-08-21T17:57:16.000"/>
        <d v="2019-08-21T17:58:15.000"/>
        <d v="2019-08-21T17:58:42.000"/>
        <d v="2019-08-21T18:04:36.000"/>
        <d v="2019-08-21T18:06:21.000"/>
        <d v="2019-08-21T18:07:59.000"/>
        <d v="2019-08-21T18:19:47.000"/>
        <d v="2019-08-21T18:20:41.000"/>
        <d v="2019-08-21T18:22:18.000"/>
        <d v="2019-08-21T18:24:16.000"/>
        <d v="2019-08-21T18:24:45.000"/>
        <d v="2019-08-21T18:25:41.000"/>
        <d v="2019-08-21T18:25:53.000"/>
        <d v="2019-08-21T18:30:07.000"/>
        <d v="2019-08-21T18:34:01.000"/>
        <d v="2019-08-21T18:47:49.000"/>
        <d v="2019-08-21T18:52:43.000"/>
        <d v="2019-08-21T18:55:57.000"/>
        <d v="2019-08-21T18:57:59.000"/>
        <d v="2019-08-21T19:08:14.000"/>
        <d v="2019-08-21T19:32:23.000"/>
        <d v="2019-08-21T19:34:21.000"/>
        <d v="2019-08-21T19:30:44.000"/>
        <d v="2019-08-21T19:32:41.000"/>
        <d v="2019-08-21T19:52:56.000"/>
        <d v="2019-08-21T20:09:11.000"/>
        <d v="2019-08-21T20:26:04.000"/>
        <d v="2019-08-21T20:31:39.000"/>
        <d v="2019-08-21T20:37:17.000"/>
        <d v="2019-08-21T20:41:13.000"/>
        <d v="2019-08-21T20:48:28.000"/>
        <d v="2019-08-21T20:49:28.000"/>
        <d v="2019-08-21T21:20:25.000"/>
        <d v="2019-08-21T21:23:12.000"/>
        <d v="2019-08-21T21:25:48.000"/>
        <d v="2019-08-21T21:29:18.000"/>
        <d v="2019-08-21T21:56:29.000"/>
        <d v="2019-08-21T21:56:38.000"/>
        <d v="2019-08-21T21:56:46.000"/>
        <d v="2019-08-21T21:57:03.000"/>
        <d v="2019-08-21T21:57:22.000"/>
        <d v="2019-08-21T22:07:55.000"/>
        <d v="2019-08-21T22:20:37.000"/>
        <d v="2019-08-21T22:22:28.000"/>
        <d v="2019-08-21T23:03:34.000"/>
        <d v="2019-08-21T23:22:06.000"/>
        <d v="2019-08-22T00:19:57.000"/>
        <d v="2019-08-22T00:36:27.000"/>
        <d v="2019-08-22T00:37:56.000"/>
        <d v="2019-08-22T00:42:09.000"/>
        <d v="2019-08-22T02:40:46.000"/>
        <d v="2019-08-22T03:39:39.000"/>
        <d v="2019-08-22T06:15:17.000"/>
        <d v="2019-08-22T10:06:17.000"/>
        <d v="2019-08-22T10:29:51.000"/>
        <d v="2019-08-22T10:59:13.000"/>
        <d v="2019-08-22T11:36:09.000"/>
        <d v="2019-08-22T11:38:26.000"/>
        <d v="2019-08-22T14:09:45.000"/>
        <d v="2019-08-22T14:55:14.000"/>
        <d v="2019-08-22T15:19:31.000"/>
        <d v="2019-08-21T23:30:17.000"/>
        <d v="2019-08-22T16:51:03.000"/>
        <d v="2019-08-21T18:04:52.000"/>
        <d v="2019-08-21T20:37:08.000"/>
        <d v="2019-08-21T20:23:17.000"/>
        <d v="2019-08-21T15:07:20.000"/>
        <d v="2019-08-21T13:07:27.000"/>
        <d v="2019-08-21T15:02:24.000"/>
        <d v="2019-08-21T18:18:54.000"/>
        <d v="2019-08-21T14:57:37.000"/>
        <d v="2019-08-21T18:16:27.000"/>
        <d v="2019-08-21T18:22:07.000"/>
        <d v="2019-08-21T17:34:15.000"/>
        <d v="2019-08-21T17:37:55.000"/>
        <d v="2019-08-21T19:04:33.000"/>
        <d v="2019-08-21T19:40:49.000"/>
        <d v="2019-08-21T19:45:26.000"/>
        <d v="2019-08-21T19:50:49.000"/>
        <d v="2019-08-21T20:04:59.000"/>
        <d v="2019-08-21T20:36:51.000"/>
        <d v="2019-08-21T17:35:47.000"/>
        <d v="2019-08-21T18:57:36.000"/>
        <d v="2019-08-21T19:39:01.000"/>
        <d v="2019-08-21T19:43:28.000"/>
        <d v="2019-08-21T19:49:24.000"/>
        <d v="2019-08-21T20:02:38.000"/>
        <d v="2019-08-21T20:27:00.000"/>
        <d v="2019-08-21T20:46:05.000"/>
        <d v="2019-08-21T20:03:17.000"/>
        <d v="2019-08-22T08:38:54.000"/>
        <d v="2019-08-22T05:20:33.000"/>
        <d v="2019-08-22T09:30:35.000"/>
        <d v="2019-03-04T23:48:41.000"/>
        <d v="2019-03-16T22:16:24.000"/>
        <d v="2019-03-18T14:09:26.000"/>
        <d v="2019-03-18T18:40:06.000"/>
        <d v="2019-03-23T16:23:09.000"/>
        <d v="2019-03-27T00:36:28.000"/>
        <d v="2019-03-31T18:41:59.000"/>
        <d v="2019-08-21T19:18:41.000"/>
        <d v="2019-08-20T12:08:31.000"/>
        <d v="2019-08-21T02:45:37.000"/>
        <d v="2019-08-21T04:03:00.000"/>
        <d v="2019-08-20T20:53:40.000"/>
        <d v="2019-08-22T06:05:47.000"/>
        <d v="2019-08-22T00:18:21.000"/>
        <d v="2019-08-22T00:19:46.000"/>
        <d v="2019-08-22T00:19:20.000"/>
        <d v="2019-08-22T00:21:48.000"/>
        <d v="2019-08-21T23:02:52.000"/>
        <d v="2019-08-21T17:43:50.000"/>
        <d v="2019-08-22T07:45:56.000"/>
        <d v="2019-08-21T17:32:32.000"/>
        <d v="2019-08-21T22:14:40.000"/>
        <d v="2019-08-21T13:41:57.000"/>
        <d v="2019-08-21T18:18:56.000"/>
        <d v="2019-08-22T08:24:24.000"/>
        <d v="2019-08-22T11:27:01.000"/>
        <d v="2019-08-21T17:47:34.000"/>
        <d v="2019-08-21T17:52:51.000"/>
        <d v="2019-08-20T23:56:57.000"/>
        <d v="2019-08-21T00:50:45.000"/>
        <d v="2019-08-21T17:58:21.000"/>
        <d v="2019-08-21T18:03:52.000"/>
        <d v="2019-08-21T00:27:02.000"/>
        <d v="2019-08-21T22:28:46.000"/>
      </sharedItems>
      <fieldGroup par="67" base="22">
        <rangePr groupBy="days" autoEnd="1" autoStart="1" startDate="2019-03-04T23:48:41.000" endDate="2019-08-22T16:51:03.000"/>
        <groupItems count="368">
          <s v="&lt;3/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2/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11">
        <s v="en"/>
        <s v="und"/>
        <s v="fr"/>
        <s v="es"/>
        <s v="ru"/>
        <s v="sl"/>
        <s v="fa"/>
        <s v="it"/>
        <s v="zh"/>
        <s v="no"/>
        <s v="ht"/>
      </sharedItems>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Your list of keywords Word Count" numFmtId="1">
      <sharedItems containsString="0" containsBlank="1" containsMixedTypes="0" containsNumber="1" containsInteger="1" count="0"/>
    </cacheField>
    <cacheField name="Sentiment List #3: Your list of keywords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3-04T23:48:41.000" endDate="2019-08-22T16:51:03.000"/>
        <groupItems count="14">
          <s v="&lt;3/4/2019"/>
          <s v="Jan"/>
          <s v="Feb"/>
          <s v="Mar"/>
          <s v="Apr"/>
          <s v="May"/>
          <s v="Jun"/>
          <s v="Jul"/>
          <s v="Aug"/>
          <s v="Sep"/>
          <s v="Oct"/>
          <s v="Nov"/>
          <s v="Dec"/>
          <s v="&gt;8/22/2019"/>
        </groupItems>
      </fieldGroup>
    </cacheField>
    <cacheField name="Years" databaseField="0">
      <sharedItems containsMixedTypes="0" count="0"/>
      <fieldGroup base="22">
        <rangePr groupBy="years" autoEnd="1" autoStart="1" startDate="2019-03-04T23:48:41.000" endDate="2019-08-22T16:51:03.000"/>
        <groupItems count="3">
          <s v="&lt;3/4/2019"/>
          <s v="2019"/>
          <s v="&gt;8/22/2019"/>
        </groupItems>
      </fieldGroup>
    </cacheField>
  </cacheFields>
  <extLst>
    <ext xmlns:x14="http://schemas.microsoft.com/office/spreadsheetml/2009/9/main" uri="{725AE2AE-9491-48be-B2B4-4EB974FC3084}">
      <x14:pivotCacheDefinition pivotCacheId="1291275121"/>
    </ext>
  </extLst>
</pivotCacheDefinition>
</file>

<file path=xl/pivotCache/pivotCacheRecords1.xml><?xml version="1.0" encoding="utf-8"?>
<pivotCacheRecords xmlns="http://schemas.openxmlformats.org/spreadsheetml/2006/main" xmlns:r="http://schemas.openxmlformats.org/officeDocument/2006/relationships" count="142">
  <r>
    <s v="djarjartrump"/>
    <s v="nato"/>
    <m/>
    <m/>
    <m/>
    <m/>
    <m/>
    <m/>
    <m/>
    <m/>
    <s v="No"/>
    <n v="3"/>
    <m/>
    <m/>
    <x v="0"/>
    <d v="2019-08-21T17:43:53.000"/>
    <s v=".@realDonaldTrump  .@NATO, berry unfair tooda United States! https://t.co/ObRMH6bv8u"/>
    <m/>
    <m/>
    <x v="0"/>
    <s v="https://pbs.twimg.com/media/ECgugPkVAAEKWds.jpg"/>
    <s v="https://pbs.twimg.com/media/ECgugPkVAAEKWds.jpg"/>
    <x v="0"/>
    <d v="2019-08-21T00:00:00.000"/>
    <s v="17:43:53"/>
    <s v="https://twitter.com/djarjartrump/status/1164231663280222208"/>
    <m/>
    <m/>
    <s v="1164231663280222208"/>
    <s v="1164231651351617536"/>
    <b v="0"/>
    <n v="0"/>
    <s v="25073877"/>
    <b v="0"/>
    <x v="0"/>
    <m/>
    <s v=""/>
    <b v="0"/>
    <n v="0"/>
    <s v=""/>
    <s v="DJJT"/>
    <b v="0"/>
    <s v="1164231651351617536"/>
    <s v="Tweet"/>
    <n v="0"/>
    <n v="0"/>
    <m/>
    <m/>
    <m/>
    <m/>
    <m/>
    <m/>
    <m/>
    <m/>
    <n v="1"/>
    <s v="1"/>
    <s v="1"/>
    <m/>
    <m/>
    <m/>
    <m/>
    <m/>
    <m/>
    <m/>
    <m/>
    <m/>
  </r>
  <r>
    <s v="jiveasstrump"/>
    <s v="nato"/>
    <m/>
    <m/>
    <m/>
    <m/>
    <m/>
    <m/>
    <m/>
    <m/>
    <s v="No"/>
    <n v="5"/>
    <m/>
    <m/>
    <x v="0"/>
    <d v="2019-08-21T17:43:56.000"/>
    <s v="@realDonaldTrump @NATO .@NATO, real unfair t'de United States. Right On! https://t.co/VoJPtFJEzd"/>
    <m/>
    <m/>
    <x v="0"/>
    <s v="https://pbs.twimg.com/media/ECgugPkVAAEKWds.jpg"/>
    <s v="https://pbs.twimg.com/media/ECgugPkVAAEKWds.jpg"/>
    <x v="1"/>
    <d v="2019-08-21T00:00:00.000"/>
    <s v="17:43:56"/>
    <s v="https://twitter.com/jiveasstrump/status/1164231675477417984"/>
    <m/>
    <m/>
    <s v="1164231675477417984"/>
    <s v="1164231651351617536"/>
    <b v="0"/>
    <n v="17"/>
    <s v="25073877"/>
    <b v="0"/>
    <x v="0"/>
    <m/>
    <s v=""/>
    <b v="0"/>
    <n v="3"/>
    <s v=""/>
    <s v="JiveAssTrump"/>
    <b v="0"/>
    <s v="1164231651351617536"/>
    <s v="Tweet"/>
    <n v="0"/>
    <n v="0"/>
    <m/>
    <m/>
    <m/>
    <m/>
    <m/>
    <m/>
    <m/>
    <m/>
    <n v="1"/>
    <s v="1"/>
    <s v="1"/>
    <m/>
    <m/>
    <m/>
    <m/>
    <m/>
    <m/>
    <m/>
    <m/>
    <m/>
  </r>
  <r>
    <s v="twump_owo"/>
    <s v="nyato"/>
    <m/>
    <m/>
    <m/>
    <m/>
    <m/>
    <m/>
    <m/>
    <m/>
    <s v="No"/>
    <n v="7"/>
    <m/>
    <m/>
    <x v="0"/>
    <d v="2019-08-21T17:44:36.000"/>
    <s v="@realDonaldTrump .@NYATO, fu​r​ry unfaiw to the United States ⦓@ᵚ@⦔! https://t.co/ZEJrzTKFpP"/>
    <m/>
    <m/>
    <x v="0"/>
    <s v="https://pbs.twimg.com/media/ECgugPkVAAEKWds.jpg"/>
    <s v="https://pbs.twimg.com/media/ECgugPkVAAEKWds.jpg"/>
    <x v="2"/>
    <d v="2019-08-21T00:00:00.000"/>
    <s v="17:44:36"/>
    <s v="https://twitter.com/twump_owo/status/1164231844545597442"/>
    <m/>
    <m/>
    <s v="1164231844545597442"/>
    <s v="1164231651351617536"/>
    <b v="0"/>
    <n v="0"/>
    <s v="25073877"/>
    <b v="0"/>
    <x v="0"/>
    <m/>
    <s v=""/>
    <b v="0"/>
    <n v="0"/>
    <s v=""/>
    <s v="owo trump"/>
    <b v="0"/>
    <s v="1164231651351617536"/>
    <s v="Tweet"/>
    <n v="0"/>
    <n v="0"/>
    <m/>
    <m/>
    <m/>
    <m/>
    <m/>
    <m/>
    <m/>
    <m/>
    <n v="1"/>
    <s v="1"/>
    <s v="1"/>
    <n v="0"/>
    <n v="0"/>
    <n v="0"/>
    <n v="0"/>
    <n v="0"/>
    <n v="0"/>
    <n v="11"/>
    <n v="100"/>
    <n v="11"/>
  </r>
  <r>
    <s v="beenewsdaily"/>
    <s v="nato"/>
    <m/>
    <m/>
    <m/>
    <m/>
    <m/>
    <m/>
    <m/>
    <m/>
    <s v="No"/>
    <n v="9"/>
    <m/>
    <m/>
    <x v="0"/>
    <d v="2019-08-21T17:45:57.000"/>
    <s v="@realDonaldTrump @NATO Pres Trump tweeted “.@NATO, very unfair to the United States!” https://t.co/vB83SCi7sf"/>
    <s v="https://twitter.com/realdonaldtrump/status/1164231651351617536?s=21"/>
    <s v="twitter.com"/>
    <x v="0"/>
    <m/>
    <s v="http://pbs.twimg.com/profile_images/960940049561927680/-KtIWjJV_normal.jpg"/>
    <x v="3"/>
    <d v="2019-08-21T00:00:00.000"/>
    <s v="17:45:57"/>
    <s v="https://twitter.com/beenewsdaily/status/1164232181264392193"/>
    <m/>
    <m/>
    <s v="1164232181264392193"/>
    <s v="1164231651351617536"/>
    <b v="0"/>
    <n v="1"/>
    <s v="25073877"/>
    <b v="1"/>
    <x v="0"/>
    <m/>
    <s v="1164231651351617536"/>
    <b v="0"/>
    <n v="0"/>
    <s v=""/>
    <s v="Twitter for iPhone"/>
    <b v="0"/>
    <s v="1164231651351617536"/>
    <s v="Tweet"/>
    <n v="0"/>
    <n v="0"/>
    <m/>
    <m/>
    <m/>
    <m/>
    <m/>
    <m/>
    <m/>
    <m/>
    <n v="1"/>
    <s v="1"/>
    <s v="1"/>
    <m/>
    <m/>
    <m/>
    <m/>
    <m/>
    <m/>
    <m/>
    <m/>
    <m/>
  </r>
  <r>
    <s v="hapkidogal"/>
    <s v="speakerpelosi"/>
    <m/>
    <m/>
    <m/>
    <m/>
    <m/>
    <m/>
    <m/>
    <m/>
    <s v="No"/>
    <n v="11"/>
    <m/>
    <m/>
    <x v="1"/>
    <d v="2019-08-21T17:46:10.000"/>
    <s v="@SpeakerPelosi _x000a_#ImpeachDonaldTrumpNOW https://t.co/fblkI76QOH"/>
    <s v="https://twitter.com/realDonaldTrump/status/1164231651351617536"/>
    <s v="twitter.com"/>
    <x v="1"/>
    <m/>
    <s v="http://pbs.twimg.com/profile_images/1250729097/Buddah_2.jpg_red_normal.jpg"/>
    <x v="4"/>
    <d v="2019-08-21T00:00:00.000"/>
    <s v="17:46:10"/>
    <s v="https://twitter.com/hapkidogal/status/1164232236385939461"/>
    <m/>
    <m/>
    <s v="1164232236385939461"/>
    <m/>
    <b v="0"/>
    <n v="0"/>
    <s v="15764644"/>
    <b v="1"/>
    <x v="1"/>
    <m/>
    <s v="1164231651351617536"/>
    <b v="0"/>
    <n v="0"/>
    <s v=""/>
    <s v="TweetDeck"/>
    <b v="0"/>
    <s v="1164232236385939461"/>
    <s v="Tweet"/>
    <n v="0"/>
    <n v="0"/>
    <m/>
    <m/>
    <m/>
    <m/>
    <m/>
    <m/>
    <m/>
    <m/>
    <n v="1"/>
    <s v="6"/>
    <s v="6"/>
    <n v="0"/>
    <n v="0"/>
    <n v="0"/>
    <n v="0"/>
    <n v="0"/>
    <n v="0"/>
    <n v="2"/>
    <n v="100"/>
    <n v="2"/>
  </r>
  <r>
    <s v="dragonfly_drama"/>
    <s v="realdonaldtrump"/>
    <m/>
    <m/>
    <m/>
    <m/>
    <m/>
    <m/>
    <m/>
    <m/>
    <s v="No"/>
    <n v="12"/>
    <m/>
    <m/>
    <x v="1"/>
    <d v="2019-08-21T17:46:56.000"/>
    <s v="@realDonaldTrump _x000a_BLASPHEMOUS RECESSION_x000a_RACIST AntiSemtic Trump._x000a_Your Tenure at the WHITE HOUSE is OVER! https://t.co/f22XHz3XwL https://t.co/uVdfUbfjGj"/>
    <s v="https://twitter.com/realDonaldTrump/status/1164231651351617536"/>
    <s v="twitter.com"/>
    <x v="0"/>
    <s v="https://pbs.twimg.com/media/ECgvOOFUIAAN8yJ.jpg"/>
    <s v="https://pbs.twimg.com/media/ECgvOOFUIAAN8yJ.jpg"/>
    <x v="5"/>
    <d v="2019-08-21T00:00:00.000"/>
    <s v="17:46:56"/>
    <s v="https://twitter.com/dragonfly_drama/status/1164232429327925248"/>
    <m/>
    <m/>
    <s v="1164232429327925248"/>
    <m/>
    <b v="0"/>
    <n v="0"/>
    <s v="25073877"/>
    <b v="1"/>
    <x v="0"/>
    <m/>
    <s v="1164231651351617536"/>
    <b v="0"/>
    <n v="0"/>
    <s v=""/>
    <s v="Twitter for Android"/>
    <b v="0"/>
    <s v="1164232429327925248"/>
    <s v="Tweet"/>
    <n v="0"/>
    <n v="0"/>
    <m/>
    <m/>
    <m/>
    <m/>
    <m/>
    <m/>
    <m/>
    <m/>
    <n v="1"/>
    <s v="1"/>
    <s v="1"/>
    <n v="0"/>
    <n v="0"/>
    <n v="3"/>
    <n v="21.428571428571427"/>
    <n v="0"/>
    <n v="0"/>
    <n v="11"/>
    <n v="78.57142857142857"/>
    <n v="14"/>
  </r>
  <r>
    <s v="michaelt162"/>
    <s v="realdonaldtrump"/>
    <m/>
    <m/>
    <m/>
    <m/>
    <m/>
    <m/>
    <m/>
    <m/>
    <s v="No"/>
    <n v="13"/>
    <m/>
    <m/>
    <x v="0"/>
    <d v="2019-08-21T17:47:42.000"/>
    <s v="Hey @realDonaldTrump, you are a numbers guy. Who is the outlier here?_x000a__x000a_Hint: it’s not them. https://t.co/GUiH2gU7AN"/>
    <s v="https://twitter.com/realDonaldTrump/status/1164231651351617536"/>
    <s v="twitter.com"/>
    <x v="0"/>
    <m/>
    <s v="http://pbs.twimg.com/profile_images/978256306942472193/UGbTipbY_normal.jpg"/>
    <x v="6"/>
    <d v="2019-08-21T00:00:00.000"/>
    <s v="17:47:42"/>
    <s v="https://twitter.com/michaelt162/status/1164232623570505729"/>
    <m/>
    <m/>
    <s v="1164232623570505729"/>
    <s v="1164231651351617536"/>
    <b v="0"/>
    <n v="0"/>
    <s v="25073877"/>
    <b v="1"/>
    <x v="0"/>
    <m/>
    <s v="1164231651351617536"/>
    <b v="0"/>
    <n v="0"/>
    <s v=""/>
    <s v="Tweetbot for iΟS"/>
    <b v="0"/>
    <s v="1164231651351617536"/>
    <s v="Tweet"/>
    <n v="0"/>
    <n v="0"/>
    <m/>
    <m/>
    <m/>
    <m/>
    <m/>
    <m/>
    <m/>
    <m/>
    <n v="1"/>
    <s v="1"/>
    <s v="1"/>
    <n v="0"/>
    <n v="0"/>
    <n v="0"/>
    <n v="0"/>
    <n v="0"/>
    <n v="0"/>
    <n v="17"/>
    <n v="100"/>
    <n v="17"/>
  </r>
  <r>
    <s v="lasouizzi"/>
    <s v="nato_o"/>
    <m/>
    <m/>
    <m/>
    <m/>
    <m/>
    <m/>
    <m/>
    <m/>
    <s v="No"/>
    <n v="14"/>
    <m/>
    <m/>
    <x v="1"/>
    <d v="2019-08-21T17:49:40.000"/>
    <s v="@Nato_o tu déconnes https://t.co/sj4DuI8WuT"/>
    <s v="https://twitter.com/realDonaldTrump/status/1164231651351617536"/>
    <s v="twitter.com"/>
    <x v="0"/>
    <m/>
    <s v="http://pbs.twimg.com/profile_images/1163088783270715393/UXsNorsx_normal.jpg"/>
    <x v="7"/>
    <d v="2019-08-21T00:00:00.000"/>
    <s v="17:49:40"/>
    <s v="https://twitter.com/lasouizzi/status/1164233117932171265"/>
    <m/>
    <m/>
    <s v="1164233117932171265"/>
    <m/>
    <b v="0"/>
    <n v="0"/>
    <s v="331039469"/>
    <b v="1"/>
    <x v="2"/>
    <m/>
    <s v="1164231651351617536"/>
    <b v="0"/>
    <n v="0"/>
    <s v=""/>
    <s v="Twitter for Android"/>
    <b v="0"/>
    <s v="1164233117932171265"/>
    <s v="Tweet"/>
    <n v="0"/>
    <n v="0"/>
    <m/>
    <m/>
    <m/>
    <m/>
    <m/>
    <m/>
    <m/>
    <m/>
    <n v="1"/>
    <s v="28"/>
    <s v="28"/>
    <n v="0"/>
    <n v="0"/>
    <n v="0"/>
    <n v="0"/>
    <n v="0"/>
    <n v="0"/>
    <n v="3"/>
    <n v="100"/>
    <n v="3"/>
  </r>
  <r>
    <s v="romanwenzl"/>
    <s v="bernd_schulyok"/>
    <m/>
    <m/>
    <m/>
    <m/>
    <m/>
    <m/>
    <m/>
    <m/>
    <s v="No"/>
    <n v="15"/>
    <m/>
    <m/>
    <x v="0"/>
    <d v="2019-08-21T17:49:41.000"/>
    <s v="@SF19411190 @Bundesheerbauer @Bernd_Schulyok https://t.co/6DZ1k1A5X6"/>
    <s v="https://twitter.com/realDonaldTrump/status/1164231651351617536"/>
    <s v="twitter.com"/>
    <x v="0"/>
    <m/>
    <s v="http://pbs.twimg.com/profile_images/1142685590607028224/Sxo-rZL6_normal.png"/>
    <x v="8"/>
    <d v="2019-08-21T00:00:00.000"/>
    <s v="17:49:41"/>
    <s v="https://twitter.com/romanwenzl/status/1164233121669287941"/>
    <m/>
    <m/>
    <s v="1164233121669287941"/>
    <m/>
    <b v="0"/>
    <n v="0"/>
    <s v="3870095128"/>
    <b v="1"/>
    <x v="1"/>
    <m/>
    <s v="1164231651351617536"/>
    <b v="0"/>
    <n v="0"/>
    <s v=""/>
    <s v="Twitter Web App"/>
    <b v="0"/>
    <s v="1164233121669287941"/>
    <s v="Tweet"/>
    <n v="0"/>
    <n v="0"/>
    <m/>
    <m/>
    <m/>
    <m/>
    <m/>
    <m/>
    <m/>
    <m/>
    <n v="1"/>
    <s v="9"/>
    <s v="9"/>
    <m/>
    <m/>
    <m/>
    <m/>
    <m/>
    <m/>
    <m/>
    <m/>
    <m/>
  </r>
  <r>
    <s v="arriaga_kreuz"/>
    <s v="realdonaldtrump"/>
    <m/>
    <m/>
    <m/>
    <m/>
    <m/>
    <m/>
    <m/>
    <m/>
    <s v="No"/>
    <n v="18"/>
    <m/>
    <m/>
    <x v="1"/>
    <d v="2019-08-21T17:50:03.000"/>
    <s v="@realDonaldTrump, very unfair to logic and reason and to the American Citizenry. https://t.co/pjE0vRT73I"/>
    <s v="https://twitter.com/realDonaldTrump/status/1164231651351617536"/>
    <s v="twitter.com"/>
    <x v="0"/>
    <m/>
    <s v="http://pbs.twimg.com/profile_images/1152267500966596608/hP9T5WB1_normal.jpg"/>
    <x v="9"/>
    <d v="2019-08-21T00:00:00.000"/>
    <s v="17:50:03"/>
    <s v="https://twitter.com/arriaga_kreuz/status/1164233213130227713"/>
    <m/>
    <m/>
    <s v="1164233213130227713"/>
    <m/>
    <b v="0"/>
    <n v="0"/>
    <s v="25073877"/>
    <b v="1"/>
    <x v="0"/>
    <m/>
    <s v="1164231651351617536"/>
    <b v="0"/>
    <n v="0"/>
    <s v=""/>
    <s v="Twitter for Android"/>
    <b v="0"/>
    <s v="1164233213130227713"/>
    <s v="Tweet"/>
    <n v="0"/>
    <n v="0"/>
    <m/>
    <m/>
    <m/>
    <m/>
    <m/>
    <m/>
    <m/>
    <m/>
    <n v="1"/>
    <s v="1"/>
    <s v="1"/>
    <n v="0"/>
    <n v="0"/>
    <n v="0"/>
    <n v="0"/>
    <n v="0"/>
    <n v="0"/>
    <n v="12"/>
    <n v="100"/>
    <n v="12"/>
  </r>
  <r>
    <s v="tchalla____"/>
    <s v="mchooyah"/>
    <m/>
    <m/>
    <m/>
    <m/>
    <m/>
    <m/>
    <m/>
    <m/>
    <s v="No"/>
    <n v="19"/>
    <m/>
    <m/>
    <x v="1"/>
    <d v="2019-08-21T17:52:29.000"/>
    <s v="@mchooyah Putin must be beaming with pride. Are you? https://t.co/nf3bHOAl4O"/>
    <s v="https://twitter.com/realDonaldTrump/status/1164231651351617536"/>
    <s v="twitter.com"/>
    <x v="0"/>
    <m/>
    <s v="http://pbs.twimg.com/profile_images/1088898561213751296/98Ew6-y3_normal.jpg"/>
    <x v="10"/>
    <d v="2019-08-21T00:00:00.000"/>
    <s v="17:52:29"/>
    <s v="https://twitter.com/tchalla____/status/1164233827302043648"/>
    <m/>
    <m/>
    <s v="1164233827302043648"/>
    <m/>
    <b v="0"/>
    <n v="0"/>
    <s v="2315698776"/>
    <b v="1"/>
    <x v="0"/>
    <m/>
    <s v="1164231651351617536"/>
    <b v="0"/>
    <n v="0"/>
    <s v=""/>
    <s v="Twitter Web App"/>
    <b v="0"/>
    <s v="1164233827302043648"/>
    <s v="Tweet"/>
    <n v="0"/>
    <n v="0"/>
    <m/>
    <m/>
    <m/>
    <m/>
    <m/>
    <m/>
    <m/>
    <m/>
    <n v="1"/>
    <s v="27"/>
    <s v="27"/>
    <n v="1"/>
    <n v="11.11111111111111"/>
    <n v="0"/>
    <n v="0"/>
    <n v="0"/>
    <n v="0"/>
    <n v="8"/>
    <n v="88.88888888888889"/>
    <n v="9"/>
  </r>
  <r>
    <s v="enough68972575"/>
    <s v="sethabramson"/>
    <m/>
    <m/>
    <m/>
    <m/>
    <m/>
    <m/>
    <m/>
    <m/>
    <s v="No"/>
    <n v="20"/>
    <m/>
    <m/>
    <x v="1"/>
    <d v="2019-08-21T17:53:47.000"/>
    <s v="@SethAbramson https://t.co/dHyF6wdXOk"/>
    <s v="https://twitter.com/realdonaldtrump/status/1164231651351617536?s=21"/>
    <s v="twitter.com"/>
    <x v="0"/>
    <m/>
    <s v="http://pbs.twimg.com/profile_images/1164311225427222529/kOVl1WXJ_normal.jpg"/>
    <x v="11"/>
    <d v="2019-08-21T00:00:00.000"/>
    <s v="17:53:47"/>
    <s v="https://twitter.com/enough68972575/status/1164234153803550722"/>
    <m/>
    <m/>
    <s v="1164234153803550722"/>
    <s v="1164025081548480513"/>
    <b v="0"/>
    <n v="0"/>
    <s v="114806561"/>
    <b v="1"/>
    <x v="1"/>
    <m/>
    <s v="1164231651351617536"/>
    <b v="0"/>
    <n v="0"/>
    <s v=""/>
    <s v="Twitter for iPhone"/>
    <b v="0"/>
    <s v="1164025081548480513"/>
    <s v="Tweet"/>
    <n v="0"/>
    <n v="0"/>
    <m/>
    <m/>
    <m/>
    <m/>
    <m/>
    <m/>
    <m/>
    <m/>
    <n v="2"/>
    <s v="26"/>
    <s v="26"/>
    <n v="0"/>
    <n v="0"/>
    <n v="0"/>
    <n v="0"/>
    <n v="0"/>
    <n v="0"/>
    <n v="1"/>
    <n v="100"/>
    <n v="1"/>
  </r>
  <r>
    <s v="jakkiecilliers"/>
    <s v="realtrump"/>
    <m/>
    <m/>
    <m/>
    <m/>
    <m/>
    <m/>
    <m/>
    <m/>
    <s v="No"/>
    <n v="21"/>
    <m/>
    <m/>
    <x v="1"/>
    <d v="2019-08-21T17:54:51.000"/>
    <s v="@realTrump very unfair to decency and ethical leadership https://t.co/qpgnqOfW5e"/>
    <s v="https://twitter.com/realDonaldTrump/status/1164231651351617536"/>
    <s v="twitter.com"/>
    <x v="0"/>
    <m/>
    <s v="http://pbs.twimg.com/profile_images/630675658436382720/aToeTL1o_normal.jpg"/>
    <x v="12"/>
    <d v="2019-08-21T00:00:00.000"/>
    <s v="17:54:51"/>
    <s v="https://twitter.com/jakkiecilliers/status/1164234422163509248"/>
    <m/>
    <m/>
    <s v="1164234422163509248"/>
    <m/>
    <b v="0"/>
    <n v="0"/>
    <s v="151304840"/>
    <b v="1"/>
    <x v="0"/>
    <m/>
    <s v="1164231651351617536"/>
    <b v="0"/>
    <n v="0"/>
    <s v=""/>
    <s v="Twitter for iPhone"/>
    <b v="0"/>
    <s v="1164234422163509248"/>
    <s v="Tweet"/>
    <n v="0"/>
    <n v="0"/>
    <m/>
    <m/>
    <m/>
    <m/>
    <m/>
    <m/>
    <m/>
    <m/>
    <n v="1"/>
    <s v="25"/>
    <s v="25"/>
    <n v="2"/>
    <n v="25"/>
    <n v="0"/>
    <n v="0"/>
    <n v="0"/>
    <n v="0"/>
    <n v="6"/>
    <n v="75"/>
    <n v="8"/>
  </r>
  <r>
    <s v="phaethontweets"/>
    <s v="nato"/>
    <m/>
    <m/>
    <m/>
    <m/>
    <m/>
    <m/>
    <m/>
    <m/>
    <s v="No"/>
    <n v="22"/>
    <m/>
    <m/>
    <x v="0"/>
    <d v="2019-08-21T17:55:03.000"/>
    <s v="@realDonaldTrump @NATO @realDonaldTrump_x000a_OTAN is NATO's arch enemy. They have exactly the same budget and equally matched equipment and manpower._x000a_You should look into how they are funded and try to defeat OTAN just like you did ISIS. https://t.co/GVLkCE9ZoH"/>
    <s v="https://twitter.com/realDonaldTrump/status/1164231651351617536"/>
    <s v="twitter.com"/>
    <x v="0"/>
    <m/>
    <s v="http://pbs.twimg.com/profile_images/2715267793/b6729d675bbd93df3478e7ba0dead98d_normal.jpeg"/>
    <x v="13"/>
    <d v="2019-08-21T00:00:00.000"/>
    <s v="17:55:03"/>
    <s v="https://twitter.com/phaethontweets/status/1164234472830771207"/>
    <m/>
    <m/>
    <s v="1164234472830771207"/>
    <s v="1164231651351617536"/>
    <b v="0"/>
    <n v="1"/>
    <s v="25073877"/>
    <b v="1"/>
    <x v="0"/>
    <m/>
    <s v="1164231651351617536"/>
    <b v="0"/>
    <n v="0"/>
    <s v=""/>
    <s v="TweetDeck"/>
    <b v="0"/>
    <s v="1164231651351617536"/>
    <s v="Tweet"/>
    <n v="0"/>
    <n v="0"/>
    <m/>
    <m/>
    <m/>
    <m/>
    <m/>
    <m/>
    <m/>
    <m/>
    <n v="1"/>
    <s v="1"/>
    <s v="1"/>
    <m/>
    <m/>
    <m/>
    <m/>
    <m/>
    <m/>
    <m/>
    <m/>
    <m/>
  </r>
  <r>
    <s v="bbbmarsh"/>
    <s v="kellyannepolls"/>
    <m/>
    <m/>
    <m/>
    <m/>
    <m/>
    <m/>
    <m/>
    <m/>
    <s v="No"/>
    <n v="24"/>
    <m/>
    <m/>
    <x v="0"/>
    <d v="2019-08-21T17:55:50.000"/>
    <s v="@WhiteHouse @IvankaTrump @KellyannePolls maybe take the phone away?? We need a time out. https://t.co/C64uDIyPDu"/>
    <s v="https://twitter.com/realDonaldTrump/status/1164231651351617536"/>
    <s v="twitter.com"/>
    <x v="0"/>
    <m/>
    <s v="http://pbs.twimg.com/profile_images/1138832139351482368/VcICpCF1_normal.jpg"/>
    <x v="14"/>
    <d v="2019-08-21T00:00:00.000"/>
    <s v="17:55:50"/>
    <s v="https://twitter.com/bbbmarsh/status/1164234669682040832"/>
    <m/>
    <m/>
    <s v="1164234669682040832"/>
    <m/>
    <b v="0"/>
    <n v="0"/>
    <s v="822215673812119553"/>
    <b v="1"/>
    <x v="0"/>
    <m/>
    <s v="1164231651351617536"/>
    <b v="0"/>
    <n v="0"/>
    <s v=""/>
    <s v="Twitter for Android"/>
    <b v="0"/>
    <s v="1164234669682040832"/>
    <s v="Tweet"/>
    <n v="0"/>
    <n v="0"/>
    <m/>
    <m/>
    <m/>
    <m/>
    <m/>
    <m/>
    <m/>
    <m/>
    <n v="1"/>
    <s v="8"/>
    <s v="8"/>
    <m/>
    <m/>
    <m/>
    <m/>
    <m/>
    <m/>
    <m/>
    <m/>
    <m/>
  </r>
  <r>
    <s v="cjcmichel"/>
    <s v="cjcmichel"/>
    <m/>
    <m/>
    <m/>
    <m/>
    <m/>
    <m/>
    <m/>
    <m/>
    <s v="No"/>
    <n v="27"/>
    <m/>
    <m/>
    <x v="2"/>
    <d v="2019-08-21T17:57:16.000"/>
    <s v="This is actually a good visual of how much defense spending has increased the past few years among (most) NATO allies: https://t.co/5uEtmtbrKK"/>
    <s v="https://twitter.com/realDonaldTrump/status/1164231651351617536"/>
    <s v="twitter.com"/>
    <x v="0"/>
    <m/>
    <s v="http://pbs.twimg.com/profile_images/1086712375082995712/f5a1HSB0_normal.jpg"/>
    <x v="15"/>
    <d v="2019-08-21T00:00:00.000"/>
    <s v="17:57:16"/>
    <s v="https://twitter.com/cjcmichel/status/1164235029674962945"/>
    <m/>
    <m/>
    <s v="1164235029674962945"/>
    <s v="1112424819004456962"/>
    <b v="0"/>
    <n v="6"/>
    <s v="69986363"/>
    <b v="1"/>
    <x v="0"/>
    <m/>
    <s v="1164231651351617536"/>
    <b v="0"/>
    <n v="1"/>
    <s v=""/>
    <s v="Twitter Web App"/>
    <b v="0"/>
    <s v="1112424819004456962"/>
    <s v="Tweet"/>
    <n v="0"/>
    <n v="0"/>
    <m/>
    <m/>
    <m/>
    <m/>
    <m/>
    <m/>
    <m/>
    <m/>
    <n v="8"/>
    <s v="10"/>
    <s v="10"/>
    <n v="1"/>
    <n v="4.761904761904762"/>
    <n v="0"/>
    <n v="0"/>
    <n v="0"/>
    <n v="0"/>
    <n v="20"/>
    <n v="95.23809523809524"/>
    <n v="21"/>
  </r>
  <r>
    <s v="soyelcangriman"/>
    <s v="idislikegabo"/>
    <m/>
    <m/>
    <m/>
    <m/>
    <m/>
    <m/>
    <m/>
    <m/>
    <s v="Yes"/>
    <n v="28"/>
    <m/>
    <m/>
    <x v="1"/>
    <d v="2019-08-21T17:58:15.000"/>
    <s v="@idislikegabo Ese es un bot que retwitea en formato de comunicado de prensa lo que sea que el twitea. Aquí el original de hace unos minutos._x000a__x000a_https://t.co/gjbwwnTIc8"/>
    <s v="https://twitter.com/realDonaldTrump/status/1164231651351617536"/>
    <s v="twitter.com"/>
    <x v="0"/>
    <m/>
    <s v="http://pbs.twimg.com/profile_images/1133541803/ElCangriman_normal.png"/>
    <x v="16"/>
    <d v="2019-08-21T00:00:00.000"/>
    <s v="17:58:15"/>
    <s v="https://twitter.com/soyelcangriman/status/1164235280318177280"/>
    <m/>
    <m/>
    <s v="1164235280318177280"/>
    <s v="1164233917836267520"/>
    <b v="0"/>
    <n v="1"/>
    <s v="944526255818493953"/>
    <b v="1"/>
    <x v="3"/>
    <m/>
    <s v="1164231651351617536"/>
    <b v="0"/>
    <n v="0"/>
    <s v=""/>
    <s v="TweetDeck"/>
    <b v="0"/>
    <s v="1164233917836267520"/>
    <s v="Tweet"/>
    <n v="0"/>
    <n v="0"/>
    <m/>
    <m/>
    <m/>
    <m/>
    <m/>
    <m/>
    <m/>
    <m/>
    <n v="1"/>
    <s v="24"/>
    <s v="24"/>
    <n v="0"/>
    <n v="0"/>
    <n v="0"/>
    <n v="0"/>
    <n v="0"/>
    <n v="0"/>
    <n v="26"/>
    <n v="100"/>
    <n v="26"/>
  </r>
  <r>
    <s v="trawetsla"/>
    <s v="housegop"/>
    <m/>
    <m/>
    <m/>
    <m/>
    <m/>
    <m/>
    <m/>
    <m/>
    <s v="No"/>
    <n v="29"/>
    <m/>
    <m/>
    <x v="0"/>
    <d v="2019-08-21T17:58:42.000"/>
    <s v="@SenateGOP @HouseGOP it appears that your president is doing Putin's work_x000a__x000a_how many of you are going to make it through November 3rd, 2020? https://t.co/Y7Au0zlpem"/>
    <s v="https://twitter.com/realDonaldTrump/status/1164231651351617536"/>
    <s v="twitter.com"/>
    <x v="0"/>
    <m/>
    <s v="http://pbs.twimg.com/profile_images/1045671501754556416/Fd_nn9qc_normal.jpg"/>
    <x v="17"/>
    <d v="2019-08-21T00:00:00.000"/>
    <s v="17:58:42"/>
    <s v="https://twitter.com/trawetsla/status/1164235389890174977"/>
    <m/>
    <m/>
    <s v="1164235389890174977"/>
    <m/>
    <b v="0"/>
    <n v="0"/>
    <s v="14344823"/>
    <b v="1"/>
    <x v="0"/>
    <m/>
    <s v="1164231651351617536"/>
    <b v="0"/>
    <n v="0"/>
    <s v=""/>
    <s v="Twitter Web App"/>
    <b v="0"/>
    <s v="1164235389890174977"/>
    <s v="Tweet"/>
    <n v="0"/>
    <n v="0"/>
    <m/>
    <m/>
    <m/>
    <m/>
    <m/>
    <m/>
    <m/>
    <m/>
    <n v="1"/>
    <s v="16"/>
    <s v="16"/>
    <m/>
    <m/>
    <m/>
    <m/>
    <m/>
    <m/>
    <m/>
    <m/>
    <m/>
  </r>
  <r>
    <s v="ljt_is_me"/>
    <s v="ljt_is_me"/>
    <m/>
    <m/>
    <m/>
    <m/>
    <m/>
    <m/>
    <m/>
    <m/>
    <s v="No"/>
    <n v="31"/>
    <m/>
    <m/>
    <x v="2"/>
    <d v="2019-08-21T18:04:36.000"/>
    <s v="https://t.co/vYg4BzbUSx"/>
    <s v="https://twitter.com/realDonaldTrump/status/1164231651351617536?s=20"/>
    <s v="twitter.com"/>
    <x v="0"/>
    <m/>
    <s v="http://pbs.twimg.com/profile_images/1131812105638821889/U-NL7tMo_normal.jpg"/>
    <x v="18"/>
    <d v="2019-08-21T00:00:00.000"/>
    <s v="18:04:36"/>
    <s v="https://twitter.com/ljt_is_me/status/1164236876095655936"/>
    <m/>
    <m/>
    <s v="1164236876095655936"/>
    <s v="1164236690380283905"/>
    <b v="0"/>
    <n v="4"/>
    <s v="787736606195277824"/>
    <b v="1"/>
    <x v="1"/>
    <m/>
    <s v="1164231651351617536"/>
    <b v="0"/>
    <n v="4"/>
    <s v=""/>
    <s v="Twitter Web App"/>
    <b v="0"/>
    <s v="1164236690380283905"/>
    <s v="Tweet"/>
    <n v="0"/>
    <n v="0"/>
    <m/>
    <m/>
    <m/>
    <m/>
    <m/>
    <m/>
    <m/>
    <m/>
    <n v="5"/>
    <s v="10"/>
    <s v="10"/>
    <n v="0"/>
    <n v="0"/>
    <n v="0"/>
    <n v="0"/>
    <n v="0"/>
    <n v="0"/>
    <n v="0"/>
    <n v="0"/>
    <n v="0"/>
  </r>
  <r>
    <s v="aditiyadav52500"/>
    <s v="nato"/>
    <m/>
    <m/>
    <m/>
    <m/>
    <m/>
    <m/>
    <m/>
    <m/>
    <s v="No"/>
    <n v="32"/>
    <m/>
    <m/>
    <x v="0"/>
    <d v="2019-08-21T18:06:21.000"/>
    <s v="@realDonaldTrump @NATO .@NATO, very unfair to the United States! https://t.co/KGS2wzo7qO"/>
    <m/>
    <m/>
    <x v="0"/>
    <s v="https://pbs.twimg.com/media/ECgugPkVAAEKWds.jpg"/>
    <s v="https://pbs.twimg.com/media/ECgugPkVAAEKWds.jpg"/>
    <x v="19"/>
    <d v="2019-08-21T00:00:00.000"/>
    <s v="18:06:21"/>
    <s v="https://twitter.com/aditiyadav52500/status/1164237316702912512"/>
    <m/>
    <m/>
    <s v="1164237316702912512"/>
    <s v="1164231651351617536"/>
    <b v="0"/>
    <n v="0"/>
    <s v="25073877"/>
    <b v="0"/>
    <x v="0"/>
    <m/>
    <s v=""/>
    <b v="0"/>
    <n v="0"/>
    <s v=""/>
    <s v="Twitter for Android"/>
    <b v="0"/>
    <s v="1164231651351617536"/>
    <s v="Tweet"/>
    <n v="0"/>
    <n v="0"/>
    <m/>
    <m/>
    <m/>
    <m/>
    <m/>
    <m/>
    <m/>
    <m/>
    <n v="1"/>
    <s v="1"/>
    <s v="1"/>
    <m/>
    <m/>
    <m/>
    <m/>
    <m/>
    <m/>
    <m/>
    <m/>
    <m/>
  </r>
  <r>
    <s v="analyticascent"/>
    <s v="nato"/>
    <m/>
    <m/>
    <m/>
    <m/>
    <m/>
    <m/>
    <m/>
    <m/>
    <s v="No"/>
    <n v="34"/>
    <m/>
    <m/>
    <x v="0"/>
    <d v="2019-08-21T18:07:59.000"/>
    <s v="@realDonaldTrump @NATO I'm very conflicted about this chart..._x000a__x000a_On the one hand, I understand that countries ought to provide for their *own* defense, but at the same time this is a misleading chart because of base rate neglect. 🤔_x000a__x000a_https://t.co/PLr3uDMIcU"/>
    <s v="https://twitter.com/realDonaldTrump/status/1164231651351617536"/>
    <s v="twitter.com"/>
    <x v="0"/>
    <m/>
    <s v="http://pbs.twimg.com/profile_images/1066746754769444864/zOj8Y9oX_normal.jpg"/>
    <x v="20"/>
    <d v="2019-08-21T00:00:00.000"/>
    <s v="18:07:59"/>
    <s v="https://twitter.com/analyticascent/status/1164237730009632768"/>
    <m/>
    <m/>
    <s v="1164237730009632768"/>
    <s v="1164231651351617536"/>
    <b v="0"/>
    <n v="2"/>
    <s v="25073877"/>
    <b v="1"/>
    <x v="0"/>
    <m/>
    <s v="1164231651351617536"/>
    <b v="0"/>
    <n v="0"/>
    <s v=""/>
    <s v="Twitter Web App"/>
    <b v="0"/>
    <s v="1164231651351617536"/>
    <s v="Tweet"/>
    <n v="0"/>
    <n v="0"/>
    <m/>
    <m/>
    <m/>
    <m/>
    <m/>
    <m/>
    <m/>
    <m/>
    <n v="1"/>
    <s v="1"/>
    <s v="1"/>
    <m/>
    <m/>
    <m/>
    <m/>
    <m/>
    <m/>
    <m/>
    <m/>
    <m/>
  </r>
  <r>
    <s v="demitry_kot"/>
    <s v="nato"/>
    <m/>
    <m/>
    <m/>
    <m/>
    <m/>
    <m/>
    <m/>
    <m/>
    <s v="No"/>
    <n v="36"/>
    <m/>
    <m/>
    <x v="1"/>
    <d v="2019-08-21T18:19:47.000"/>
    <s v="@NATO, несправедливо относительно США https://t.co/gpsR9uDMQS"/>
    <s v="https://twitter.com/realDonaldTrump/status/1164231651351617536"/>
    <s v="twitter.com"/>
    <x v="0"/>
    <m/>
    <s v="http://pbs.twimg.com/profile_images/1163952255902633985/HX8zdV_W_normal.jpg"/>
    <x v="21"/>
    <d v="2019-08-21T00:00:00.000"/>
    <s v="18:19:47"/>
    <s v="https://twitter.com/demitry_kot/status/1164240697777688576"/>
    <m/>
    <m/>
    <s v="1164240697777688576"/>
    <m/>
    <b v="0"/>
    <n v="0"/>
    <s v="83795099"/>
    <b v="1"/>
    <x v="4"/>
    <m/>
    <s v="1164231651351617536"/>
    <b v="0"/>
    <n v="0"/>
    <s v=""/>
    <s v="Twitter for iPhone"/>
    <b v="0"/>
    <s v="1164240697777688576"/>
    <s v="Tweet"/>
    <n v="0"/>
    <n v="0"/>
    <m/>
    <m/>
    <m/>
    <m/>
    <m/>
    <m/>
    <m/>
    <m/>
    <n v="1"/>
    <s v="1"/>
    <s v="1"/>
    <n v="0"/>
    <n v="0"/>
    <n v="0"/>
    <n v="0"/>
    <n v="0"/>
    <n v="0"/>
    <n v="4"/>
    <n v="100"/>
    <n v="4"/>
  </r>
  <r>
    <s v="mbjorklund1963"/>
    <s v="hrtablaze"/>
    <m/>
    <m/>
    <m/>
    <m/>
    <m/>
    <m/>
    <m/>
    <m/>
    <s v="No"/>
    <n v="37"/>
    <m/>
    <m/>
    <x v="0"/>
    <d v="2019-08-21T18:20:41.000"/>
    <s v="@realDonaldTrump @MAGAark_x000a_@heyitsCarolyn @dbongino @VLovesAnimals @Josal87 @Michigan0323 @Muadib_1 @TomiLahren @Education4Libs @JohnKStahlUSA @MAGAgirly @raybae689 @Steph93065 @usclarry @elmtreepower @chatbyCC @FrancisBuckne16 @j2nmeyer @Pink_About_it @hrtablaze https://t.co/a2VYGo5sDm"/>
    <s v="https://twitter.com/realDonaldTrump/status/1164231651351617536"/>
    <s v="twitter.com"/>
    <x v="0"/>
    <m/>
    <s v="http://pbs.twimg.com/profile_images/1156978808630546432/V-iq62iJ_normal.jpg"/>
    <x v="22"/>
    <d v="2019-08-21T00:00:00.000"/>
    <s v="18:20:41"/>
    <s v="https://twitter.com/mbjorklund1963/status/1164240925767262208"/>
    <m/>
    <m/>
    <s v="1164240925767262208"/>
    <m/>
    <b v="0"/>
    <n v="3"/>
    <s v="25073877"/>
    <b v="1"/>
    <x v="1"/>
    <m/>
    <s v="1164231651351617536"/>
    <b v="0"/>
    <n v="6"/>
    <s v=""/>
    <s v="Twitter for Android"/>
    <b v="0"/>
    <s v="1164240925767262208"/>
    <s v="Tweet"/>
    <n v="0"/>
    <n v="0"/>
    <m/>
    <m/>
    <m/>
    <m/>
    <m/>
    <m/>
    <m/>
    <m/>
    <n v="1"/>
    <s v="2"/>
    <s v="2"/>
    <m/>
    <m/>
    <m/>
    <m/>
    <m/>
    <m/>
    <m/>
    <m/>
    <m/>
  </r>
  <r>
    <s v="asceticstance"/>
    <s v="jack_burkman"/>
    <m/>
    <m/>
    <m/>
    <m/>
    <m/>
    <m/>
    <m/>
    <m/>
    <s v="No"/>
    <n v="57"/>
    <m/>
    <m/>
    <x v="0"/>
    <d v="2019-08-21T18:22:18.000"/>
    <s v="@Glitterbeard_ @Jack_Burkman The incessant whine he'd struggle to be alpha mosquito. https://t.co/RVfjeG11ST"/>
    <s v="https://twitter.com/realDonaldTrump/status/1164231651351617536"/>
    <s v="twitter.com"/>
    <x v="0"/>
    <m/>
    <s v="http://pbs.twimg.com/profile_images/1157205527820156929/1qdasen__normal.jpg"/>
    <x v="23"/>
    <d v="2019-08-21T00:00:00.000"/>
    <s v="18:22:18"/>
    <s v="https://twitter.com/asceticstance/status/1164241331557982208"/>
    <m/>
    <m/>
    <s v="1164241331557982208"/>
    <s v="1164240484774101003"/>
    <b v="0"/>
    <n v="1"/>
    <s v="1123568178582495233"/>
    <b v="1"/>
    <x v="0"/>
    <m/>
    <s v="1164231651351617536"/>
    <b v="0"/>
    <n v="0"/>
    <s v=""/>
    <s v="Twitter Web App"/>
    <b v="0"/>
    <s v="1164240484774101003"/>
    <s v="Tweet"/>
    <n v="0"/>
    <n v="0"/>
    <m/>
    <m/>
    <m/>
    <m/>
    <m/>
    <m/>
    <m/>
    <m/>
    <n v="1"/>
    <s v="15"/>
    <s v="15"/>
    <m/>
    <m/>
    <m/>
    <m/>
    <m/>
    <m/>
    <m/>
    <m/>
    <m/>
  </r>
  <r>
    <s v="007amnesia"/>
    <s v="bojanpozar"/>
    <m/>
    <m/>
    <m/>
    <m/>
    <m/>
    <m/>
    <m/>
    <m/>
    <s v="No"/>
    <n v="59"/>
    <m/>
    <m/>
    <x v="0"/>
    <d v="2019-08-21T18:24:16.000"/>
    <s v="@peterjancic a na čajanki ermenčova ni nič predstavila načrtov, kako bomo našli še 1% BDP za prenovo vojske, tako da bo zadostila minimalnim NATO standrdom 2%?_x000a_@BojanPozar ? https://t.co/ANHsRYfSCj"/>
    <s v="https://twitter.com/realDonaldTrump/status/1164231651351617536"/>
    <s v="twitter.com"/>
    <x v="0"/>
    <m/>
    <s v="http://pbs.twimg.com/profile_images/566130034541203459/474yJkpb_normal.jpeg"/>
    <x v="24"/>
    <d v="2019-08-21T00:00:00.000"/>
    <s v="18:24:16"/>
    <s v="https://twitter.com/007amnesia/status/1164241825001029632"/>
    <m/>
    <m/>
    <s v="1164241825001029632"/>
    <m/>
    <b v="0"/>
    <n v="1"/>
    <s v="409170134"/>
    <b v="1"/>
    <x v="5"/>
    <m/>
    <s v="1164231651351617536"/>
    <b v="0"/>
    <n v="0"/>
    <s v=""/>
    <s v="Twitter Web App"/>
    <b v="0"/>
    <s v="1164241825001029632"/>
    <s v="Tweet"/>
    <n v="0"/>
    <n v="0"/>
    <m/>
    <m/>
    <m/>
    <m/>
    <m/>
    <m/>
    <m/>
    <m/>
    <n v="1"/>
    <s v="14"/>
    <s v="14"/>
    <m/>
    <m/>
    <m/>
    <m/>
    <m/>
    <m/>
    <m/>
    <m/>
    <m/>
  </r>
  <r>
    <s v="bencampo"/>
    <s v="delavegalaw"/>
    <m/>
    <m/>
    <m/>
    <m/>
    <m/>
    <m/>
    <m/>
    <m/>
    <s v="No"/>
    <n v="61"/>
    <m/>
    <m/>
    <x v="1"/>
    <d v="2019-08-21T18:24:45.000"/>
    <s v="@Delavegalaw Here he goes insulting NATO. https://t.co/rnlGsA7aR5"/>
    <s v="https://twitter.com/realDonaldTrump/status/1164231651351617536"/>
    <s v="twitter.com"/>
    <x v="0"/>
    <m/>
    <s v="http://pbs.twimg.com/profile_images/1100892080853798913/14r9h-jv_normal.png"/>
    <x v="25"/>
    <d v="2019-08-21T00:00:00.000"/>
    <s v="18:24:45"/>
    <s v="https://twitter.com/bencampo/status/1164241946463887362"/>
    <m/>
    <m/>
    <s v="1164241946463887362"/>
    <m/>
    <b v="0"/>
    <n v="0"/>
    <s v="872460123125448704"/>
    <b v="1"/>
    <x v="0"/>
    <m/>
    <s v="1164231651351617536"/>
    <b v="0"/>
    <n v="0"/>
    <s v=""/>
    <s v="Twitter Web App"/>
    <b v="0"/>
    <s v="1164241946463887362"/>
    <s v="Tweet"/>
    <n v="0"/>
    <n v="0"/>
    <m/>
    <m/>
    <m/>
    <m/>
    <m/>
    <m/>
    <m/>
    <m/>
    <n v="1"/>
    <s v="23"/>
    <s v="23"/>
    <n v="0"/>
    <n v="0"/>
    <n v="1"/>
    <n v="16.666666666666668"/>
    <n v="0"/>
    <n v="0"/>
    <n v="5"/>
    <n v="83.33333333333333"/>
    <n v="6"/>
  </r>
  <r>
    <s v="ykrkane"/>
    <s v="ebnehava"/>
    <m/>
    <m/>
    <m/>
    <m/>
    <m/>
    <m/>
    <m/>
    <m/>
    <s v="No"/>
    <n v="62"/>
    <m/>
    <m/>
    <x v="1"/>
    <d v="2019-08-21T18:25:41.000"/>
    <s v="@EbneHava ببخشید میتونید بگید این توییت ترامپت چیه_x000a_https://t.co/8kMoXctlcs"/>
    <s v="https://twitter.com/realDonaldTrump/status/1164231651351617536?s=20"/>
    <s v="twitter.com"/>
    <x v="0"/>
    <m/>
    <s v="http://pbs.twimg.com/profile_images/1115921210188103680/aSY8-MM7_normal.jpg"/>
    <x v="26"/>
    <d v="2019-08-21T00:00:00.000"/>
    <s v="18:25:41"/>
    <s v="https://twitter.com/ykrkane/status/1164242183299276800"/>
    <m/>
    <m/>
    <s v="1164242183299276800"/>
    <s v="1164236944815136769"/>
    <b v="0"/>
    <n v="0"/>
    <s v="1100643910710427654"/>
    <b v="1"/>
    <x v="6"/>
    <m/>
    <s v="1164231651351617536"/>
    <b v="0"/>
    <n v="0"/>
    <s v=""/>
    <s v="Twitter Web App"/>
    <b v="0"/>
    <s v="1164236944815136769"/>
    <s v="Tweet"/>
    <n v="0"/>
    <n v="0"/>
    <m/>
    <m/>
    <m/>
    <m/>
    <m/>
    <m/>
    <m/>
    <m/>
    <n v="1"/>
    <s v="22"/>
    <s v="22"/>
    <n v="0"/>
    <n v="0"/>
    <n v="0"/>
    <n v="0"/>
    <n v="0"/>
    <n v="0"/>
    <n v="8"/>
    <n v="100"/>
    <n v="8"/>
  </r>
  <r>
    <s v="debbiej66015887"/>
    <s v="realdonaldtrump"/>
    <m/>
    <m/>
    <m/>
    <m/>
    <m/>
    <m/>
    <m/>
    <m/>
    <s v="No"/>
    <n v="63"/>
    <m/>
    <m/>
    <x v="1"/>
    <d v="2019-08-21T18:25:53.000"/>
    <s v="@realDonaldTrump throw them out of America they are the biggest peadophiles in the world they allow human trafficking https://t.co/jes4n8YXcN"/>
    <s v="https://twitter.com/realDonaldTrump/status/1164231651351617536"/>
    <s v="twitter.com"/>
    <x v="0"/>
    <m/>
    <s v="http://pbs.twimg.com/profile_images/1000887169005780999/ifVqI8MQ_normal.jpg"/>
    <x v="27"/>
    <d v="2019-08-21T00:00:00.000"/>
    <s v="18:25:53"/>
    <s v="https://twitter.com/debbiej66015887/status/1164242233203286017"/>
    <m/>
    <m/>
    <s v="1164242233203286017"/>
    <m/>
    <b v="0"/>
    <n v="0"/>
    <s v="25073877"/>
    <b v="1"/>
    <x v="0"/>
    <m/>
    <s v="1164231651351617536"/>
    <b v="0"/>
    <n v="0"/>
    <s v=""/>
    <s v="Twitter for iPhone"/>
    <b v="0"/>
    <s v="1164242233203286017"/>
    <s v="Tweet"/>
    <n v="0"/>
    <n v="0"/>
    <m/>
    <m/>
    <m/>
    <m/>
    <m/>
    <m/>
    <m/>
    <m/>
    <n v="1"/>
    <s v="1"/>
    <s v="1"/>
    <n v="0"/>
    <n v="0"/>
    <n v="0"/>
    <n v="0"/>
    <n v="0"/>
    <n v="0"/>
    <n v="18"/>
    <n v="100"/>
    <n v="18"/>
  </r>
  <r>
    <s v="joeycomplaints"/>
    <s v="nato"/>
    <m/>
    <m/>
    <m/>
    <m/>
    <m/>
    <m/>
    <m/>
    <m/>
    <s v="No"/>
    <n v="64"/>
    <m/>
    <m/>
    <x v="0"/>
    <d v="2019-08-21T18:30:07.000"/>
    <s v="@realDonaldTrump @NATO SO, WHAT YOU'RE SAYING IS THEY'RE TRYING TO BANKRUPT THE U.S. SO THEY BRING A COMMUNIST COUP?_x000a_https://t.co/uDNgOlwLWc"/>
    <m/>
    <m/>
    <x v="0"/>
    <s v="https://pbs.twimg.com/media/ECgugPkVAAEKWds.jpg"/>
    <s v="https://pbs.twimg.com/media/ECgugPkVAAEKWds.jpg"/>
    <x v="28"/>
    <d v="2019-08-21T00:00:00.000"/>
    <s v="18:30:07"/>
    <s v="https://twitter.com/joeycomplaints/status/1164243298036277248"/>
    <m/>
    <m/>
    <s v="1164243298036277248"/>
    <s v="1164231651351617536"/>
    <b v="0"/>
    <n v="0"/>
    <s v="25073877"/>
    <b v="0"/>
    <x v="0"/>
    <m/>
    <s v=""/>
    <b v="0"/>
    <n v="0"/>
    <s v=""/>
    <s v="Twitter Web App"/>
    <b v="0"/>
    <s v="1164231651351617536"/>
    <s v="Tweet"/>
    <n v="0"/>
    <n v="0"/>
    <m/>
    <m/>
    <m/>
    <m/>
    <m/>
    <m/>
    <m/>
    <m/>
    <n v="1"/>
    <s v="1"/>
    <s v="1"/>
    <m/>
    <m/>
    <m/>
    <m/>
    <m/>
    <m/>
    <m/>
    <m/>
    <m/>
  </r>
  <r>
    <s v="cali_ps"/>
    <s v="potus"/>
    <m/>
    <m/>
    <m/>
    <m/>
    <m/>
    <m/>
    <m/>
    <m/>
    <s v="No"/>
    <n v="66"/>
    <m/>
    <m/>
    <x v="1"/>
    <d v="2019-08-21T18:34:01.000"/>
    <s v="@POTUS time to start to drain the NATO swamp!  Start now!~ https://t.co/zkAYpmMv0N"/>
    <s v="https://twitter.com/realDonaldTrump/status/1164231651351617536"/>
    <s v="twitter.com"/>
    <x v="0"/>
    <m/>
    <s v="http://pbs.twimg.com/profile_images/1164528255447126016/9_0zVQS-_normal.jpg"/>
    <x v="29"/>
    <d v="2019-08-21T00:00:00.000"/>
    <s v="18:34:01"/>
    <s v="https://twitter.com/cali_ps/status/1164244280199827456"/>
    <m/>
    <m/>
    <s v="1164244280199827456"/>
    <m/>
    <b v="0"/>
    <n v="1"/>
    <s v="822215679726100480"/>
    <b v="1"/>
    <x v="0"/>
    <m/>
    <s v="1164231651351617536"/>
    <b v="0"/>
    <n v="0"/>
    <s v=""/>
    <s v="Twitter Web App"/>
    <b v="0"/>
    <s v="1164244280199827456"/>
    <s v="Tweet"/>
    <n v="0"/>
    <n v="0"/>
    <m/>
    <m/>
    <m/>
    <m/>
    <m/>
    <m/>
    <m/>
    <m/>
    <n v="1"/>
    <s v="4"/>
    <s v="4"/>
    <n v="0"/>
    <n v="0"/>
    <n v="1"/>
    <n v="9.090909090909092"/>
    <n v="0"/>
    <n v="0"/>
    <n v="10"/>
    <n v="90.9090909090909"/>
    <n v="11"/>
  </r>
  <r>
    <s v="tinamarief49"/>
    <s v="realdonaldtrump"/>
    <m/>
    <m/>
    <m/>
    <m/>
    <m/>
    <m/>
    <m/>
    <m/>
    <s v="No"/>
    <n v="67"/>
    <m/>
    <m/>
    <x v="1"/>
    <d v="2019-08-21T18:47:49.000"/>
    <s v="@realDonaldTrump your chart is from 2015!  _x000a__x000a_NATO does not pay the U.S_x000a__x000a_NATO members agreed to spend 2% of their GDPs on the defense by the yr 2025_x000a__x000a_U.S 3.6%_x000a_Greece 2.4%_x000a_UK  2.1%_x000a_Estonia 2.1%_x000a_Poland 2.0%_x000a_France 1.8%_x000a_Romania 1.8%_x000a_Latvia 1.8%_x000a_Lithuania 1.7%_x000a_Norway  1.6%_x000a__x000a_#TrumpLIes https://t.co/qwIumOwo1e"/>
    <s v="https://twitter.com/realDonaldTrump/status/1164231651351617536"/>
    <s v="twitter.com"/>
    <x v="2"/>
    <m/>
    <s v="http://pbs.twimg.com/profile_images/1143743427944898560/6TI31kRb_normal.png"/>
    <x v="30"/>
    <d v="2019-08-21T00:00:00.000"/>
    <s v="18:47:49"/>
    <s v="https://twitter.com/tinamarief49/status/1164247752676716546"/>
    <m/>
    <m/>
    <s v="1164247752676716546"/>
    <m/>
    <b v="0"/>
    <n v="0"/>
    <s v="25073877"/>
    <b v="1"/>
    <x v="0"/>
    <m/>
    <s v="1164231651351617536"/>
    <b v="0"/>
    <n v="0"/>
    <s v=""/>
    <s v="Twitter Web App"/>
    <b v="0"/>
    <s v="1164247752676716546"/>
    <s v="Tweet"/>
    <n v="0"/>
    <n v="0"/>
    <m/>
    <m/>
    <m/>
    <m/>
    <m/>
    <m/>
    <m/>
    <m/>
    <n v="1"/>
    <s v="1"/>
    <s v="1"/>
    <n v="0"/>
    <n v="0"/>
    <n v="0"/>
    <n v="0"/>
    <n v="0"/>
    <n v="0"/>
    <n v="61"/>
    <n v="100"/>
    <n v="61"/>
  </r>
  <r>
    <s v="retiredarmy7"/>
    <s v="minderbinder42"/>
    <m/>
    <m/>
    <m/>
    <m/>
    <m/>
    <m/>
    <m/>
    <m/>
    <s v="No"/>
    <n v="68"/>
    <m/>
    <m/>
    <x v="0"/>
    <d v="2019-08-21T18:52:43.000"/>
    <s v="@RVQB   @bigthomas68  @DebtAssassin1  @bfraser747  @bbusa617  @CStamper_   @d00danon  @DJNazSD  @IFBpaul  @ButchCates  @usacsmret  @minderbinder42 https://t.co/PdQEpISC86"/>
    <s v="https://twitter.com/realDonaldTrump/status/1164231651351617536"/>
    <s v="twitter.com"/>
    <x v="0"/>
    <m/>
    <s v="http://pbs.twimg.com/profile_images/1158503516656324608/CLJ94cQX_normal.jpg"/>
    <x v="31"/>
    <d v="2019-08-21T00:00:00.000"/>
    <s v="18:52:43"/>
    <s v="https://twitter.com/retiredarmy7/status/1164248985168699392"/>
    <m/>
    <m/>
    <s v="1164248985168699392"/>
    <m/>
    <b v="0"/>
    <n v="1"/>
    <s v="45596329"/>
    <b v="1"/>
    <x v="1"/>
    <m/>
    <s v="1164231651351617536"/>
    <b v="0"/>
    <n v="2"/>
    <s v=""/>
    <s v="Twitter Web App"/>
    <b v="0"/>
    <s v="1164248985168699392"/>
    <s v="Tweet"/>
    <n v="0"/>
    <n v="0"/>
    <m/>
    <m/>
    <m/>
    <m/>
    <m/>
    <m/>
    <m/>
    <m/>
    <n v="1"/>
    <s v="5"/>
    <s v="5"/>
    <m/>
    <m/>
    <m/>
    <m/>
    <m/>
    <m/>
    <m/>
    <m/>
    <m/>
  </r>
  <r>
    <s v="chrishalton516"/>
    <s v="realdonaldtrump"/>
    <m/>
    <m/>
    <m/>
    <m/>
    <m/>
    <m/>
    <m/>
    <m/>
    <s v="No"/>
    <n v="80"/>
    <m/>
    <m/>
    <x v="1"/>
    <d v="2019-08-21T18:55:57.000"/>
    <s v="@realDonaldTrump Posted... _x000a_https://t.co/Mw8O0O9AFH"/>
    <s v="https://twitter.com/realDonaldTrump/status/1164231651351617536"/>
    <s v="twitter.com"/>
    <x v="0"/>
    <m/>
    <s v="http://pbs.twimg.com/profile_images/978879250991341568/KWqRUIY3_normal.jpg"/>
    <x v="32"/>
    <d v="2019-08-21T00:00:00.000"/>
    <s v="18:55:57"/>
    <s v="https://twitter.com/chrishalton516/status/1164249800491098112"/>
    <m/>
    <m/>
    <s v="1164249800491098112"/>
    <m/>
    <b v="0"/>
    <n v="0"/>
    <s v="25073877"/>
    <b v="1"/>
    <x v="0"/>
    <m/>
    <s v="1164231651351617536"/>
    <b v="0"/>
    <n v="0"/>
    <s v=""/>
    <s v="IFTTT"/>
    <b v="0"/>
    <s v="1164249800491098112"/>
    <s v="Tweet"/>
    <n v="0"/>
    <n v="0"/>
    <m/>
    <m/>
    <m/>
    <m/>
    <m/>
    <m/>
    <m/>
    <m/>
    <n v="1"/>
    <s v="1"/>
    <s v="1"/>
    <n v="0"/>
    <n v="0"/>
    <n v="0"/>
    <n v="0"/>
    <n v="0"/>
    <n v="0"/>
    <n v="2"/>
    <n v="100"/>
    <n v="2"/>
  </r>
  <r>
    <s v="timeouttweeter"/>
    <s v="realdonaldtrump"/>
    <m/>
    <m/>
    <m/>
    <m/>
    <m/>
    <m/>
    <m/>
    <m/>
    <s v="No"/>
    <n v="81"/>
    <m/>
    <m/>
    <x v="1"/>
    <d v="2019-08-21T18:57:59.000"/>
    <s v="@realDonaldTrump maybe teach them a lesson and spend less on the military... this has nothing to do with NATO missions.. NOTHING. https://t.co/JZEaYlhh3x"/>
    <s v="https://twitter.com/realDonaldTrump/status/1164231651351617536"/>
    <s v="twitter.com"/>
    <x v="0"/>
    <m/>
    <s v="http://pbs.twimg.com/profile_images/1151508445591457793/kpSjVfaB_normal.jpg"/>
    <x v="33"/>
    <d v="2019-08-21T00:00:00.000"/>
    <s v="18:57:59"/>
    <s v="https://twitter.com/timeouttweeter/status/1164250309918699520"/>
    <m/>
    <m/>
    <s v="1164250309918699520"/>
    <m/>
    <b v="0"/>
    <n v="0"/>
    <s v="25073877"/>
    <b v="1"/>
    <x v="0"/>
    <m/>
    <s v="1164231651351617536"/>
    <b v="0"/>
    <n v="0"/>
    <s v=""/>
    <s v="Twitter for iPhone"/>
    <b v="0"/>
    <s v="1164250309918699520"/>
    <s v="Tweet"/>
    <n v="0"/>
    <n v="0"/>
    <m/>
    <m/>
    <m/>
    <m/>
    <m/>
    <m/>
    <m/>
    <m/>
    <n v="1"/>
    <s v="1"/>
    <s v="1"/>
    <n v="0"/>
    <n v="0"/>
    <n v="0"/>
    <n v="0"/>
    <n v="0"/>
    <n v="0"/>
    <n v="21"/>
    <n v="100"/>
    <n v="21"/>
  </r>
  <r>
    <s v="havanadc"/>
    <s v="miafarrow"/>
    <m/>
    <m/>
    <m/>
    <m/>
    <m/>
    <m/>
    <m/>
    <m/>
    <s v="No"/>
    <n v="82"/>
    <m/>
    <m/>
    <x v="0"/>
    <d v="2019-08-21T19:08:14.000"/>
    <s v="@realDonaldTrump I hope this is not going to happen now,....If the Democrats want,they can pay with their own bank accounts...@DNC @CNN @SpeakerPelosi @chuckschumer @AOC @MiaFarrow .Those on the Gov.,at the Circus in Hollywood &amp;amp; ANTIFA(the rabble)-WHO wants 2pay #LeftHYPOCRISY! https://t.co/sSJ3xAxLoW"/>
    <s v="https://twitter.com/realDonaldTrump/status/1164231651351617536"/>
    <s v="twitter.com"/>
    <x v="3"/>
    <m/>
    <s v="http://pbs.twimg.com/profile_images/679490129849876480/jMVH6lzR_normal.jpg"/>
    <x v="34"/>
    <d v="2019-08-21T00:00:00.000"/>
    <s v="19:08:14"/>
    <s v="https://twitter.com/havanadc/status/1164252891668013058"/>
    <m/>
    <m/>
    <s v="1164252891668013058"/>
    <m/>
    <b v="0"/>
    <n v="0"/>
    <s v="25073877"/>
    <b v="1"/>
    <x v="0"/>
    <m/>
    <s v="1164231651351617536"/>
    <b v="0"/>
    <n v="0"/>
    <s v=""/>
    <s v="Twitter for Android"/>
    <b v="0"/>
    <s v="1164252891668013058"/>
    <s v="Tweet"/>
    <n v="0"/>
    <n v="0"/>
    <m/>
    <m/>
    <m/>
    <m/>
    <m/>
    <m/>
    <m/>
    <m/>
    <n v="1"/>
    <s v="7"/>
    <s v="7"/>
    <m/>
    <m/>
    <m/>
    <m/>
    <m/>
    <m/>
    <m/>
    <m/>
    <m/>
  </r>
  <r>
    <s v="erkperk"/>
    <s v="assar_"/>
    <m/>
    <m/>
    <m/>
    <m/>
    <m/>
    <m/>
    <m/>
    <m/>
    <s v="No"/>
    <n v="89"/>
    <m/>
    <m/>
    <x v="1"/>
    <d v="2019-08-21T19:32:23.000"/>
    <s v="@ASSAR_  Luxembourg at 0,55%. Donald will come for you! https://t.co/MyiahAVK45"/>
    <s v="https://twitter.com/realDonaldTrump/status/1164231651351617536"/>
    <s v="twitter.com"/>
    <x v="0"/>
    <m/>
    <s v="http://pbs.twimg.com/profile_images/1073640725802291200/CBwhRSIB_normal.jpg"/>
    <x v="35"/>
    <d v="2019-08-21T00:00:00.000"/>
    <s v="19:32:23"/>
    <s v="https://twitter.com/erkperk/status/1164258966274281472"/>
    <m/>
    <m/>
    <s v="1164258966274281472"/>
    <m/>
    <b v="0"/>
    <n v="0"/>
    <s v="216790650"/>
    <b v="1"/>
    <x v="0"/>
    <m/>
    <s v="1164231651351617536"/>
    <b v="0"/>
    <n v="0"/>
    <s v=""/>
    <s v="Twitter Web App"/>
    <b v="0"/>
    <s v="1164258966274281472"/>
    <s v="Tweet"/>
    <n v="0"/>
    <n v="0"/>
    <m/>
    <m/>
    <m/>
    <m/>
    <m/>
    <m/>
    <m/>
    <m/>
    <n v="1"/>
    <s v="21"/>
    <s v="21"/>
    <n v="0"/>
    <n v="0"/>
    <n v="0"/>
    <n v="0"/>
    <n v="0"/>
    <n v="0"/>
    <n v="10"/>
    <n v="100"/>
    <n v="10"/>
  </r>
  <r>
    <s v="havetotakeatru2"/>
    <s v="ejduboisl7444"/>
    <m/>
    <m/>
    <m/>
    <m/>
    <m/>
    <m/>
    <m/>
    <m/>
    <s v="No"/>
    <n v="90"/>
    <m/>
    <m/>
    <x v="1"/>
    <d v="2019-08-21T19:34:21.000"/>
    <s v="@EJDuboisL7444 @realDonaldTrump @NATO &quot;[The #StanfordBinetIntelligenceScale], very unfair to the United States [Presidency]!&quot;🤣https://t.co/Cui9yiLyfv"/>
    <m/>
    <m/>
    <x v="4"/>
    <s v="https://pbs.twimg.com/media/ECgugPkVAAEKWds.jpg"/>
    <s v="https://pbs.twimg.com/media/ECgugPkVAAEKWds.jpg"/>
    <x v="36"/>
    <d v="2019-08-21T00:00:00.000"/>
    <s v="19:34:21"/>
    <s v="https://twitter.com/havetotakeatru2/status/1164259461256679424"/>
    <m/>
    <m/>
    <s v="1164259461256679424"/>
    <s v="1164255522121555969"/>
    <b v="0"/>
    <n v="0"/>
    <s v="549700222"/>
    <b v="0"/>
    <x v="0"/>
    <m/>
    <s v=""/>
    <b v="0"/>
    <n v="1"/>
    <s v=""/>
    <s v="Twitter for Android"/>
    <b v="0"/>
    <s v="1164255522121555969"/>
    <s v="Tweet"/>
    <n v="0"/>
    <n v="0"/>
    <m/>
    <m/>
    <m/>
    <m/>
    <m/>
    <m/>
    <m/>
    <m/>
    <n v="1"/>
    <s v="1"/>
    <s v="1"/>
    <n v="0"/>
    <n v="0"/>
    <n v="0"/>
    <n v="0"/>
    <n v="0"/>
    <n v="0"/>
    <n v="16"/>
    <n v="100"/>
    <n v="16"/>
  </r>
  <r>
    <s v="havetotakeatru2"/>
    <s v="nato"/>
    <m/>
    <m/>
    <m/>
    <m/>
    <m/>
    <m/>
    <m/>
    <m/>
    <s v="No"/>
    <n v="91"/>
    <m/>
    <m/>
    <x v="0"/>
    <d v="2019-08-21T19:30:44.000"/>
    <s v="@realDonaldTrump @NATO &quot;[The #StanfordBinetIntelligenceScale], very unfair to the United States [Presidency]!&quot;🤣https://t.co/Cui9yiLyfv"/>
    <m/>
    <m/>
    <x v="4"/>
    <s v="https://pbs.twimg.com/media/ECgugPkVAAEKWds.jpg"/>
    <s v="https://pbs.twimg.com/media/ECgugPkVAAEKWds.jpg"/>
    <x v="37"/>
    <d v="2019-08-21T00:00:00.000"/>
    <s v="19:30:44"/>
    <s v="https://twitter.com/havetotakeatru2/status/1164258554049650688"/>
    <m/>
    <m/>
    <s v="1164258554049650688"/>
    <s v="1164231651351617536"/>
    <b v="0"/>
    <n v="1"/>
    <s v="25073877"/>
    <b v="0"/>
    <x v="0"/>
    <m/>
    <s v=""/>
    <b v="0"/>
    <n v="1"/>
    <s v=""/>
    <s v="Twitter for Android"/>
    <b v="0"/>
    <s v="1164231651351617536"/>
    <s v="Tweet"/>
    <n v="0"/>
    <n v="0"/>
    <m/>
    <m/>
    <m/>
    <m/>
    <m/>
    <m/>
    <m/>
    <m/>
    <n v="3"/>
    <s v="1"/>
    <s v="1"/>
    <m/>
    <m/>
    <m/>
    <m/>
    <m/>
    <m/>
    <m/>
    <m/>
    <m/>
  </r>
  <r>
    <s v="havetotakeatru2"/>
    <s v="nato"/>
    <m/>
    <m/>
    <m/>
    <m/>
    <m/>
    <m/>
    <m/>
    <m/>
    <s v="No"/>
    <n v="93"/>
    <m/>
    <m/>
    <x v="0"/>
    <d v="2019-08-21T19:32:41.000"/>
    <s v="@realDonaldTrump @NATO &quot;[The #StanfordBinetIntelligenceScale], very unfair to the United States [Presidency]!&quot;🤣https://t.co/Cui9yiLyfv"/>
    <m/>
    <m/>
    <x v="4"/>
    <s v="https://pbs.twimg.com/media/ECgugPkVAAEKWds.jpg"/>
    <s v="https://pbs.twimg.com/media/ECgugPkVAAEKWds.jpg"/>
    <x v="38"/>
    <d v="2019-08-21T00:00:00.000"/>
    <s v="19:32:41"/>
    <s v="https://twitter.com/havetotakeatru2/status/1164259043361382400"/>
    <m/>
    <m/>
    <s v="1164259043361382400"/>
    <s v="1164231651351617536"/>
    <b v="0"/>
    <n v="0"/>
    <s v="25073877"/>
    <b v="0"/>
    <x v="0"/>
    <m/>
    <s v=""/>
    <b v="0"/>
    <n v="0"/>
    <s v=""/>
    <s v="Twitter for Android"/>
    <b v="0"/>
    <s v="1164231651351617536"/>
    <s v="Tweet"/>
    <n v="0"/>
    <n v="0"/>
    <m/>
    <m/>
    <m/>
    <m/>
    <m/>
    <m/>
    <m/>
    <m/>
    <n v="3"/>
    <s v="1"/>
    <s v="1"/>
    <m/>
    <m/>
    <m/>
    <m/>
    <m/>
    <m/>
    <m/>
    <m/>
    <m/>
  </r>
  <r>
    <s v="raedoubleu"/>
    <s v="realdonaldtrump"/>
    <m/>
    <m/>
    <m/>
    <m/>
    <m/>
    <m/>
    <m/>
    <m/>
    <s v="No"/>
    <n v="97"/>
    <m/>
    <m/>
    <x v="1"/>
    <d v="2019-08-21T19:52:56.000"/>
    <s v="@realDonaldTrump: A chart is so simplistic. Did you READ ANY EXPLANATIONS FOR THESE NUMBERS?!?! Do you understand that numbers can be quite misleading?!?! Oh, why do I ask you? We ALL know you don’t read and are FAR FROM A GENIUS except in YOUR OWN mind of misperceptions!!!! https://t.co/bzTIaQvmSc"/>
    <s v="https://twitter.com/realDonaldTrump/status/1164231651351617536"/>
    <s v="twitter.com"/>
    <x v="0"/>
    <m/>
    <s v="http://pbs.twimg.com/profile_images/738062060576071680/tAsgL412_normal.jpg"/>
    <x v="39"/>
    <d v="2019-08-21T00:00:00.000"/>
    <s v="19:52:56"/>
    <s v="https://twitter.com/raedoubleu/status/1164264137624444928"/>
    <m/>
    <m/>
    <s v="1164264137624444928"/>
    <m/>
    <b v="0"/>
    <n v="0"/>
    <s v="25073877"/>
    <b v="1"/>
    <x v="0"/>
    <m/>
    <s v="1164231651351617536"/>
    <b v="0"/>
    <n v="0"/>
    <s v=""/>
    <s v="Twitter for iPad"/>
    <b v="0"/>
    <s v="1164264137624444928"/>
    <s v="Tweet"/>
    <n v="0"/>
    <n v="0"/>
    <m/>
    <m/>
    <m/>
    <m/>
    <m/>
    <m/>
    <m/>
    <m/>
    <n v="1"/>
    <s v="1"/>
    <s v="1"/>
    <n v="1"/>
    <n v="2.0408163265306123"/>
    <n v="2"/>
    <n v="4.081632653061225"/>
    <n v="0"/>
    <n v="0"/>
    <n v="46"/>
    <n v="93.87755102040816"/>
    <n v="49"/>
  </r>
  <r>
    <s v="bishyoucray2"/>
    <s v="nato"/>
    <m/>
    <m/>
    <m/>
    <m/>
    <m/>
    <m/>
    <m/>
    <m/>
    <s v="No"/>
    <n v="98"/>
    <m/>
    <m/>
    <x v="1"/>
    <d v="2019-08-21T20:09:11.000"/>
    <s v="@NATO Don’t worry. The majority of Americans just ignore him, too. All he does is lie. Every single day ... lies. https://t.co/nghHZQ0HK4"/>
    <s v="https://twitter.com/realDonaldTrump/status/1164231651351617536"/>
    <s v="twitter.com"/>
    <x v="0"/>
    <m/>
    <s v="http://pbs.twimg.com/profile_images/1127915493548011520/3E3tCN73_normal.jpg"/>
    <x v="40"/>
    <d v="2019-08-21T00:00:00.000"/>
    <s v="20:09:11"/>
    <s v="https://twitter.com/bishyoucray2/status/1164268229608517632"/>
    <m/>
    <m/>
    <s v="1164268229608517632"/>
    <m/>
    <b v="0"/>
    <n v="0"/>
    <s v="83795099"/>
    <b v="1"/>
    <x v="0"/>
    <m/>
    <s v="1164231651351617536"/>
    <b v="0"/>
    <n v="0"/>
    <s v=""/>
    <s v="Twitter for iPhone"/>
    <b v="0"/>
    <s v="1164268229608517632"/>
    <s v="Tweet"/>
    <n v="0"/>
    <n v="0"/>
    <s v="-77.119401,38.801826 _x000a_-76.909396,38.801826 _x000a_-76.909396,38.9953797 _x000a_-77.119401,38.9953797"/>
    <s v="United States"/>
    <s v="US"/>
    <s v="Washington, DC"/>
    <s v="01fbe706f872cb32"/>
    <s v="Washington"/>
    <s v="city"/>
    <s v="https://api.twitter.com/1.1/geo/id/01fbe706f872cb32.json"/>
    <n v="1"/>
    <s v="1"/>
    <s v="1"/>
    <n v="0"/>
    <n v="0"/>
    <n v="4"/>
    <n v="19.047619047619047"/>
    <n v="0"/>
    <n v="0"/>
    <n v="17"/>
    <n v="80.95238095238095"/>
    <n v="21"/>
  </r>
  <r>
    <s v="lauraitalia14"/>
    <s v="realdonaldtrump"/>
    <m/>
    <m/>
    <m/>
    <m/>
    <m/>
    <m/>
    <m/>
    <m/>
    <s v="No"/>
    <n v="99"/>
    <m/>
    <m/>
    <x v="1"/>
    <d v="2019-08-21T20:26:04.000"/>
    <s v="@realDonaldTrump &quot;Noi proteggiamo l'Europa ma solo 8 Nazioni contribuiscono con il 2%. Questo è molto sleale nei confronti degli #USA!&quot; https://t.co/99XggBADOc"/>
    <s v="https://twitter.com/realDonaldTrump/status/1164231651351617536"/>
    <s v="twitter.com"/>
    <x v="5"/>
    <m/>
    <s v="http://pbs.twimg.com/profile_images/560330789380833280/ZB6kOpfe_normal.jpeg"/>
    <x v="41"/>
    <d v="2019-08-21T00:00:00.000"/>
    <s v="20:26:04"/>
    <s v="https://twitter.com/lauraitalia14/status/1164272477427703812"/>
    <m/>
    <m/>
    <s v="1164272477427703812"/>
    <m/>
    <b v="0"/>
    <n v="0"/>
    <s v="25073877"/>
    <b v="1"/>
    <x v="7"/>
    <m/>
    <s v="1164231651351617536"/>
    <b v="0"/>
    <n v="0"/>
    <s v=""/>
    <s v="Twitter for Android"/>
    <b v="0"/>
    <s v="1164272477427703812"/>
    <s v="Tweet"/>
    <n v="0"/>
    <n v="0"/>
    <m/>
    <m/>
    <m/>
    <m/>
    <m/>
    <m/>
    <m/>
    <m/>
    <n v="1"/>
    <s v="1"/>
    <s v="1"/>
    <n v="0"/>
    <n v="0"/>
    <n v="0"/>
    <n v="0"/>
    <n v="0"/>
    <n v="0"/>
    <n v="20"/>
    <n v="100"/>
    <n v="20"/>
  </r>
  <r>
    <s v="gjnr14"/>
    <s v="dineshdsouza"/>
    <m/>
    <m/>
    <m/>
    <m/>
    <m/>
    <m/>
    <m/>
    <m/>
    <s v="No"/>
    <n v="100"/>
    <m/>
    <m/>
    <x v="0"/>
    <d v="2019-08-21T20:31:39.000"/>
    <s v="@MSNBC @NBC @ABC @CBSNews @CNNPolitics @Maddow @nytimes @washingtonpost @JoeNBC_x000a_@charliekirk11 @SharylAttkisson @DailyCaller @DineshDSouza_x000a__x000a_You gonna report on this media folk? Pres. Trump is trying to stop countries from taking advantage of us. I applaud his efforts on this. https://t.co/0oApe9oSOt"/>
    <s v="https://twitter.com/realDonaldTrump/status/1164231651351617536"/>
    <s v="twitter.com"/>
    <x v="0"/>
    <m/>
    <s v="http://pbs.twimg.com/profile_images/1091760906847977472/Ao9v6lw0_normal.jpg"/>
    <x v="42"/>
    <d v="2019-08-21T00:00:00.000"/>
    <s v="20:31:39"/>
    <s v="https://twitter.com/gjnr14/status/1164273883135926272"/>
    <m/>
    <m/>
    <s v="1164273883135926272"/>
    <m/>
    <b v="0"/>
    <n v="0"/>
    <s v="2836421"/>
    <b v="1"/>
    <x v="0"/>
    <m/>
    <s v="1164231651351617536"/>
    <b v="0"/>
    <n v="0"/>
    <s v=""/>
    <s v="Twitter Web App"/>
    <b v="0"/>
    <s v="1164273883135926272"/>
    <s v="Tweet"/>
    <n v="0"/>
    <n v="0"/>
    <m/>
    <m/>
    <m/>
    <m/>
    <m/>
    <m/>
    <m/>
    <m/>
    <n v="1"/>
    <s v="3"/>
    <s v="3"/>
    <m/>
    <m/>
    <m/>
    <m/>
    <m/>
    <m/>
    <m/>
    <m/>
    <m/>
  </r>
  <r>
    <s v="phxdave"/>
    <s v="realdonaldtrump"/>
    <m/>
    <m/>
    <m/>
    <m/>
    <m/>
    <m/>
    <m/>
    <m/>
    <s v="No"/>
    <n v="113"/>
    <m/>
    <m/>
    <x v="1"/>
    <d v="2019-08-21T20:37:17.000"/>
    <s v="@realDonaldTrump is the strongest supporter of our standing military, veterans, first responders and all of their families, than any former President. And we all appreciate him and will support him forever! https://t.co/JczTpETXiD"/>
    <s v="https://twitter.com/realDonaldTrump/status/1164231651351617536"/>
    <s v="twitter.com"/>
    <x v="0"/>
    <m/>
    <s v="http://pbs.twimg.com/profile_images/1464735927/ASA_normal.jpg"/>
    <x v="43"/>
    <d v="2019-08-21T00:00:00.000"/>
    <s v="20:37:17"/>
    <s v="https://twitter.com/phxdave/status/1164275299598647296"/>
    <m/>
    <m/>
    <s v="1164275299598647296"/>
    <m/>
    <b v="0"/>
    <n v="0"/>
    <s v="25073877"/>
    <b v="1"/>
    <x v="0"/>
    <m/>
    <s v="1164231651351617536"/>
    <b v="0"/>
    <n v="0"/>
    <s v=""/>
    <s v="Twitter for iPhone"/>
    <b v="0"/>
    <s v="1164275299598647296"/>
    <s v="Tweet"/>
    <n v="0"/>
    <n v="0"/>
    <m/>
    <m/>
    <m/>
    <m/>
    <m/>
    <m/>
    <m/>
    <m/>
    <n v="1"/>
    <s v="1"/>
    <s v="1"/>
    <n v="4"/>
    <n v="12.903225806451612"/>
    <n v="0"/>
    <n v="0"/>
    <n v="0"/>
    <n v="0"/>
    <n v="27"/>
    <n v="87.09677419354838"/>
    <n v="31"/>
  </r>
  <r>
    <s v="mm72931622"/>
    <s v="realdonaldtrump"/>
    <m/>
    <m/>
    <m/>
    <m/>
    <m/>
    <m/>
    <m/>
    <m/>
    <s v="No"/>
    <n v="114"/>
    <m/>
    <m/>
    <x v="1"/>
    <d v="2019-08-21T20:41:13.000"/>
    <s v="@realDonaldTrump_x000a_Take that parasite Denmark!😤 https://t.co/0Q1e2Q4r57"/>
    <s v="https://twitter.com/realDonaldTrump/status/1164231651351617536"/>
    <s v="twitter.com"/>
    <x v="0"/>
    <m/>
    <s v="http://pbs.twimg.com/profile_images/1156947728762572802/CFRvk6wY_normal.jpg"/>
    <x v="44"/>
    <d v="2019-08-21T00:00:00.000"/>
    <s v="20:41:13"/>
    <s v="https://twitter.com/mm72931622/status/1164276290050039809"/>
    <m/>
    <m/>
    <s v="1164276290050039809"/>
    <m/>
    <b v="0"/>
    <n v="0"/>
    <s v="25073877"/>
    <b v="1"/>
    <x v="0"/>
    <m/>
    <s v="1164231651351617536"/>
    <b v="0"/>
    <n v="0"/>
    <s v=""/>
    <s v="Twitter for Android"/>
    <b v="0"/>
    <s v="1164276290050039809"/>
    <s v="Tweet"/>
    <n v="0"/>
    <n v="0"/>
    <m/>
    <m/>
    <m/>
    <m/>
    <m/>
    <m/>
    <m/>
    <m/>
    <n v="1"/>
    <s v="1"/>
    <s v="1"/>
    <n v="0"/>
    <n v="0"/>
    <n v="1"/>
    <n v="20"/>
    <n v="0"/>
    <n v="0"/>
    <n v="4"/>
    <n v="80"/>
    <n v="5"/>
  </r>
  <r>
    <s v="dreamescapeps"/>
    <s v="repspeier"/>
    <m/>
    <m/>
    <m/>
    <m/>
    <m/>
    <m/>
    <m/>
    <m/>
    <s v="No"/>
    <n v="115"/>
    <m/>
    <m/>
    <x v="0"/>
    <d v="2019-08-21T20:48:28.000"/>
    <s v="@Snowbirdsix1000 @20committee @RepAdamSchiff @SpeakerPelosi @SenSchumer @ewarren @RepJeffries @CoryBooker @KamalaHarris @RepSpeier Yeah he's a fucking freak,young europeans died in North Africa to help their Us brothers, how does he dare to talk about Nato in this way?Does he think that this is 1 of his creepy reality show? Is Scaramucci the only red politician who oppose him 4 real? _x000a_https://t.co/oHGQIBtnXc"/>
    <s v="https://mobile.twitter.com/realDonaldTrump/status/1164231651351617536"/>
    <s v="twitter.com"/>
    <x v="0"/>
    <m/>
    <s v="http://pbs.twimg.com/profile_images/672554172366102533/lV128fzV_normal.jpg"/>
    <x v="45"/>
    <d v="2019-08-21T00:00:00.000"/>
    <s v="20:48:28"/>
    <s v="https://twitter.com/dreamescapeps/status/1164278114895237125"/>
    <m/>
    <m/>
    <s v="1164278114895237125"/>
    <s v="1164275261304557568"/>
    <b v="0"/>
    <n v="1"/>
    <s v="802978381184823297"/>
    <b v="1"/>
    <x v="0"/>
    <m/>
    <s v="1164231651351617536"/>
    <b v="0"/>
    <n v="1"/>
    <s v=""/>
    <s v="Twitter Web App"/>
    <b v="0"/>
    <s v="1164275261304557568"/>
    <s v="Tweet"/>
    <n v="0"/>
    <n v="0"/>
    <m/>
    <m/>
    <m/>
    <m/>
    <m/>
    <m/>
    <m/>
    <m/>
    <n v="1"/>
    <s v="6"/>
    <s v="6"/>
    <m/>
    <m/>
    <m/>
    <m/>
    <m/>
    <m/>
    <m/>
    <m/>
    <m/>
  </r>
  <r>
    <s v="timmcguiness"/>
    <s v="michaelcoudrey"/>
    <m/>
    <m/>
    <m/>
    <m/>
    <m/>
    <m/>
    <m/>
    <m/>
    <s v="No"/>
    <n v="125"/>
    <m/>
    <m/>
    <x v="0"/>
    <d v="2019-08-21T20:49:28.000"/>
    <s v="@alanfair12 @MichaelCoudrey @realDonaldTrump https://t.co/pNkPaaFE5A"/>
    <s v="https://twitter.com/realDonaldTrump/status/1164231651351617536"/>
    <s v="twitter.com"/>
    <x v="0"/>
    <m/>
    <s v="http://pbs.twimg.com/profile_images/1110191867289878528/rHTjyaZp_normal.png"/>
    <x v="46"/>
    <d v="2019-08-21T00:00:00.000"/>
    <s v="20:49:28"/>
    <s v="https://twitter.com/timmcguiness/status/1164278366855450626"/>
    <m/>
    <m/>
    <s v="1164278366855450626"/>
    <s v="1164277516028252160"/>
    <b v="0"/>
    <n v="0"/>
    <s v="105269160"/>
    <b v="1"/>
    <x v="1"/>
    <m/>
    <s v="1164231651351617536"/>
    <b v="0"/>
    <n v="0"/>
    <s v=""/>
    <s v="Twitter Web App"/>
    <b v="0"/>
    <s v="1164277516028252160"/>
    <s v="Tweet"/>
    <n v="0"/>
    <n v="0"/>
    <m/>
    <m/>
    <m/>
    <m/>
    <m/>
    <m/>
    <m/>
    <m/>
    <n v="8"/>
    <s v="1"/>
    <s v="1"/>
    <m/>
    <m/>
    <m/>
    <m/>
    <m/>
    <m/>
    <m/>
    <m/>
    <m/>
  </r>
  <r>
    <s v="nach9636"/>
    <s v="realdonaldtrump"/>
    <m/>
    <m/>
    <m/>
    <m/>
    <m/>
    <m/>
    <m/>
    <m/>
    <s v="No"/>
    <n v="128"/>
    <m/>
    <m/>
    <x v="1"/>
    <d v="2019-08-21T21:20:25.000"/>
    <s v="@realDonaldTrump https://t.co/hViikgDoYQ https://t.co/VQK2iV5u9C"/>
    <s v="https://twitter.com/realDonaldTrump/status/1164231651351617536"/>
    <s v="twitter.com"/>
    <x v="0"/>
    <s v="https://pbs.twimg.com/media/EChgFqaU4AEpH0a.jpg"/>
    <s v="https://pbs.twimg.com/media/EChgFqaU4AEpH0a.jpg"/>
    <x v="47"/>
    <d v="2019-08-21T00:00:00.000"/>
    <s v="21:20:25"/>
    <s v="https://twitter.com/nach9636/status/1164286157179346944"/>
    <m/>
    <m/>
    <s v="1164286157179346944"/>
    <m/>
    <b v="0"/>
    <n v="0"/>
    <s v="25073877"/>
    <b v="1"/>
    <x v="1"/>
    <m/>
    <s v="1164231651351617536"/>
    <b v="0"/>
    <n v="0"/>
    <s v=""/>
    <s v="Twitter for iPhone"/>
    <b v="0"/>
    <s v="1164286157179346944"/>
    <s v="Tweet"/>
    <n v="0"/>
    <n v="0"/>
    <m/>
    <m/>
    <m/>
    <m/>
    <m/>
    <m/>
    <m/>
    <m/>
    <n v="1"/>
    <s v="1"/>
    <s v="1"/>
    <n v="0"/>
    <n v="0"/>
    <n v="0"/>
    <n v="0"/>
    <n v="0"/>
    <n v="0"/>
    <n v="1"/>
    <n v="100"/>
    <n v="1"/>
  </r>
  <r>
    <s v="briancarr73"/>
    <s v="nato"/>
    <m/>
    <m/>
    <m/>
    <m/>
    <m/>
    <m/>
    <m/>
    <m/>
    <s v="No"/>
    <n v="129"/>
    <m/>
    <m/>
    <x v="1"/>
    <d v="2019-08-21T21:23:12.000"/>
    <s v="@NATO. This CLEARLY UNFAIR LAPSIDED abuse of AMERICA STOPS! https://t.co/JUF0jv8GKp"/>
    <s v="https://twitter.com/realDonaldTrump/status/1164231651351617536"/>
    <s v="twitter.com"/>
    <x v="0"/>
    <m/>
    <s v="http://pbs.twimg.com/profile_images/1113703139025326081/8jx1Gwcf_normal.jpg"/>
    <x v="48"/>
    <d v="2019-08-21T00:00:00.000"/>
    <s v="21:23:12"/>
    <s v="https://twitter.com/briancarr73/status/1164286857812873216"/>
    <m/>
    <m/>
    <s v="1164286857812873216"/>
    <m/>
    <b v="0"/>
    <n v="0"/>
    <s v="83795099"/>
    <b v="1"/>
    <x v="0"/>
    <m/>
    <s v="1164231651351617536"/>
    <b v="0"/>
    <n v="0"/>
    <s v=""/>
    <s v="Twitter for Android"/>
    <b v="0"/>
    <s v="1164286857812873216"/>
    <s v="Tweet"/>
    <n v="0"/>
    <n v="0"/>
    <m/>
    <m/>
    <m/>
    <m/>
    <m/>
    <m/>
    <m/>
    <m/>
    <n v="1"/>
    <s v="1"/>
    <s v="1"/>
    <n v="1"/>
    <n v="11.11111111111111"/>
    <n v="1"/>
    <n v="11.11111111111111"/>
    <n v="0"/>
    <n v="0"/>
    <n v="7"/>
    <n v="77.77777777777777"/>
    <n v="9"/>
  </r>
  <r>
    <s v="jerrylingle"/>
    <s v="realdonaldtrump"/>
    <m/>
    <m/>
    <m/>
    <m/>
    <m/>
    <m/>
    <m/>
    <m/>
    <s v="No"/>
    <n v="130"/>
    <m/>
    <m/>
    <x v="1"/>
    <d v="2019-08-21T21:25:48.000"/>
    <s v="@realDonaldTrump _x000a_Your idiocy is showing..._x000a_WE, America, the United States of, would self finance each and every NATO base because it is in our best national interest to do so.  You do NOT have a clue about national security and that ignorance is exposing America to DANGER... https://t.co/899Z3kkH04"/>
    <s v="https://twitter.com/realDonaldTrump/status/1164231651351617536"/>
    <s v="twitter.com"/>
    <x v="0"/>
    <m/>
    <s v="http://pbs.twimg.com/profile_images/1354917911/US_Seal_a_normal.jpg"/>
    <x v="49"/>
    <d v="2019-08-21T00:00:00.000"/>
    <s v="21:25:48"/>
    <s v="https://twitter.com/jerrylingle/status/1164287510073098240"/>
    <m/>
    <m/>
    <s v="1164287510073098240"/>
    <m/>
    <b v="0"/>
    <n v="0"/>
    <s v="25073877"/>
    <b v="1"/>
    <x v="0"/>
    <m/>
    <s v="1164231651351617536"/>
    <b v="0"/>
    <n v="0"/>
    <s v=""/>
    <s v="Twitter Web App"/>
    <b v="0"/>
    <s v="1164287510073098240"/>
    <s v="Tweet"/>
    <n v="0"/>
    <n v="0"/>
    <m/>
    <m/>
    <m/>
    <m/>
    <m/>
    <m/>
    <m/>
    <m/>
    <n v="1"/>
    <s v="1"/>
    <s v="1"/>
    <n v="1"/>
    <n v="2.127659574468085"/>
    <n v="3"/>
    <n v="6.382978723404255"/>
    <n v="0"/>
    <n v="0"/>
    <n v="43"/>
    <n v="91.48936170212765"/>
    <n v="47"/>
  </r>
  <r>
    <s v="katet7"/>
    <s v="realdonaldtrump"/>
    <m/>
    <m/>
    <m/>
    <m/>
    <m/>
    <m/>
    <m/>
    <m/>
    <s v="No"/>
    <n v="131"/>
    <m/>
    <m/>
    <x v="1"/>
    <d v="2019-08-21T21:29:18.000"/>
    <s v="@realDonaldTrump LIES NATO agreement is increases start in 2024! Tell the truth if you know what Truth is! #Antichrist #Nebuchadnezzar https://t.co/CMBf7uWwcG"/>
    <s v="https://twitter.com/realDonaldTrump/status/1164231651351617536"/>
    <s v="twitter.com"/>
    <x v="6"/>
    <m/>
    <s v="http://pbs.twimg.com/profile_images/1041905591067664389/3wXQeTLx_normal.jpg"/>
    <x v="50"/>
    <d v="2019-08-21T00:00:00.000"/>
    <s v="21:29:18"/>
    <s v="https://twitter.com/katet7/status/1164288390906273793"/>
    <m/>
    <m/>
    <s v="1164288390906273793"/>
    <m/>
    <b v="0"/>
    <n v="0"/>
    <s v="25073877"/>
    <b v="1"/>
    <x v="0"/>
    <m/>
    <s v="1164231651351617536"/>
    <b v="0"/>
    <n v="0"/>
    <s v=""/>
    <s v="Twitter for iPhone"/>
    <b v="0"/>
    <s v="1164288390906273793"/>
    <s v="Tweet"/>
    <n v="0"/>
    <n v="0"/>
    <m/>
    <m/>
    <m/>
    <m/>
    <m/>
    <m/>
    <m/>
    <m/>
    <n v="1"/>
    <s v="1"/>
    <s v="1"/>
    <n v="0"/>
    <n v="0"/>
    <n v="1"/>
    <n v="5"/>
    <n v="0"/>
    <n v="0"/>
    <n v="19"/>
    <n v="95"/>
    <n v="20"/>
  </r>
  <r>
    <s v="tonyrenner"/>
    <s v="natojfcbs"/>
    <m/>
    <m/>
    <m/>
    <m/>
    <m/>
    <m/>
    <m/>
    <m/>
    <s v="No"/>
    <n v="132"/>
    <m/>
    <m/>
    <x v="1"/>
    <d v="2019-08-21T21:56:29.000"/>
    <s v="@NATOJFCBS @NATO @POTUS hates you. #25thAmendmentNow_x000a_https://t.co/JUdUHw1Uaw"/>
    <s v="https://twitter.com/realDonaldTrump/status/1164231651351617536?s=20"/>
    <s v="twitter.com"/>
    <x v="7"/>
    <m/>
    <s v="http://pbs.twimg.com/profile_images/1109641786954264576/SVuxgu5u_normal.png"/>
    <x v="51"/>
    <d v="2019-08-21T00:00:00.000"/>
    <s v="21:56:29"/>
    <s v="https://twitter.com/tonyrenner/status/1164295233502437377"/>
    <m/>
    <m/>
    <s v="1164295233502437377"/>
    <s v="1164192264610095110"/>
    <b v="0"/>
    <n v="1"/>
    <s v="65422342"/>
    <b v="1"/>
    <x v="0"/>
    <m/>
    <s v="1164231651351617536"/>
    <b v="0"/>
    <n v="1"/>
    <s v=""/>
    <s v="Twitter Web App"/>
    <b v="0"/>
    <s v="1164192264610095110"/>
    <s v="Tweet"/>
    <n v="0"/>
    <n v="0"/>
    <m/>
    <m/>
    <m/>
    <m/>
    <m/>
    <m/>
    <m/>
    <m/>
    <n v="1"/>
    <s v="4"/>
    <s v="4"/>
    <n v="0"/>
    <n v="0"/>
    <n v="1"/>
    <n v="16.666666666666668"/>
    <n v="0"/>
    <n v="0"/>
    <n v="5"/>
    <n v="83.33333333333333"/>
    <n v="6"/>
  </r>
  <r>
    <s v="tonyrenner"/>
    <s v="usarmyeurope"/>
    <m/>
    <m/>
    <m/>
    <m/>
    <m/>
    <m/>
    <m/>
    <m/>
    <s v="No"/>
    <n v="133"/>
    <m/>
    <m/>
    <x v="1"/>
    <d v="2019-08-21T21:56:38.000"/>
    <s v="@USArmyEurope @NATO https://t.co/JUdUHw1Uaw"/>
    <s v="https://twitter.com/realDonaldTrump/status/1164231651351617536?s=20"/>
    <s v="twitter.com"/>
    <x v="0"/>
    <m/>
    <s v="http://pbs.twimg.com/profile_images/1109641786954264576/SVuxgu5u_normal.png"/>
    <x v="52"/>
    <d v="2019-08-21T00:00:00.000"/>
    <s v="21:56:38"/>
    <s v="https://twitter.com/tonyrenner/status/1164295270781399041"/>
    <m/>
    <m/>
    <s v="1164295270781399041"/>
    <s v="1163970730998063110"/>
    <b v="0"/>
    <n v="0"/>
    <s v="39986021"/>
    <b v="1"/>
    <x v="1"/>
    <m/>
    <s v="1164231651351617536"/>
    <b v="0"/>
    <n v="0"/>
    <s v=""/>
    <s v="Twitter Web App"/>
    <b v="0"/>
    <s v="1163970730998063110"/>
    <s v="Tweet"/>
    <n v="0"/>
    <n v="0"/>
    <m/>
    <m/>
    <m/>
    <m/>
    <m/>
    <m/>
    <m/>
    <m/>
    <n v="1"/>
    <s v="4"/>
    <s v="4"/>
    <n v="0"/>
    <n v="0"/>
    <n v="0"/>
    <n v="0"/>
    <n v="0"/>
    <n v="0"/>
    <n v="2"/>
    <n v="100"/>
    <n v="2"/>
  </r>
  <r>
    <s v="tonyrenner"/>
    <s v="nfiu_lithuania"/>
    <m/>
    <m/>
    <m/>
    <m/>
    <m/>
    <m/>
    <m/>
    <m/>
    <s v="No"/>
    <n v="134"/>
    <m/>
    <m/>
    <x v="0"/>
    <d v="2019-08-21T21:56:46.000"/>
    <s v="@BelgiumDefence @NATO @BelgiumNATO @Belgian_Army @SHAPE_NATO @LitdelNATO @Lithuanian_MoD @LTU_Army @NFIU_Lithuania https://t.co/JUdUHw1Uaw"/>
    <s v="https://twitter.com/realDonaldTrump/status/1164231651351617536?s=20"/>
    <s v="twitter.com"/>
    <x v="0"/>
    <m/>
    <s v="http://pbs.twimg.com/profile_images/1109641786954264576/SVuxgu5u_normal.png"/>
    <x v="53"/>
    <d v="2019-08-21T00:00:00.000"/>
    <s v="21:56:46"/>
    <s v="https://twitter.com/tonyrenner/status/1164295301487894528"/>
    <m/>
    <m/>
    <s v="1164295301487894528"/>
    <s v="1163784877755568131"/>
    <b v="0"/>
    <n v="0"/>
    <s v="770242720099074048"/>
    <b v="1"/>
    <x v="1"/>
    <m/>
    <s v="1164231651351617536"/>
    <b v="0"/>
    <n v="0"/>
    <s v=""/>
    <s v="Twitter Web App"/>
    <b v="0"/>
    <s v="1163784877755568131"/>
    <s v="Tweet"/>
    <n v="0"/>
    <n v="0"/>
    <m/>
    <m/>
    <m/>
    <m/>
    <m/>
    <m/>
    <m/>
    <m/>
    <n v="1"/>
    <s v="4"/>
    <s v="4"/>
    <m/>
    <m/>
    <m/>
    <m/>
    <m/>
    <m/>
    <m/>
    <m/>
    <m/>
  </r>
  <r>
    <s v="tonyrenner"/>
    <s v="klausiohannis"/>
    <m/>
    <m/>
    <m/>
    <m/>
    <m/>
    <m/>
    <m/>
    <m/>
    <s v="No"/>
    <n v="142"/>
    <m/>
    <m/>
    <x v="0"/>
    <d v="2019-08-21T21:57:03.000"/>
    <s v="@EsperDoD @USNATO @POTUS @KlausIohannis @NATO https://t.co/JUdUHw1Uaw"/>
    <s v="https://twitter.com/realDonaldTrump/status/1164231651351617536?s=20"/>
    <s v="twitter.com"/>
    <x v="0"/>
    <m/>
    <s v="http://pbs.twimg.com/profile_images/1109641786954264576/SVuxgu5u_normal.png"/>
    <x v="54"/>
    <d v="2019-08-21T00:00:00.000"/>
    <s v="21:57:03"/>
    <s v="https://twitter.com/tonyrenner/status/1164295375626342409"/>
    <m/>
    <m/>
    <s v="1164295375626342409"/>
    <s v="1163917037640568833"/>
    <b v="0"/>
    <n v="0"/>
    <s v="1142185061439197186"/>
    <b v="1"/>
    <x v="1"/>
    <m/>
    <s v="1164231651351617536"/>
    <b v="0"/>
    <n v="0"/>
    <s v=""/>
    <s v="Twitter Web App"/>
    <b v="0"/>
    <s v="1163917037640568833"/>
    <s v="Tweet"/>
    <n v="0"/>
    <n v="0"/>
    <m/>
    <m/>
    <m/>
    <m/>
    <m/>
    <m/>
    <m/>
    <m/>
    <n v="1"/>
    <s v="4"/>
    <s v="4"/>
    <m/>
    <m/>
    <m/>
    <m/>
    <m/>
    <m/>
    <m/>
    <m/>
    <m/>
  </r>
  <r>
    <s v="whatsdomupto"/>
    <s v="realdonaldtrump"/>
    <m/>
    <m/>
    <m/>
    <m/>
    <m/>
    <m/>
    <m/>
    <m/>
    <s v="No"/>
    <n v="151"/>
    <m/>
    <m/>
    <x v="1"/>
    <d v="2019-08-21T21:57:22.000"/>
    <s v="@realDonaldTrump misreading a graph lads. https://t.co/RgrAgO01pH"/>
    <s v="https://twitter.com/realDonaldTrump/status/1164231651351617536"/>
    <s v="twitter.com"/>
    <x v="0"/>
    <m/>
    <s v="http://pbs.twimg.com/profile_images/925892212340207618/-ZofsvJ5_normal.jpg"/>
    <x v="55"/>
    <d v="2019-08-21T00:00:00.000"/>
    <s v="21:57:22"/>
    <s v="https://twitter.com/whatsdomupto/status/1164295452159815680"/>
    <m/>
    <m/>
    <s v="1164295452159815680"/>
    <m/>
    <b v="0"/>
    <n v="0"/>
    <s v="25073877"/>
    <b v="1"/>
    <x v="0"/>
    <m/>
    <s v="1164231651351617536"/>
    <b v="0"/>
    <n v="0"/>
    <s v=""/>
    <s v="Twitter for iPhone"/>
    <b v="0"/>
    <s v="1164295452159815680"/>
    <s v="Tweet"/>
    <n v="0"/>
    <n v="0"/>
    <m/>
    <m/>
    <m/>
    <m/>
    <m/>
    <m/>
    <m/>
    <m/>
    <n v="1"/>
    <s v="1"/>
    <s v="1"/>
    <n v="0"/>
    <n v="0"/>
    <n v="1"/>
    <n v="20"/>
    <n v="0"/>
    <n v="0"/>
    <n v="4"/>
    <n v="80"/>
    <n v="5"/>
  </r>
  <r>
    <s v="saquibclimatex"/>
    <s v="nato"/>
    <m/>
    <m/>
    <m/>
    <m/>
    <m/>
    <m/>
    <m/>
    <m/>
    <s v="No"/>
    <n v="152"/>
    <m/>
    <m/>
    <x v="1"/>
    <d v="2019-08-21T22:07:55.000"/>
    <s v="@NATO Do you have some super classified weapon to shut this moron's mouth? https://t.co/07dZp3X1UD"/>
    <s v="https://twitter.com/realDonaldTrump/status/1164231651351617536"/>
    <s v="twitter.com"/>
    <x v="0"/>
    <m/>
    <s v="http://pbs.twimg.com/profile_images/950720223799382016/1yqfQr7d_normal.jpg"/>
    <x v="56"/>
    <d v="2019-08-21T00:00:00.000"/>
    <s v="22:07:55"/>
    <s v="https://twitter.com/saquibclimatex/status/1164298108739686406"/>
    <m/>
    <m/>
    <s v="1164298108739686406"/>
    <m/>
    <b v="0"/>
    <n v="0"/>
    <s v="83795099"/>
    <b v="1"/>
    <x v="0"/>
    <m/>
    <s v="1164231651351617536"/>
    <b v="0"/>
    <n v="0"/>
    <s v=""/>
    <s v="Twitter Web App"/>
    <b v="0"/>
    <s v="1164298108739686406"/>
    <s v="Tweet"/>
    <n v="0"/>
    <n v="0"/>
    <m/>
    <m/>
    <m/>
    <m/>
    <m/>
    <m/>
    <m/>
    <m/>
    <n v="1"/>
    <s v="1"/>
    <s v="1"/>
    <n v="1"/>
    <n v="7.6923076923076925"/>
    <n v="0"/>
    <n v="0"/>
    <n v="0"/>
    <n v="0"/>
    <n v="12"/>
    <n v="92.3076923076923"/>
    <n v="13"/>
  </r>
  <r>
    <s v="dantipena"/>
    <s v="dantipena"/>
    <m/>
    <m/>
    <m/>
    <m/>
    <m/>
    <m/>
    <m/>
    <m/>
    <s v="No"/>
    <n v="153"/>
    <m/>
    <m/>
    <x v="2"/>
    <d v="2019-08-21T22:20:37.000"/>
    <s v="@DantiPena https://t.co/OEj5khMRaR"/>
    <s v="https://twitter.com/realDonaldTrump/status/1164231651351617536"/>
    <s v="twitter.com"/>
    <x v="0"/>
    <m/>
    <s v="http://pbs.twimg.com/profile_images/1141447444502331394/cnG0eb_u_normal.jpg"/>
    <x v="57"/>
    <d v="2019-08-21T00:00:00.000"/>
    <s v="22:20:37"/>
    <s v="https://twitter.com/dantipena/status/1164301304602255361"/>
    <m/>
    <m/>
    <s v="1164301304602255361"/>
    <m/>
    <b v="0"/>
    <n v="1"/>
    <s v="1140911602415362049"/>
    <b v="1"/>
    <x v="1"/>
    <m/>
    <s v="1164231651351617536"/>
    <b v="0"/>
    <n v="0"/>
    <s v=""/>
    <s v="Twitter for Android"/>
    <b v="0"/>
    <s v="1164301304602255361"/>
    <s v="Tweet"/>
    <n v="0"/>
    <n v="0"/>
    <m/>
    <m/>
    <m/>
    <m/>
    <m/>
    <m/>
    <m/>
    <m/>
    <n v="1"/>
    <s v="10"/>
    <s v="10"/>
    <n v="0"/>
    <n v="0"/>
    <n v="0"/>
    <n v="0"/>
    <n v="0"/>
    <n v="0"/>
    <n v="1"/>
    <n v="100"/>
    <n v="1"/>
  </r>
  <r>
    <s v="inthelionsden_"/>
    <s v="inthelionsden_"/>
    <m/>
    <m/>
    <m/>
    <m/>
    <m/>
    <m/>
    <m/>
    <m/>
    <s v="No"/>
    <n v="154"/>
    <m/>
    <m/>
    <x v="2"/>
    <d v="2019-08-21T22:22:28.000"/>
    <s v="Trump ramping up his attacks on #NATO, in conjunction with pandering to Vladimir Putin over Russian membership of the #G7._x000a__x000a_Sad! https://t.co/DKrf8DHa8k"/>
    <s v="https://twitter.com/realDonaldTrump/status/1164231651351617536?s=19"/>
    <s v="twitter.com"/>
    <x v="8"/>
    <m/>
    <s v="http://pbs.twimg.com/profile_images/1153626863627055104/BkJ0S6tK_normal.png"/>
    <x v="58"/>
    <d v="2019-08-21T00:00:00.000"/>
    <s v="22:22:28"/>
    <s v="https://twitter.com/inthelionsden_/status/1164301771331776513"/>
    <m/>
    <m/>
    <s v="1164301771331776513"/>
    <s v="1164299808565268482"/>
    <b v="0"/>
    <n v="0"/>
    <s v="822078666"/>
    <b v="1"/>
    <x v="0"/>
    <m/>
    <s v="1164231651351617536"/>
    <b v="0"/>
    <n v="0"/>
    <s v=""/>
    <s v="Twitter for Android"/>
    <b v="0"/>
    <s v="1164299808565268482"/>
    <s v="Tweet"/>
    <n v="0"/>
    <n v="0"/>
    <m/>
    <m/>
    <m/>
    <m/>
    <m/>
    <m/>
    <m/>
    <m/>
    <n v="2"/>
    <s v="10"/>
    <s v="10"/>
    <n v="0"/>
    <n v="0"/>
    <n v="3"/>
    <n v="14.285714285714286"/>
    <n v="0"/>
    <n v="0"/>
    <n v="18"/>
    <n v="85.71428571428571"/>
    <n v="21"/>
  </r>
  <r>
    <s v="nyabok"/>
    <s v="realdonaldtrump"/>
    <m/>
    <m/>
    <m/>
    <m/>
    <m/>
    <m/>
    <m/>
    <m/>
    <s v="No"/>
    <n v="155"/>
    <m/>
    <m/>
    <x v="1"/>
    <d v="2019-08-21T23:03:34.000"/>
    <s v="@realDonaldTrump, very unfair to the United States!  #PutinsPuppet https://t.co/11eh6yNN1F"/>
    <s v="https://twitter.com/realDonaldTrump/status/1164231651351617536"/>
    <s v="twitter.com"/>
    <x v="9"/>
    <m/>
    <s v="http://pbs.twimg.com/profile_images/1107695891463446528/mffzSlOO_normal.jpg"/>
    <x v="59"/>
    <d v="2019-08-21T00:00:00.000"/>
    <s v="23:03:34"/>
    <s v="https://twitter.com/nyabok/status/1164312113751515136"/>
    <m/>
    <m/>
    <s v="1164312113751515136"/>
    <m/>
    <b v="0"/>
    <n v="0"/>
    <s v="25073877"/>
    <b v="1"/>
    <x v="0"/>
    <m/>
    <s v="1164231651351617536"/>
    <b v="0"/>
    <n v="0"/>
    <s v=""/>
    <s v="Twitter for iPhone"/>
    <b v="0"/>
    <s v="1164312113751515136"/>
    <s v="Tweet"/>
    <n v="0"/>
    <n v="0"/>
    <m/>
    <m/>
    <m/>
    <m/>
    <m/>
    <m/>
    <m/>
    <m/>
    <n v="1"/>
    <s v="1"/>
    <s v="1"/>
    <n v="0"/>
    <n v="0"/>
    <n v="0"/>
    <n v="0"/>
    <n v="0"/>
    <n v="0"/>
    <n v="8"/>
    <n v="100"/>
    <n v="8"/>
  </r>
  <r>
    <s v="scottevanjenk"/>
    <s v="nato"/>
    <m/>
    <m/>
    <m/>
    <m/>
    <m/>
    <m/>
    <m/>
    <m/>
    <s v="No"/>
    <n v="156"/>
    <m/>
    <m/>
    <x v="0"/>
    <d v="2019-08-21T23:22:06.000"/>
    <s v="@realDonaldTrump @NATO So, quick, Donald, can you tell us what specifically are NOT included in the &quot;defence expenditures&quot; on this chart for these countries, but that are also a tacit part of the burden-sharing calculation? No way he knows this._x000a_https://t.co/RMIO7Sdl8z"/>
    <s v="https://twitter.com/realDonaldTrump/status/1164231651351617536?s=20"/>
    <s v="twitter.com"/>
    <x v="0"/>
    <m/>
    <s v="http://pbs.twimg.com/profile_images/420348455043604480/N4-vJ3YH_normal.jpeg"/>
    <x v="60"/>
    <d v="2019-08-21T00:00:00.000"/>
    <s v="23:22:06"/>
    <s v="https://twitter.com/scottevanjenk/status/1164316779390341122"/>
    <m/>
    <m/>
    <s v="1164316779390341122"/>
    <s v="1164231651351617536"/>
    <b v="0"/>
    <n v="2"/>
    <s v="25073877"/>
    <b v="1"/>
    <x v="0"/>
    <m/>
    <s v="1164231651351617536"/>
    <b v="0"/>
    <n v="0"/>
    <s v=""/>
    <s v="Twitter Web App"/>
    <b v="0"/>
    <s v="1164231651351617536"/>
    <s v="Tweet"/>
    <n v="0"/>
    <n v="0"/>
    <m/>
    <m/>
    <m/>
    <m/>
    <m/>
    <m/>
    <m/>
    <m/>
    <n v="1"/>
    <s v="1"/>
    <s v="1"/>
    <m/>
    <m/>
    <m/>
    <m/>
    <m/>
    <m/>
    <m/>
    <m/>
    <m/>
  </r>
  <r>
    <s v="benktallmadge"/>
    <s v="nato"/>
    <m/>
    <m/>
    <m/>
    <m/>
    <m/>
    <m/>
    <m/>
    <m/>
    <s v="No"/>
    <n v="158"/>
    <m/>
    <m/>
    <x v="0"/>
    <d v="2019-08-22T00:19:57.000"/>
    <s v="@realDonaldTrump @NATO Merkel’s Germany is building Nord Stream 2 with Russia;Macron hosts Putin in his private Island; neither wants to ban China’s Dirty Bomb Huawei from their 5G networks._x000a_Tell me what’s the purpose of funding NATO when everybody is sleeping with the enemies._x000a__x000a_https://t.co/DSwuIadLqg"/>
    <s v="https://twitter.com/realdonaldtrump/status/1164231651351617536?s=21"/>
    <s v="twitter.com"/>
    <x v="0"/>
    <m/>
    <s v="http://pbs.twimg.com/profile_images/1122060218056101888/TbDcVvMN_normal.jpg"/>
    <x v="61"/>
    <d v="2019-08-22T00:00:00.000"/>
    <s v="00:19:57"/>
    <s v="https://twitter.com/benktallmadge/status/1164331334447185922"/>
    <m/>
    <m/>
    <s v="1164331334447185922"/>
    <s v="1164231651351617536"/>
    <b v="0"/>
    <n v="49"/>
    <s v="25073877"/>
    <b v="1"/>
    <x v="0"/>
    <m/>
    <s v="1164231651351617536"/>
    <b v="0"/>
    <n v="33"/>
    <s v=""/>
    <s v="Twitter for iPhone"/>
    <b v="0"/>
    <s v="1164231651351617536"/>
    <s v="Tweet"/>
    <n v="0"/>
    <n v="0"/>
    <m/>
    <m/>
    <m/>
    <m/>
    <m/>
    <m/>
    <m/>
    <m/>
    <n v="1"/>
    <s v="1"/>
    <s v="1"/>
    <m/>
    <m/>
    <m/>
    <m/>
    <m/>
    <m/>
    <m/>
    <m/>
    <m/>
  </r>
  <r>
    <s v="rich_roser"/>
    <s v="jchaltiwanger"/>
    <m/>
    <m/>
    <m/>
    <m/>
    <m/>
    <m/>
    <m/>
    <m/>
    <s v="No"/>
    <n v="160"/>
    <m/>
    <m/>
    <x v="0"/>
    <d v="2019-08-22T00:36:27.000"/>
    <s v="@cati1836 @jchaltiwanger Having a problem with this kind of shit here isn't &quot;orange man bad&quot;. _x000a__x000a_ https://t.co/ZxW1cIr5ST"/>
    <s v="https://twitter.com/realDonaldTrump/status/1164231651351617536?s=19"/>
    <s v="twitter.com"/>
    <x v="0"/>
    <m/>
    <s v="http://pbs.twimg.com/profile_images/1054716743820722176/RDpazS0g_normal.jpg"/>
    <x v="62"/>
    <d v="2019-08-22T00:00:00.000"/>
    <s v="00:36:27"/>
    <s v="https://twitter.com/rich_roser/status/1164335487244537856"/>
    <m/>
    <m/>
    <s v="1164335487244537856"/>
    <s v="1164241283193462784"/>
    <b v="0"/>
    <n v="0"/>
    <s v="2902466997"/>
    <b v="1"/>
    <x v="0"/>
    <m/>
    <s v="1164231651351617536"/>
    <b v="0"/>
    <n v="0"/>
    <s v=""/>
    <s v="Twitter for Android"/>
    <b v="0"/>
    <s v="1164241283193462784"/>
    <s v="Tweet"/>
    <n v="0"/>
    <n v="0"/>
    <m/>
    <m/>
    <m/>
    <m/>
    <m/>
    <m/>
    <m/>
    <m/>
    <n v="3"/>
    <s v="13"/>
    <s v="13"/>
    <m/>
    <m/>
    <m/>
    <m/>
    <m/>
    <m/>
    <m/>
    <m/>
    <m/>
  </r>
  <r>
    <s v="sandboxvet1"/>
    <s v="kurtschlichter"/>
    <m/>
    <m/>
    <m/>
    <m/>
    <m/>
    <m/>
    <m/>
    <m/>
    <s v="No"/>
    <n v="162"/>
    <m/>
    <m/>
    <x v="1"/>
    <d v="2019-08-22T00:37:56.000"/>
    <s v="@KurtSchlichter &quot;Break a deal, get the wheel #NATO&quot;_x000a_¯\_(ツ)_/¯_x000a_https://t.co/F3PLnaTxvG"/>
    <s v="https://twitter.com/realDonaldTrump/status/1164231651351617536?s=20"/>
    <s v="twitter.com"/>
    <x v="10"/>
    <m/>
    <s v="http://pbs.twimg.com/profile_images/975168930934214656/txZcrR71_normal.jpg"/>
    <x v="63"/>
    <d v="2019-08-22T00:00:00.000"/>
    <s v="00:37:56"/>
    <s v="https://twitter.com/sandboxvet1/status/1164335861804281857"/>
    <m/>
    <m/>
    <s v="1164335861804281857"/>
    <s v="1164303357604794368"/>
    <b v="0"/>
    <n v="4"/>
    <s v="18089606"/>
    <b v="1"/>
    <x v="0"/>
    <m/>
    <s v="1164231651351617536"/>
    <b v="0"/>
    <n v="1"/>
    <s v=""/>
    <s v="Twitter Web App"/>
    <b v="0"/>
    <s v="1164303357604794368"/>
    <s v="Tweet"/>
    <n v="0"/>
    <n v="0"/>
    <m/>
    <m/>
    <m/>
    <m/>
    <m/>
    <m/>
    <m/>
    <m/>
    <n v="1"/>
    <s v="20"/>
    <s v="20"/>
    <n v="0"/>
    <n v="0"/>
    <n v="1"/>
    <n v="9.090909090909092"/>
    <n v="0"/>
    <n v="0"/>
    <n v="10"/>
    <n v="90.9090909090909"/>
    <n v="11"/>
  </r>
  <r>
    <s v="carolinefromp5"/>
    <s v="stopgettingaway"/>
    <m/>
    <m/>
    <m/>
    <m/>
    <m/>
    <m/>
    <m/>
    <m/>
    <s v="Yes"/>
    <n v="163"/>
    <m/>
    <m/>
    <x v="1"/>
    <d v="2019-08-22T00:42:09.000"/>
    <s v="@StopGettingAway Found what it's about https://t.co/8DsSik7IXz"/>
    <s v="https://twitter.com/realDonaldTrump/status/1164231651351617536?s=19"/>
    <s v="twitter.com"/>
    <x v="0"/>
    <m/>
    <s v="http://pbs.twimg.com/profile_images/1159940249591717890/b9xt80hr_normal.jpg"/>
    <x v="64"/>
    <d v="2019-08-22T00:00:00.000"/>
    <s v="00:42:09"/>
    <s v="https://twitter.com/carolinefromp5/status/1164336923533631492"/>
    <m/>
    <m/>
    <s v="1164336923533631492"/>
    <s v="1164331800090566657"/>
    <b v="0"/>
    <n v="1"/>
    <s v="880245693457326081"/>
    <b v="1"/>
    <x v="0"/>
    <m/>
    <s v="1164231651351617536"/>
    <b v="0"/>
    <n v="0"/>
    <s v=""/>
    <s v="Twitter for Android"/>
    <b v="0"/>
    <s v="1164331800090566657"/>
    <s v="Tweet"/>
    <n v="0"/>
    <n v="0"/>
    <m/>
    <m/>
    <m/>
    <m/>
    <m/>
    <m/>
    <m/>
    <m/>
    <n v="3"/>
    <s v="19"/>
    <s v="19"/>
    <n v="0"/>
    <n v="0"/>
    <n v="0"/>
    <n v="0"/>
    <n v="0"/>
    <n v="0"/>
    <n v="5"/>
    <n v="100"/>
    <n v="5"/>
  </r>
  <r>
    <s v="ernestpob"/>
    <s v="ebo_bennin"/>
    <m/>
    <m/>
    <m/>
    <m/>
    <m/>
    <m/>
    <m/>
    <m/>
    <s v="No"/>
    <n v="164"/>
    <m/>
    <m/>
    <x v="1"/>
    <d v="2019-08-22T02:40:46.000"/>
    <s v="@Ebo_Bennin this be why your place dey bee no. https://t.co/vkmceq3Yo1"/>
    <s v="https://twitter.com/realDonaldTrump/status/1164231651351617536"/>
    <s v="twitter.com"/>
    <x v="0"/>
    <m/>
    <s v="http://pbs.twimg.com/profile_images/1039742498959241216/iifY4eha_normal.jpg"/>
    <x v="65"/>
    <d v="2019-08-22T00:00:00.000"/>
    <s v="02:40:46"/>
    <s v="https://twitter.com/ernestpob/status/1164366775015706625"/>
    <m/>
    <m/>
    <s v="1164366775015706625"/>
    <m/>
    <b v="0"/>
    <n v="0"/>
    <s v="957940053770043392"/>
    <b v="1"/>
    <x v="0"/>
    <m/>
    <s v="1164231651351617536"/>
    <b v="0"/>
    <n v="0"/>
    <s v=""/>
    <s v="Twitter Web App"/>
    <b v="0"/>
    <s v="1164366775015706625"/>
    <s v="Tweet"/>
    <n v="0"/>
    <n v="0"/>
    <m/>
    <m/>
    <m/>
    <m/>
    <m/>
    <m/>
    <m/>
    <m/>
    <n v="1"/>
    <s v="18"/>
    <s v="18"/>
    <n v="0"/>
    <n v="0"/>
    <n v="0"/>
    <n v="0"/>
    <n v="0"/>
    <n v="0"/>
    <n v="9"/>
    <n v="100"/>
    <n v="9"/>
  </r>
  <r>
    <s v="newsericks"/>
    <s v="nato"/>
    <m/>
    <m/>
    <m/>
    <m/>
    <m/>
    <m/>
    <m/>
    <m/>
    <s v="No"/>
    <n v="165"/>
    <m/>
    <m/>
    <x v="0"/>
    <d v="2019-08-22T03:39:39.000"/>
    <s v="@realDonaldTrump @NATO Putin has been very appreciative of all you've done to weaken NATO._x000a__x000a_The Russians used to try to beat us militarily, but then they figured out was that all they had to do was install a puppet president!_x000a_https://t.co/s4sykhfcqv"/>
    <s v="https://twitter.com/realDonaldTrump/status/1164231651351617536"/>
    <s v="twitter.com"/>
    <x v="0"/>
    <m/>
    <s v="http://pbs.twimg.com/profile_images/838098893963415555/P5ykzG7O_normal.jpg"/>
    <x v="66"/>
    <d v="2019-08-22T00:00:00.000"/>
    <s v="03:39:39"/>
    <s v="https://twitter.com/newsericks/status/1164381592485269504"/>
    <m/>
    <m/>
    <s v="1164381592485269504"/>
    <s v="1164231651351617536"/>
    <b v="0"/>
    <n v="0"/>
    <s v="25073877"/>
    <b v="1"/>
    <x v="0"/>
    <m/>
    <s v="1164231651351617536"/>
    <b v="0"/>
    <n v="1"/>
    <s v=""/>
    <s v="Twitter for Android"/>
    <b v="0"/>
    <s v="1164231651351617536"/>
    <s v="Tweet"/>
    <n v="0"/>
    <n v="0"/>
    <m/>
    <m/>
    <m/>
    <m/>
    <m/>
    <m/>
    <m/>
    <m/>
    <n v="1"/>
    <s v="1"/>
    <s v="1"/>
    <m/>
    <m/>
    <m/>
    <m/>
    <m/>
    <m/>
    <m/>
    <m/>
    <m/>
  </r>
  <r>
    <s v="kamiliaharaqoo"/>
    <s v="rogerhpng"/>
    <m/>
    <m/>
    <m/>
    <m/>
    <m/>
    <m/>
    <m/>
    <m/>
    <s v="No"/>
    <n v="167"/>
    <m/>
    <m/>
    <x v="1"/>
    <d v="2019-08-22T06:15:17.000"/>
    <s v="@RogerHPNg 綠線以下的自己皮繃緊一點啊 😉_x000a__x000a_https://t.co/MkbzuMLmge"/>
    <s v="https://twitter.com/realDonaldTrump/status/1164231651351617536?s=19"/>
    <s v="twitter.com"/>
    <x v="0"/>
    <m/>
    <s v="http://pbs.twimg.com/profile_images/1131389521918955522/_SqbMucd_normal.jpg"/>
    <x v="67"/>
    <d v="2019-08-22T00:00:00.000"/>
    <s v="06:15:17"/>
    <s v="https://twitter.com/kamiliaharaqoo/status/1164420759256588288"/>
    <m/>
    <m/>
    <s v="1164420759256588288"/>
    <s v="1164418367249190913"/>
    <b v="0"/>
    <n v="3"/>
    <s v="2874772837"/>
    <b v="1"/>
    <x v="8"/>
    <m/>
    <s v="1164231651351617536"/>
    <b v="0"/>
    <n v="0"/>
    <s v=""/>
    <s v="Twitter for Android"/>
    <b v="0"/>
    <s v="1164418367249190913"/>
    <s v="Tweet"/>
    <n v="0"/>
    <n v="0"/>
    <m/>
    <m/>
    <m/>
    <m/>
    <m/>
    <m/>
    <m/>
    <m/>
    <n v="1"/>
    <s v="17"/>
    <s v="17"/>
    <n v="0"/>
    <n v="0"/>
    <n v="0"/>
    <n v="0"/>
    <n v="0"/>
    <n v="0"/>
    <n v="2"/>
    <n v="100"/>
    <n v="2"/>
  </r>
  <r>
    <s v="annievanleur"/>
    <s v="realdonaldtrump"/>
    <m/>
    <m/>
    <m/>
    <m/>
    <m/>
    <m/>
    <m/>
    <m/>
    <s v="No"/>
    <n v="168"/>
    <m/>
    <m/>
    <x v="1"/>
    <d v="2019-08-22T10:06:17.000"/>
    <s v="@realDonaldTrump CRYBABY.  Grow up Captain Whiner. https://t.co/LsfDkySfTH"/>
    <s v="https://twitter.com/realDonaldTrump/status/1164231651351617536"/>
    <s v="twitter.com"/>
    <x v="0"/>
    <m/>
    <s v="http://pbs.twimg.com/profile_images/1035182604704608257/QX7nAFKs_normal.jpg"/>
    <x v="68"/>
    <d v="2019-08-22T00:00:00.000"/>
    <s v="10:06:17"/>
    <s v="https://twitter.com/annievanleur/status/1164478890569588736"/>
    <m/>
    <m/>
    <s v="1164478890569588736"/>
    <m/>
    <b v="0"/>
    <n v="0"/>
    <s v="25073877"/>
    <b v="1"/>
    <x v="0"/>
    <m/>
    <s v="1164231651351617536"/>
    <b v="0"/>
    <n v="0"/>
    <s v=""/>
    <s v="Twitter Web Client"/>
    <b v="0"/>
    <s v="1164478890569588736"/>
    <s v="Tweet"/>
    <n v="0"/>
    <n v="0"/>
    <m/>
    <m/>
    <m/>
    <m/>
    <m/>
    <m/>
    <m/>
    <m/>
    <n v="1"/>
    <s v="1"/>
    <s v="1"/>
    <n v="0"/>
    <n v="0"/>
    <n v="0"/>
    <n v="0"/>
    <n v="0"/>
    <n v="0"/>
    <n v="6"/>
    <n v="100"/>
    <n v="6"/>
  </r>
  <r>
    <s v="icemikeusa"/>
    <s v="realdonaldtrump"/>
    <m/>
    <m/>
    <m/>
    <m/>
    <m/>
    <m/>
    <m/>
    <m/>
    <s v="No"/>
    <n v="169"/>
    <m/>
    <m/>
    <x v="1"/>
    <d v="2019-08-22T10:29:51.000"/>
    <s v="@realDonaldTrump Never mess with the #USA We are 0-2 against Iran in the Drone shoot down war. Very unfair to Americans who pay taxes for the military. https://t.co/vPkgWSigqB"/>
    <s v="https://twitter.com/realDonaldTrump/status/1164231651351617536"/>
    <s v="twitter.com"/>
    <x v="5"/>
    <m/>
    <s v="http://pbs.twimg.com/profile_images/1426562045/image_normal.jpg"/>
    <x v="69"/>
    <d v="2019-08-22T00:00:00.000"/>
    <s v="10:29:51"/>
    <s v="https://twitter.com/icemikeusa/status/1164484824272375809"/>
    <m/>
    <m/>
    <s v="1164484824272375809"/>
    <m/>
    <b v="0"/>
    <n v="0"/>
    <s v="25073877"/>
    <b v="1"/>
    <x v="0"/>
    <m/>
    <s v="1164231651351617536"/>
    <b v="0"/>
    <n v="0"/>
    <s v=""/>
    <s v="Twitter for iPhone"/>
    <b v="0"/>
    <s v="1164484824272375809"/>
    <s v="Tweet"/>
    <n v="0"/>
    <n v="0"/>
    <m/>
    <m/>
    <m/>
    <m/>
    <m/>
    <m/>
    <m/>
    <m/>
    <n v="1"/>
    <s v="1"/>
    <s v="1"/>
    <n v="0"/>
    <n v="0"/>
    <n v="1"/>
    <n v="3.5714285714285716"/>
    <n v="0"/>
    <n v="0"/>
    <n v="27"/>
    <n v="96.42857142857143"/>
    <n v="28"/>
  </r>
  <r>
    <s v="jvman588"/>
    <s v="msnbc"/>
    <m/>
    <m/>
    <m/>
    <m/>
    <m/>
    <m/>
    <m/>
    <m/>
    <s v="No"/>
    <n v="170"/>
    <m/>
    <m/>
    <x v="0"/>
    <d v="2019-08-22T10:59:13.000"/>
    <s v="@abcnews @CBSNews @NBCNews @CNN @MSNBC _x000a_Do you ever report on how NATO countries are taking advantage of us?_x000a__x000a_#KAG2020 https://t.co/zXHS7vR6W9"/>
    <s v="https://twitter.com/realDonaldTrump/status/1164231651351617536"/>
    <s v="twitter.com"/>
    <x v="11"/>
    <m/>
    <s v="http://pbs.twimg.com/profile_images/1330525114/giants-logo_normal.jpg"/>
    <x v="70"/>
    <d v="2019-08-22T00:00:00.000"/>
    <s v="10:59:13"/>
    <s v="https://twitter.com/jvman588/status/1164492211775508480"/>
    <m/>
    <m/>
    <s v="1164492211775508480"/>
    <m/>
    <b v="0"/>
    <n v="0"/>
    <s v="2768501"/>
    <b v="1"/>
    <x v="0"/>
    <m/>
    <s v="1164231651351617536"/>
    <b v="0"/>
    <n v="0"/>
    <s v=""/>
    <s v="Twitter for iPad"/>
    <b v="0"/>
    <s v="1164492211775508480"/>
    <s v="Tweet"/>
    <n v="0"/>
    <n v="0"/>
    <m/>
    <m/>
    <m/>
    <m/>
    <m/>
    <m/>
    <m/>
    <m/>
    <n v="1"/>
    <s v="3"/>
    <s v="3"/>
    <m/>
    <m/>
    <m/>
    <m/>
    <m/>
    <m/>
    <m/>
    <m/>
    <m/>
  </r>
  <r>
    <s v="godrus"/>
    <s v="nato"/>
    <m/>
    <m/>
    <m/>
    <m/>
    <m/>
    <m/>
    <m/>
    <m/>
    <s v="No"/>
    <n v="175"/>
    <m/>
    <m/>
    <x v="1"/>
    <d v="2019-08-22T11:36:09.000"/>
    <s v="@NATO member countries need to pay their #FairShare! https://t.co/Frrjg2fp9e"/>
    <s v="https://twitter.com/realDonaldTrump/status/1164231651351617536"/>
    <s v="twitter.com"/>
    <x v="12"/>
    <m/>
    <s v="http://pbs.twimg.com/profile_images/1154188197896888320/PWrkMUAq_normal.jpg"/>
    <x v="71"/>
    <d v="2019-08-22T00:00:00.000"/>
    <s v="11:36:09"/>
    <s v="https://twitter.com/godrus/status/1164501509113094144"/>
    <m/>
    <m/>
    <s v="1164501509113094144"/>
    <m/>
    <b v="0"/>
    <n v="0"/>
    <s v="83795099"/>
    <b v="1"/>
    <x v="0"/>
    <m/>
    <s v="1164231651351617536"/>
    <b v="0"/>
    <n v="0"/>
    <s v=""/>
    <s v="Twitter Web App"/>
    <b v="0"/>
    <s v="1164501509113094144"/>
    <s v="Tweet"/>
    <n v="0"/>
    <n v="0"/>
    <m/>
    <m/>
    <m/>
    <m/>
    <m/>
    <m/>
    <m/>
    <m/>
    <n v="1"/>
    <s v="1"/>
    <s v="1"/>
    <n v="0"/>
    <n v="0"/>
    <n v="0"/>
    <n v="0"/>
    <n v="0"/>
    <n v="0"/>
    <n v="8"/>
    <n v="100"/>
    <n v="8"/>
  </r>
  <r>
    <s v="dagboee"/>
    <s v="thomasseltzer"/>
    <m/>
    <m/>
    <m/>
    <m/>
    <m/>
    <m/>
    <m/>
    <m/>
    <s v="No"/>
    <n v="176"/>
    <m/>
    <m/>
    <x v="0"/>
    <d v="2019-08-22T11:38:26.000"/>
    <s v="@FjodorKarne @ThomasSeltzer 2% var avtala i 2014. No er 5 av 10 avtaleår passert, og når ein ser på kor lite budsjettvekst mange NATO-land har hatt, er det ingenting som tilseier at dei aktar nå målet i 2024. Sjå td Danmark i denne grafen: _x000a__x000a_https://t.co/LSuCEgkrr2"/>
    <s v="https://twitter.com/realdonaldtrump/status/1164231651351617536?s=21"/>
    <s v="twitter.com"/>
    <x v="0"/>
    <m/>
    <s v="http://pbs.twimg.com/profile_images/2246175282/twitter_normal.jpg"/>
    <x v="72"/>
    <d v="2019-08-22T00:00:00.000"/>
    <s v="11:38:26"/>
    <s v="https://twitter.com/dagboee/status/1164502083363659776"/>
    <m/>
    <m/>
    <s v="1164502083363659776"/>
    <s v="1164499208881299457"/>
    <b v="0"/>
    <n v="0"/>
    <s v="166163836"/>
    <b v="1"/>
    <x v="9"/>
    <m/>
    <s v="1164231651351617536"/>
    <b v="0"/>
    <n v="0"/>
    <s v=""/>
    <s v="Twitter for iPhone"/>
    <b v="0"/>
    <s v="1164499208881299457"/>
    <s v="Tweet"/>
    <n v="0"/>
    <n v="0"/>
    <m/>
    <m/>
    <m/>
    <m/>
    <m/>
    <m/>
    <m/>
    <m/>
    <n v="2"/>
    <s v="12"/>
    <s v="12"/>
    <m/>
    <m/>
    <m/>
    <m/>
    <m/>
    <m/>
    <m/>
    <m/>
    <m/>
  </r>
  <r>
    <s v="stellastar711"/>
    <s v="elpasotxgov"/>
    <m/>
    <m/>
    <m/>
    <m/>
    <m/>
    <m/>
    <m/>
    <m/>
    <s v="No"/>
    <n v="178"/>
    <m/>
    <m/>
    <x v="0"/>
    <d v="2019-08-22T14:09:45.000"/>
    <s v="@realDonaldTrump has owed @ElPasoTXGov &amp;gt; $500,000 since February. _x000a__x000a_Absolute projection. 👇🏽 https://t.co/5wZOfmJr9S"/>
    <s v="https://twitter.com/realDonaldTrump/status/1164231651351617536"/>
    <s v="twitter.com"/>
    <x v="0"/>
    <m/>
    <s v="http://pbs.twimg.com/profile_images/378800000624178589/d9dde7957722f78e5915325632561b33_normal.jpeg"/>
    <x v="73"/>
    <d v="2019-08-22T00:00:00.000"/>
    <s v="14:09:45"/>
    <s v="https://twitter.com/stellastar711/status/1164540161134387201"/>
    <m/>
    <m/>
    <s v="1164540161134387201"/>
    <m/>
    <b v="0"/>
    <n v="0"/>
    <s v="25073877"/>
    <b v="1"/>
    <x v="0"/>
    <m/>
    <s v="1164231651351617536"/>
    <b v="0"/>
    <n v="0"/>
    <s v=""/>
    <s v="Twitter for iPhone"/>
    <b v="0"/>
    <s v="1164540161134387201"/>
    <s v="Tweet"/>
    <n v="0"/>
    <n v="0"/>
    <m/>
    <m/>
    <m/>
    <m/>
    <m/>
    <m/>
    <m/>
    <m/>
    <n v="1"/>
    <s v="1"/>
    <s v="1"/>
    <n v="0"/>
    <n v="0"/>
    <n v="0"/>
    <n v="0"/>
    <n v="0"/>
    <n v="0"/>
    <n v="11"/>
    <n v="100"/>
    <n v="11"/>
  </r>
  <r>
    <s v="bill_jira"/>
    <s v="realdonaldtrump"/>
    <m/>
    <m/>
    <m/>
    <m/>
    <m/>
    <m/>
    <m/>
    <m/>
    <s v="No"/>
    <n v="180"/>
    <m/>
    <m/>
    <x v="1"/>
    <d v="2019-08-22T14:55:14.000"/>
    <s v="@realDonaldTrump Cares more about this country than any other president in the pass. https://t.co/lya4oohcG6"/>
    <s v="https://twitter.com/realDonaldTrump/status/1164231651351617536"/>
    <s v="twitter.com"/>
    <x v="0"/>
    <m/>
    <s v="http://pbs.twimg.com/profile_images/760486119712718848/o8vyufGR_normal.jpg"/>
    <x v="74"/>
    <d v="2019-08-22T00:00:00.000"/>
    <s v="14:55:14"/>
    <s v="https://twitter.com/bill_jira/status/1164551607704383489"/>
    <m/>
    <m/>
    <s v="1164551607704383489"/>
    <m/>
    <b v="0"/>
    <n v="0"/>
    <s v="25073877"/>
    <b v="1"/>
    <x v="0"/>
    <m/>
    <s v="1164231651351617536"/>
    <b v="0"/>
    <n v="0"/>
    <s v=""/>
    <s v="Twitter for iPad"/>
    <b v="0"/>
    <s v="1164551607704383489"/>
    <s v="Tweet"/>
    <n v="0"/>
    <n v="0"/>
    <s v="-115.2092535,35.984784 _x000a_-115.0610763,35.984784 _x000a_-115.0610763,36.137145 _x000a_-115.2092535,36.137145"/>
    <s v="United States"/>
    <s v="US"/>
    <s v="Paradise, NV"/>
    <s v="8fa6d7a33b83ef26"/>
    <s v="Paradise"/>
    <s v="city"/>
    <s v="https://api.twitter.com/1.1/geo/id/8fa6d7a33b83ef26.json"/>
    <n v="1"/>
    <s v="1"/>
    <s v="1"/>
    <n v="0"/>
    <n v="0"/>
    <n v="0"/>
    <n v="0"/>
    <n v="0"/>
    <n v="0"/>
    <n v="13"/>
    <n v="100"/>
    <n v="13"/>
  </r>
  <r>
    <s v="mrdic"/>
    <s v="mikeharrisny"/>
    <m/>
    <m/>
    <m/>
    <m/>
    <m/>
    <m/>
    <m/>
    <m/>
    <s v="No"/>
    <n v="181"/>
    <m/>
    <m/>
    <x v="0"/>
    <d v="2019-08-22T15:19:31.000"/>
    <s v="@epsilomatic @mikeharrisNY Shouldn’t members be equals 🤔https://t.co/sF0l5nyKFD"/>
    <s v="https://twitter.com/realdonaldtrump/status/1164231651351617536?s=21"/>
    <s v="twitter.com"/>
    <x v="0"/>
    <m/>
    <s v="http://pbs.twimg.com/profile_images/1134239441143422978/MqlKgE8k_normal.jpg"/>
    <x v="75"/>
    <d v="2019-08-22T00:00:00.000"/>
    <s v="15:19:31"/>
    <s v="https://twitter.com/mrdic/status/1164557721431154689"/>
    <m/>
    <m/>
    <s v="1164557721431154689"/>
    <s v="1164469909134426113"/>
    <b v="0"/>
    <n v="1"/>
    <s v="1074050067592568832"/>
    <b v="1"/>
    <x v="0"/>
    <m/>
    <s v="1164231651351617536"/>
    <b v="0"/>
    <n v="0"/>
    <s v=""/>
    <s v="Twitter for iPhone"/>
    <b v="0"/>
    <s v="1164469909134426113"/>
    <s v="Tweet"/>
    <n v="0"/>
    <n v="0"/>
    <m/>
    <m/>
    <m/>
    <m/>
    <m/>
    <m/>
    <m/>
    <m/>
    <n v="1"/>
    <s v="11"/>
    <s v="11"/>
    <m/>
    <m/>
    <m/>
    <m/>
    <m/>
    <m/>
    <m/>
    <m/>
    <m/>
  </r>
  <r>
    <s v="vicpenley"/>
    <s v="potus"/>
    <m/>
    <m/>
    <m/>
    <m/>
    <m/>
    <m/>
    <m/>
    <m/>
    <s v="No"/>
    <n v="183"/>
    <m/>
    <m/>
    <x v="1"/>
    <d v="2019-08-21T23:30:17.000"/>
    <s v="@POTUS @realDonaldTrump 🇺🇸❤️🗽United States has a deficit💵_x000a_The US cannot afford to protect the entire world🌎_x000a_@NATO Countries including #Denmark😡should either pay up💰 or US must get out❗️_x000a_We just can’t afford it🤷🏻‍♀️ https://t.co/GrF3lB8iKB"/>
    <s v="https://twitter.com/realDonaldTrump/status/1164231651351617536"/>
    <s v="twitter.com"/>
    <x v="13"/>
    <m/>
    <s v="http://pbs.twimg.com/profile_images/973960707698933760/fZf70iCX_normal.jpg"/>
    <x v="76"/>
    <d v="2019-08-21T00:00:00.000"/>
    <s v="23:30:17"/>
    <s v="https://twitter.com/vicpenley/status/1164318836574736384"/>
    <m/>
    <m/>
    <s v="1164318836574736384"/>
    <m/>
    <b v="0"/>
    <n v="1"/>
    <s v="822215679726100480"/>
    <b v="1"/>
    <x v="0"/>
    <m/>
    <s v="1164231651351617536"/>
    <b v="0"/>
    <n v="1"/>
    <s v=""/>
    <s v="Twitter for iPhone"/>
    <b v="0"/>
    <s v="1164318836574736384"/>
    <s v="Tweet"/>
    <n v="0"/>
    <n v="0"/>
    <m/>
    <m/>
    <m/>
    <m/>
    <m/>
    <m/>
    <m/>
    <m/>
    <n v="1"/>
    <s v="1"/>
    <s v="4"/>
    <m/>
    <m/>
    <m/>
    <m/>
    <m/>
    <m/>
    <m/>
    <m/>
    <m/>
  </r>
  <r>
    <s v="vicpenley"/>
    <s v="nato"/>
    <m/>
    <m/>
    <m/>
    <m/>
    <m/>
    <m/>
    <m/>
    <m/>
    <s v="No"/>
    <n v="185"/>
    <m/>
    <m/>
    <x v="0"/>
    <d v="2019-08-22T16:51:03.000"/>
    <s v="@realDonaldTrump 🇺🇸❤️_x000a_🗽United States🇺🇸 should NOT use taxpayer💰 funds to protect the world❗️_x000a_@NATO countries refusing to pay their fair share must step up or get kicked out of #NATO❗️ https://t.co/GrF3lB8iKB"/>
    <s v="https://twitter.com/realDonaldTrump/status/1164231651351617536"/>
    <s v="twitter.com"/>
    <x v="10"/>
    <m/>
    <s v="http://pbs.twimg.com/profile_images/973960707698933760/fZf70iCX_normal.jpg"/>
    <x v="77"/>
    <d v="2019-08-22T00:00:00.000"/>
    <s v="16:51:03"/>
    <s v="https://twitter.com/vicpenley/status/1164580753142714368"/>
    <m/>
    <m/>
    <s v="1164580753142714368"/>
    <m/>
    <b v="0"/>
    <n v="1"/>
    <s v="25073877"/>
    <b v="1"/>
    <x v="0"/>
    <m/>
    <s v="1164231651351617536"/>
    <b v="0"/>
    <n v="0"/>
    <s v=""/>
    <s v="Twitter for iPhone"/>
    <b v="0"/>
    <s v="1164580753142714368"/>
    <s v="Tweet"/>
    <n v="0"/>
    <n v="0"/>
    <m/>
    <m/>
    <m/>
    <m/>
    <m/>
    <m/>
    <m/>
    <m/>
    <n v="2"/>
    <s v="1"/>
    <s v="1"/>
    <m/>
    <m/>
    <m/>
    <m/>
    <m/>
    <m/>
    <m/>
    <m/>
    <m/>
  </r>
  <r>
    <s v="ebnehava"/>
    <s v="ebnehava"/>
    <m/>
    <m/>
    <m/>
    <m/>
    <m/>
    <m/>
    <m/>
    <m/>
    <s v="No"/>
    <n v="188"/>
    <m/>
    <m/>
    <x v="2"/>
    <d v="2019-08-21T18:04:52.000"/>
    <s v="آمریکا خواسته ایران رو بترسونه گفته خدمه کشتی آدریان دریا (گریس1) رو تحریم میکنیم :)))_x000a_بابا لااقل یه کم ابتکار عمل به خرج بدید مسخره‌ها :)))))"/>
    <m/>
    <m/>
    <x v="0"/>
    <m/>
    <s v="http://pbs.twimg.com/profile_images/1100661254279041025/6aI9IRGq_normal.jpg"/>
    <x v="78"/>
    <d v="2019-08-21T00:00:00.000"/>
    <s v="18:04:52"/>
    <s v="https://twitter.com/ebnehava/status/1164236944815136769"/>
    <m/>
    <m/>
    <s v="1164236944815136769"/>
    <m/>
    <b v="0"/>
    <n v="618"/>
    <s v=""/>
    <b v="0"/>
    <x v="6"/>
    <m/>
    <s v=""/>
    <b v="0"/>
    <n v="32"/>
    <s v=""/>
    <s v="Twitter Web App"/>
    <b v="0"/>
    <s v="1164236944815136769"/>
    <s v="Reply-To"/>
    <n v="0"/>
    <n v="0"/>
    <m/>
    <m/>
    <m/>
    <m/>
    <m/>
    <m/>
    <m/>
    <m/>
    <n v="1"/>
    <s v="22"/>
    <s v="22"/>
    <n v="0"/>
    <n v="0"/>
    <n v="0"/>
    <n v="0"/>
    <n v="0"/>
    <n v="0"/>
    <n v="25"/>
    <n v="100"/>
    <n v="25"/>
  </r>
  <r>
    <s v="snowbirdsix1000"/>
    <s v="repspeier"/>
    <m/>
    <m/>
    <m/>
    <m/>
    <m/>
    <m/>
    <m/>
    <m/>
    <s v="No"/>
    <n v="189"/>
    <m/>
    <m/>
    <x v="0"/>
    <d v="2019-08-21T20:37:08.000"/>
    <s v="@DreamescapePs @20committee Today has been a memorable day among days in the freak show known as ‘The Trump Presidency’_x000a_This debacle needs to be stopped. Now._x000a_@RepAdamSchiff @SpeakerPelosi @SenSchumer @ewarren @RepJeffries @CoryBooker @KamalaHarris @RepSpeier"/>
    <m/>
    <m/>
    <x v="0"/>
    <m/>
    <s v="http://pbs.twimg.com/profile_images/1011618246271774721/B_OHl17X_normal.jpg"/>
    <x v="79"/>
    <d v="2019-08-21T00:00:00.000"/>
    <s v="20:37:08"/>
    <s v="https://twitter.com/snowbirdsix1000/status/1164275261304557568"/>
    <m/>
    <m/>
    <s v="1164275261304557568"/>
    <s v="1164271779117973504"/>
    <b v="0"/>
    <n v="3"/>
    <s v="2844869322"/>
    <b v="0"/>
    <x v="0"/>
    <m/>
    <s v=""/>
    <b v="0"/>
    <n v="0"/>
    <s v=""/>
    <s v="Twitter for iPhone"/>
    <b v="0"/>
    <s v="1164271779117973504"/>
    <s v="Reply-To"/>
    <n v="0"/>
    <n v="0"/>
    <m/>
    <m/>
    <m/>
    <m/>
    <m/>
    <m/>
    <m/>
    <m/>
    <n v="1"/>
    <s v="6"/>
    <s v="6"/>
    <m/>
    <m/>
    <m/>
    <m/>
    <m/>
    <m/>
    <m/>
    <m/>
    <m/>
  </r>
  <r>
    <s v="dreamescapeps"/>
    <s v="20committee"/>
    <m/>
    <m/>
    <m/>
    <m/>
    <m/>
    <m/>
    <m/>
    <m/>
    <s v="No"/>
    <n v="197"/>
    <m/>
    <m/>
    <x v="0"/>
    <d v="2019-08-21T20:23:17.000"/>
    <s v="@Snowbirdsix1000 @20committee Please get rid of him, a tard drunk baboon can't be Potus for real, he's slowly becoming the official american brand who represent the Made in Us worldwide, I refuse to accept that there aren't enough adults there to grasp the insanity of all this https://t.co/RCUgKU2Ka2"/>
    <s v="https://twitter.com/JeffreyGuterman/status/1164268111312412672"/>
    <s v="twitter.com"/>
    <x v="0"/>
    <m/>
    <s v="http://pbs.twimg.com/profile_images/672554172366102533/lV128fzV_normal.jpg"/>
    <x v="80"/>
    <d v="2019-08-21T00:00:00.000"/>
    <s v="20:23:17"/>
    <s v="https://twitter.com/dreamescapeps/status/1164271779117973504"/>
    <m/>
    <m/>
    <s v="1164271779117973504"/>
    <m/>
    <b v="0"/>
    <n v="4"/>
    <s v="802978381184823297"/>
    <b v="1"/>
    <x v="0"/>
    <m/>
    <s v="1164268111312412672"/>
    <b v="0"/>
    <n v="1"/>
    <s v=""/>
    <s v="Twitter Web App"/>
    <b v="0"/>
    <s v="1164271779117973504"/>
    <s v="Reply-To"/>
    <n v="0"/>
    <n v="0"/>
    <m/>
    <m/>
    <m/>
    <m/>
    <m/>
    <m/>
    <m/>
    <m/>
    <n v="2"/>
    <s v="6"/>
    <s v="6"/>
    <m/>
    <m/>
    <m/>
    <m/>
    <m/>
    <m/>
    <m/>
    <m/>
    <m/>
  </r>
  <r>
    <s v="natojfcbs"/>
    <s v="natojfcbs"/>
    <m/>
    <m/>
    <m/>
    <m/>
    <m/>
    <m/>
    <m/>
    <m/>
    <s v="No"/>
    <n v="201"/>
    <m/>
    <m/>
    <x v="2"/>
    <d v="2019-08-21T15:07:20.000"/>
    <s v="#ICYMI 👀 Check out this video about🇩🇪Lieutenant Franziska, an artillery 🔥 platoon leader, who is part of the #NATO Enhanced Forward Battlegroup in Lithuania!🇱🇹#WeAreNATO https://t.co/kQ7Eh1m5VH"/>
    <m/>
    <m/>
    <x v="14"/>
    <s v="https://pbs.twimg.com/ext_tw_video_thumb/1164191768126119938/pu/img/OEFNWD_igkBdagjd.jpg"/>
    <s v="https://pbs.twimg.com/ext_tw_video_thumb/1164191768126119938/pu/img/OEFNWD_igkBdagjd.jpg"/>
    <x v="81"/>
    <d v="2019-08-21T00:00:00.000"/>
    <s v="15:07:20"/>
    <s v="https://twitter.com/natojfcbs/status/1164192264610095110"/>
    <m/>
    <m/>
    <s v="1164192264610095110"/>
    <m/>
    <b v="0"/>
    <n v="130"/>
    <s v=""/>
    <b v="0"/>
    <x v="0"/>
    <m/>
    <s v=""/>
    <b v="0"/>
    <n v="54"/>
    <s v=""/>
    <s v="Twitter Web App"/>
    <b v="0"/>
    <s v="1164192264610095110"/>
    <s v="Reply-To"/>
    <n v="0"/>
    <n v="0"/>
    <m/>
    <m/>
    <m/>
    <m/>
    <m/>
    <m/>
    <m/>
    <m/>
    <n v="1"/>
    <s v="4"/>
    <s v="4"/>
    <n v="1"/>
    <n v="4.166666666666667"/>
    <n v="0"/>
    <n v="0"/>
    <n v="0"/>
    <n v="0"/>
    <n v="23"/>
    <n v="95.83333333333333"/>
    <n v="24"/>
  </r>
  <r>
    <s v="jchaltiwanger"/>
    <s v="jchaltiwanger"/>
    <m/>
    <m/>
    <m/>
    <m/>
    <m/>
    <m/>
    <m/>
    <m/>
    <s v="No"/>
    <n v="202"/>
    <m/>
    <m/>
    <x v="2"/>
    <d v="2019-08-21T13:07:27.000"/>
    <s v="In the past 24 hours Trump cancelled a trip to Denmark because it wouldn’t sell him Greenland, referred to American Jews who vote Democratic as disloyal, and tweeted Israeli Jews view him as the “second coming of God” and the “King of Israel.”"/>
    <m/>
    <m/>
    <x v="0"/>
    <m/>
    <s v="http://pbs.twimg.com/profile_images/1158935381729042432/jArkped6_normal.jpg"/>
    <x v="82"/>
    <d v="2019-08-21T00:00:00.000"/>
    <s v="13:07:27"/>
    <s v="https://twitter.com/jchaltiwanger/status/1164162095681822720"/>
    <m/>
    <m/>
    <s v="1164162095681822720"/>
    <m/>
    <b v="0"/>
    <n v="19407"/>
    <s v=""/>
    <b v="0"/>
    <x v="0"/>
    <m/>
    <s v=""/>
    <b v="0"/>
    <n v="8344"/>
    <s v=""/>
    <s v="Twitter for iPhone"/>
    <b v="0"/>
    <s v="1164162095681822720"/>
    <s v="Reply-To"/>
    <n v="0"/>
    <n v="0"/>
    <s v="-77.119401,38.801826 _x000a_-76.909396,38.801826 _x000a_-76.909396,38.9953797 _x000a_-77.119401,38.9953797"/>
    <s v="United States"/>
    <s v="US"/>
    <s v="Washington, DC"/>
    <s v="01fbe706f872cb32"/>
    <s v="Washington"/>
    <s v="city"/>
    <s v="https://api.twitter.com/1.1/geo/id/01fbe706f872cb32.json"/>
    <n v="1"/>
    <s v="13"/>
    <s v="13"/>
    <n v="0"/>
    <n v="0"/>
    <n v="1"/>
    <n v="2.272727272727273"/>
    <n v="0"/>
    <n v="0"/>
    <n v="43"/>
    <n v="97.72727272727273"/>
    <n v="44"/>
  </r>
  <r>
    <s v="rich_roser"/>
    <s v="jchaltiwanger"/>
    <m/>
    <m/>
    <m/>
    <m/>
    <m/>
    <m/>
    <m/>
    <m/>
    <s v="No"/>
    <n v="203"/>
    <m/>
    <m/>
    <x v="0"/>
    <d v="2019-08-21T15:02:24.000"/>
    <s v="@cati1836 @jchaltiwanger The problem is that he's so vain, he'll quote any sycophantic comment about him, no matter how batshit crazy the comment was._x000a__x000a_As far as Denmark, he's the offended baby here."/>
    <m/>
    <m/>
    <x v="0"/>
    <m/>
    <s v="http://pbs.twimg.com/profile_images/1054716743820722176/RDpazS0g_normal.jpg"/>
    <x v="83"/>
    <d v="2019-08-21T00:00:00.000"/>
    <s v="15:02:24"/>
    <s v="https://twitter.com/rich_roser/status/1164191023381303296"/>
    <m/>
    <m/>
    <s v="1164191023381303296"/>
    <s v="1164189821050458113"/>
    <b v="0"/>
    <n v="0"/>
    <s v="2902466997"/>
    <b v="0"/>
    <x v="0"/>
    <m/>
    <s v=""/>
    <b v="0"/>
    <n v="0"/>
    <s v=""/>
    <s v="Twitter Web App"/>
    <b v="0"/>
    <s v="1164189821050458113"/>
    <s v="Reply-To"/>
    <n v="0"/>
    <n v="0"/>
    <m/>
    <m/>
    <m/>
    <m/>
    <m/>
    <m/>
    <m/>
    <m/>
    <n v="3"/>
    <s v="13"/>
    <s v="13"/>
    <m/>
    <m/>
    <m/>
    <m/>
    <m/>
    <m/>
    <m/>
    <m/>
    <m/>
  </r>
  <r>
    <s v="rich_roser"/>
    <s v="jchaltiwanger"/>
    <m/>
    <m/>
    <m/>
    <m/>
    <m/>
    <m/>
    <m/>
    <m/>
    <s v="No"/>
    <n v="204"/>
    <m/>
    <m/>
    <x v="0"/>
    <d v="2019-08-21T18:18:54.000"/>
    <s v="@cati1836 @jchaltiwanger Nobody tweets praise for himself like Trump does. It's fucking embarrassing. Plus, it's another amateur-hour foreign policy blunder by him._x000a__x000a_On top of which, his tweets have been getting progressively more bizarre - mental health questions are perfectly in order."/>
    <m/>
    <m/>
    <x v="0"/>
    <m/>
    <s v="http://pbs.twimg.com/profile_images/1054716743820722176/RDpazS0g_normal.jpg"/>
    <x v="84"/>
    <d v="2019-08-21T00:00:00.000"/>
    <s v="18:18:54"/>
    <s v="https://twitter.com/rich_roser/status/1164240473218789376"/>
    <m/>
    <m/>
    <s v="1164240473218789376"/>
    <s v="1164239860015816705"/>
    <b v="0"/>
    <n v="0"/>
    <s v="2902466997"/>
    <b v="0"/>
    <x v="0"/>
    <m/>
    <s v=""/>
    <b v="0"/>
    <n v="0"/>
    <s v=""/>
    <s v="Twitter Web App"/>
    <b v="0"/>
    <s v="1164239860015816705"/>
    <s v="Reply-To"/>
    <n v="0"/>
    <n v="0"/>
    <m/>
    <m/>
    <m/>
    <m/>
    <m/>
    <m/>
    <m/>
    <m/>
    <n v="3"/>
    <s v="13"/>
    <s v="13"/>
    <m/>
    <m/>
    <m/>
    <m/>
    <m/>
    <m/>
    <m/>
    <m/>
    <m/>
  </r>
  <r>
    <s v="cati1836"/>
    <s v="jchaltiwanger"/>
    <m/>
    <m/>
    <m/>
    <m/>
    <m/>
    <m/>
    <m/>
    <m/>
    <s v="No"/>
    <n v="205"/>
    <m/>
    <m/>
    <x v="1"/>
    <d v="2019-08-21T14:57:37.000"/>
    <s v="@jchaltiwanger No , he quoted what someone said about him. Dont care about Denmark's feelings,  they are white, so obviously offending them should matter right?"/>
    <m/>
    <m/>
    <x v="0"/>
    <m/>
    <s v="http://pbs.twimg.com/profile_images/1073669187619512320/sSahczt1_normal.jpg"/>
    <x v="85"/>
    <d v="2019-08-21T00:00:00.000"/>
    <s v="14:57:37"/>
    <s v="https://twitter.com/cati1836/status/1164189821050458113"/>
    <m/>
    <m/>
    <s v="1164189821050458113"/>
    <s v="1164162095681822720"/>
    <b v="0"/>
    <n v="0"/>
    <s v="192935052"/>
    <b v="0"/>
    <x v="0"/>
    <m/>
    <s v=""/>
    <b v="0"/>
    <n v="0"/>
    <s v=""/>
    <s v="Twitter for Android"/>
    <b v="0"/>
    <s v="1164162095681822720"/>
    <s v="Reply-To"/>
    <n v="0"/>
    <n v="0"/>
    <m/>
    <m/>
    <m/>
    <m/>
    <m/>
    <m/>
    <m/>
    <m/>
    <n v="3"/>
    <s v="13"/>
    <s v="13"/>
    <n v="1"/>
    <n v="4.166666666666667"/>
    <n v="1"/>
    <n v="4.166666666666667"/>
    <n v="0"/>
    <n v="0"/>
    <n v="22"/>
    <n v="91.66666666666667"/>
    <n v="24"/>
  </r>
  <r>
    <s v="cati1836"/>
    <s v="jchaltiwanger"/>
    <m/>
    <m/>
    <m/>
    <m/>
    <m/>
    <m/>
    <m/>
    <m/>
    <s v="No"/>
    <n v="206"/>
    <m/>
    <m/>
    <x v="0"/>
    <d v="2019-08-21T18:16:27.000"/>
    <s v="@rich_roser @jchaltiwanger I just dont see it as a news worthy event, some dude loves trump and says the jews love him, and he just quotes it in a twee6, it's not news"/>
    <m/>
    <m/>
    <x v="0"/>
    <m/>
    <s v="http://pbs.twimg.com/profile_images/1073669187619512320/sSahczt1_normal.jpg"/>
    <x v="86"/>
    <d v="2019-08-21T00:00:00.000"/>
    <s v="18:16:27"/>
    <s v="https://twitter.com/cati1836/status/1164239860015816705"/>
    <m/>
    <m/>
    <s v="1164239860015816705"/>
    <s v="1164191023381303296"/>
    <b v="0"/>
    <n v="0"/>
    <s v="1004035314879549440"/>
    <b v="0"/>
    <x v="0"/>
    <m/>
    <s v=""/>
    <b v="0"/>
    <n v="0"/>
    <s v=""/>
    <s v="Twitter for Android"/>
    <b v="0"/>
    <s v="1164191023381303296"/>
    <s v="Reply-To"/>
    <n v="0"/>
    <n v="0"/>
    <m/>
    <m/>
    <m/>
    <m/>
    <m/>
    <m/>
    <m/>
    <m/>
    <n v="3"/>
    <s v="13"/>
    <s v="13"/>
    <m/>
    <m/>
    <m/>
    <m/>
    <m/>
    <m/>
    <m/>
    <m/>
    <m/>
  </r>
  <r>
    <s v="cati1836"/>
    <s v="jchaltiwanger"/>
    <m/>
    <m/>
    <m/>
    <m/>
    <m/>
    <m/>
    <m/>
    <m/>
    <s v="No"/>
    <n v="207"/>
    <m/>
    <m/>
    <x v="0"/>
    <d v="2019-08-21T18:22:07.000"/>
    <s v="@rich_roser @jchaltiwanger If hes not president anymore, do you think people on the left will be more likely to be civil with conservatives again? I miss having conversations with liberals that weren't about him, from a time before bad orange man"/>
    <m/>
    <m/>
    <x v="0"/>
    <m/>
    <s v="http://pbs.twimg.com/profile_images/1073669187619512320/sSahczt1_normal.jpg"/>
    <x v="87"/>
    <d v="2019-08-21T00:00:00.000"/>
    <s v="18:22:07"/>
    <s v="https://twitter.com/cati1836/status/1164241283193462784"/>
    <m/>
    <m/>
    <s v="1164241283193462784"/>
    <s v="1164240473218789376"/>
    <b v="0"/>
    <n v="0"/>
    <s v="1004035314879549440"/>
    <b v="0"/>
    <x v="0"/>
    <m/>
    <s v=""/>
    <b v="0"/>
    <n v="0"/>
    <s v=""/>
    <s v="Twitter for Android"/>
    <b v="0"/>
    <s v="1164240473218789376"/>
    <s v="Reply-To"/>
    <n v="0"/>
    <n v="0"/>
    <m/>
    <m/>
    <m/>
    <m/>
    <m/>
    <m/>
    <m/>
    <m/>
    <n v="3"/>
    <s v="13"/>
    <s v="13"/>
    <m/>
    <m/>
    <m/>
    <m/>
    <m/>
    <m/>
    <m/>
    <m/>
    <m/>
  </r>
  <r>
    <s v="michaelcoudrey"/>
    <s v="realdonaldtrump"/>
    <m/>
    <m/>
    <m/>
    <m/>
    <m/>
    <m/>
    <m/>
    <m/>
    <s v="No"/>
    <n v="212"/>
    <m/>
    <m/>
    <x v="1"/>
    <d v="2019-08-21T17:34:15.000"/>
    <s v="@realDonaldTrump Denmark has not paid their NATO bill..._x000a__x000a_Might need to foreclose on Greenland."/>
    <m/>
    <m/>
    <x v="0"/>
    <m/>
    <s v="http://pbs.twimg.com/profile_images/1158551527331516417/oMxc3OtC_normal.jpg"/>
    <x v="88"/>
    <d v="2019-08-21T00:00:00.000"/>
    <s v="17:34:15"/>
    <s v="https://twitter.com/michaelcoudrey/status/1164229239484235776"/>
    <m/>
    <m/>
    <s v="1164229239484235776"/>
    <s v="1164228805562552326"/>
    <b v="0"/>
    <n v="1350"/>
    <s v="25073877"/>
    <b v="0"/>
    <x v="0"/>
    <m/>
    <s v=""/>
    <b v="0"/>
    <n v="289"/>
    <s v=""/>
    <s v="Twitter for Android"/>
    <b v="0"/>
    <s v="1164228805562552326"/>
    <s v="Reply-To"/>
    <n v="0"/>
    <n v="0"/>
    <m/>
    <m/>
    <m/>
    <m/>
    <m/>
    <m/>
    <m/>
    <m/>
    <n v="1"/>
    <s v="1"/>
    <s v="1"/>
    <n v="0"/>
    <n v="0"/>
    <n v="0"/>
    <n v="0"/>
    <n v="0"/>
    <n v="0"/>
    <n v="14"/>
    <n v="100"/>
    <n v="14"/>
  </r>
  <r>
    <s v="timmcguiness"/>
    <s v="michaelcoudrey"/>
    <m/>
    <m/>
    <m/>
    <m/>
    <m/>
    <m/>
    <m/>
    <m/>
    <s v="No"/>
    <n v="213"/>
    <m/>
    <m/>
    <x v="0"/>
    <d v="2019-08-21T17:37:55.000"/>
    <s v="@alanfair12 @MichaelCoudrey @realDonaldTrump They way it is funded is the Europeans promise to pay something, welsh on it, expect American treasure and blood be used to protect them &amp;amp; and the whine in a language that isn't German or Russian."/>
    <m/>
    <m/>
    <x v="0"/>
    <m/>
    <s v="http://pbs.twimg.com/profile_images/1110191867289878528/rHTjyaZp_normal.png"/>
    <x v="89"/>
    <d v="2019-08-21T00:00:00.000"/>
    <s v="17:37:55"/>
    <s v="https://twitter.com/timmcguiness/status/1164230162457780225"/>
    <m/>
    <m/>
    <s v="1164230162457780225"/>
    <s v="1164229624483786752"/>
    <b v="0"/>
    <n v="1"/>
    <s v="105269160"/>
    <b v="0"/>
    <x v="0"/>
    <m/>
    <s v=""/>
    <b v="0"/>
    <n v="0"/>
    <s v=""/>
    <s v="Twitter Web App"/>
    <b v="0"/>
    <s v="1164229624483786752"/>
    <s v="Reply-To"/>
    <n v="0"/>
    <n v="0"/>
    <m/>
    <m/>
    <m/>
    <m/>
    <m/>
    <m/>
    <m/>
    <m/>
    <n v="8"/>
    <s v="1"/>
    <s v="1"/>
    <m/>
    <m/>
    <m/>
    <m/>
    <m/>
    <m/>
    <m/>
    <m/>
    <m/>
  </r>
  <r>
    <s v="timmcguiness"/>
    <s v="michaelcoudrey"/>
    <m/>
    <m/>
    <m/>
    <m/>
    <m/>
    <m/>
    <m/>
    <m/>
    <s v="No"/>
    <n v="214"/>
    <m/>
    <m/>
    <x v="0"/>
    <d v="2019-08-21T19:04:33.000"/>
    <s v="@alanfair12 @MichaelCoudrey @realDonaldTrump Fact is as an American, I have paid more for the defense of Europe than any European. I have paid even more for the defense of the Pacific and other places around the world. It's a fact. That time is over - we don't need NATO. I would like to align with Poland, Hungary &amp;amp; Romania."/>
    <m/>
    <m/>
    <x v="0"/>
    <m/>
    <s v="http://pbs.twimg.com/profile_images/1110191867289878528/rHTjyaZp_normal.png"/>
    <x v="90"/>
    <d v="2019-08-21T00:00:00.000"/>
    <s v="19:04:33"/>
    <s v="https://twitter.com/timmcguiness/status/1164251962352779264"/>
    <m/>
    <m/>
    <s v="1164251962352779264"/>
    <s v="1164250215026741249"/>
    <b v="0"/>
    <n v="0"/>
    <s v="105269160"/>
    <b v="0"/>
    <x v="0"/>
    <m/>
    <s v=""/>
    <b v="0"/>
    <n v="0"/>
    <s v=""/>
    <s v="Twitter Web App"/>
    <b v="0"/>
    <s v="1164250215026741249"/>
    <s v="Reply-To"/>
    <n v="0"/>
    <n v="0"/>
    <m/>
    <m/>
    <m/>
    <m/>
    <m/>
    <m/>
    <m/>
    <m/>
    <n v="8"/>
    <s v="1"/>
    <s v="1"/>
    <m/>
    <m/>
    <m/>
    <m/>
    <m/>
    <m/>
    <m/>
    <m/>
    <m/>
  </r>
  <r>
    <s v="timmcguiness"/>
    <s v="michaelcoudrey"/>
    <m/>
    <m/>
    <m/>
    <m/>
    <m/>
    <m/>
    <m/>
    <m/>
    <s v="No"/>
    <n v="215"/>
    <m/>
    <m/>
    <x v="0"/>
    <d v="2019-08-21T19:40:49.000"/>
    <s v="@alanfair12 @MichaelCoudrey @realDonaldTrump Tell the Ukraine the Cold War is over and so are the threats from Russia. I agree. End NATO NOW"/>
    <m/>
    <m/>
    <x v="0"/>
    <m/>
    <s v="http://pbs.twimg.com/profile_images/1110191867289878528/rHTjyaZp_normal.png"/>
    <x v="91"/>
    <d v="2019-08-21T00:00:00.000"/>
    <s v="19:40:49"/>
    <s v="https://twitter.com/timmcguiness/status/1164261091003772929"/>
    <m/>
    <m/>
    <s v="1164261091003772929"/>
    <s v="1164260638010564609"/>
    <b v="0"/>
    <n v="0"/>
    <s v="105269160"/>
    <b v="0"/>
    <x v="0"/>
    <m/>
    <s v=""/>
    <b v="0"/>
    <n v="0"/>
    <s v=""/>
    <s v="Twitter Web App"/>
    <b v="0"/>
    <s v="1164260638010564609"/>
    <s v="Reply-To"/>
    <n v="0"/>
    <n v="0"/>
    <m/>
    <m/>
    <m/>
    <m/>
    <m/>
    <m/>
    <m/>
    <m/>
    <n v="8"/>
    <s v="1"/>
    <s v="1"/>
    <m/>
    <m/>
    <m/>
    <m/>
    <m/>
    <m/>
    <m/>
    <m/>
    <m/>
  </r>
  <r>
    <s v="timmcguiness"/>
    <s v="michaelcoudrey"/>
    <m/>
    <m/>
    <m/>
    <m/>
    <m/>
    <m/>
    <m/>
    <m/>
    <s v="No"/>
    <n v="216"/>
    <m/>
    <m/>
    <x v="0"/>
    <d v="2019-08-21T19:45:26.000"/>
    <s v="@alanfair12 @MichaelCoudrey @realDonaldTrump We go in with Poland, Romania and Hungary. We have bases in Saudi Arabia dude, Iraq etc.  We have carriers. We don't need Europe and are you with me on wanting us out? YOu don't answer that question.  Why?"/>
    <m/>
    <m/>
    <x v="0"/>
    <m/>
    <s v="http://pbs.twimg.com/profile_images/1110191867289878528/rHTjyaZp_normal.png"/>
    <x v="92"/>
    <d v="2019-08-21T00:00:00.000"/>
    <s v="19:45:26"/>
    <s v="https://twitter.com/timmcguiness/status/1164262250863058944"/>
    <m/>
    <m/>
    <s v="1164262250863058944"/>
    <s v="1164261758695030785"/>
    <b v="0"/>
    <n v="0"/>
    <s v="105269160"/>
    <b v="0"/>
    <x v="0"/>
    <m/>
    <s v=""/>
    <b v="0"/>
    <n v="0"/>
    <s v=""/>
    <s v="Twitter Web App"/>
    <b v="0"/>
    <s v="1164261758695030785"/>
    <s v="Reply-To"/>
    <n v="0"/>
    <n v="0"/>
    <m/>
    <m/>
    <m/>
    <m/>
    <m/>
    <m/>
    <m/>
    <m/>
    <n v="8"/>
    <s v="1"/>
    <s v="1"/>
    <m/>
    <m/>
    <m/>
    <m/>
    <m/>
    <m/>
    <m/>
    <m/>
    <m/>
  </r>
  <r>
    <s v="timmcguiness"/>
    <s v="michaelcoudrey"/>
    <m/>
    <m/>
    <m/>
    <m/>
    <m/>
    <m/>
    <m/>
    <m/>
    <s v="No"/>
    <n v="217"/>
    <m/>
    <m/>
    <x v="0"/>
    <d v="2019-08-21T19:50:49.000"/>
    <s v="@alanfair12 @MichaelCoudrey @realDonaldTrump Look at a map of Russia and the Ukraine. We are great friends with Saudi Arabia. Closer than with Germany right now. Do you want to end NATO?"/>
    <m/>
    <m/>
    <x v="0"/>
    <m/>
    <s v="http://pbs.twimg.com/profile_images/1110191867289878528/rHTjyaZp_normal.png"/>
    <x v="93"/>
    <d v="2019-08-21T00:00:00.000"/>
    <s v="19:50:49"/>
    <s v="https://twitter.com/timmcguiness/status/1164263605023514624"/>
    <m/>
    <m/>
    <s v="1164263605023514624"/>
    <s v="1164263248901890050"/>
    <b v="0"/>
    <n v="0"/>
    <s v="105269160"/>
    <b v="0"/>
    <x v="0"/>
    <m/>
    <s v=""/>
    <b v="0"/>
    <n v="0"/>
    <s v=""/>
    <s v="Twitter Web App"/>
    <b v="0"/>
    <s v="1164263248901890050"/>
    <s v="Reply-To"/>
    <n v="0"/>
    <n v="0"/>
    <m/>
    <m/>
    <m/>
    <m/>
    <m/>
    <m/>
    <m/>
    <m/>
    <n v="8"/>
    <s v="1"/>
    <s v="1"/>
    <m/>
    <m/>
    <m/>
    <m/>
    <m/>
    <m/>
    <m/>
    <m/>
    <m/>
  </r>
  <r>
    <s v="timmcguiness"/>
    <s v="michaelcoudrey"/>
    <m/>
    <m/>
    <m/>
    <m/>
    <m/>
    <m/>
    <m/>
    <m/>
    <s v="No"/>
    <n v="218"/>
    <m/>
    <m/>
    <x v="0"/>
    <d v="2019-08-21T20:04:59.000"/>
    <s v="@alanfair12 @MichaelCoudrey @realDonaldTrump End NATO? Why is that a hard question is the US is such a terrible country?"/>
    <m/>
    <m/>
    <x v="0"/>
    <m/>
    <s v="http://pbs.twimg.com/profile_images/1110191867289878528/rHTjyaZp_normal.png"/>
    <x v="94"/>
    <d v="2019-08-21T00:00:00.000"/>
    <s v="20:04:59"/>
    <s v="https://twitter.com/timmcguiness/status/1164267173390536706"/>
    <m/>
    <m/>
    <s v="1164267173390536706"/>
    <s v="1164266580215287808"/>
    <b v="0"/>
    <n v="0"/>
    <s v="105269160"/>
    <b v="0"/>
    <x v="0"/>
    <m/>
    <s v=""/>
    <b v="0"/>
    <n v="0"/>
    <s v=""/>
    <s v="Twitter Web App"/>
    <b v="0"/>
    <s v="1164266580215287808"/>
    <s v="Reply-To"/>
    <n v="0"/>
    <n v="0"/>
    <m/>
    <m/>
    <m/>
    <m/>
    <m/>
    <m/>
    <m/>
    <m/>
    <n v="8"/>
    <s v="1"/>
    <s v="1"/>
    <m/>
    <m/>
    <m/>
    <m/>
    <m/>
    <m/>
    <m/>
    <m/>
    <m/>
  </r>
  <r>
    <s v="timmcguiness"/>
    <s v="michaelcoudrey"/>
    <m/>
    <m/>
    <m/>
    <m/>
    <m/>
    <m/>
    <m/>
    <m/>
    <s v="No"/>
    <n v="219"/>
    <m/>
    <m/>
    <x v="0"/>
    <d v="2019-08-21T20:36:51.000"/>
    <s v="@alanfair12 @MichaelCoudrey @realDonaldTrump Good. That would be best for everyone. The US has it's friends in Eastern Europe - let's get everyone out of the rest - conflict of interest."/>
    <m/>
    <m/>
    <x v="0"/>
    <m/>
    <s v="http://pbs.twimg.com/profile_images/1110191867289878528/rHTjyaZp_normal.png"/>
    <x v="95"/>
    <d v="2019-08-21T00:00:00.000"/>
    <s v="20:36:51"/>
    <s v="https://twitter.com/timmcguiness/status/1164275192534900736"/>
    <m/>
    <m/>
    <s v="1164275192534900736"/>
    <s v="1164272710945517570"/>
    <b v="0"/>
    <n v="0"/>
    <s v="105269160"/>
    <b v="0"/>
    <x v="0"/>
    <m/>
    <s v=""/>
    <b v="0"/>
    <n v="0"/>
    <s v=""/>
    <s v="Twitter Web App"/>
    <b v="0"/>
    <s v="1164272710945517570"/>
    <s v="Reply-To"/>
    <n v="0"/>
    <n v="0"/>
    <m/>
    <m/>
    <m/>
    <m/>
    <m/>
    <m/>
    <m/>
    <m/>
    <n v="8"/>
    <s v="1"/>
    <s v="1"/>
    <m/>
    <m/>
    <m/>
    <m/>
    <m/>
    <m/>
    <m/>
    <m/>
    <m/>
  </r>
  <r>
    <s v="alanfair12"/>
    <s v="michaelcoudrey"/>
    <m/>
    <m/>
    <m/>
    <m/>
    <m/>
    <m/>
    <m/>
    <m/>
    <s v="No"/>
    <n v="220"/>
    <m/>
    <m/>
    <x v="1"/>
    <d v="2019-08-21T17:35:47.000"/>
    <s v="@MichaelCoudrey @realDonaldTrump More ignorence on how NATO is funded, no wonder you support Trump."/>
    <m/>
    <m/>
    <x v="0"/>
    <m/>
    <s v="http://abs.twimg.com/sticky/default_profile_images/default_profile_normal.png"/>
    <x v="96"/>
    <d v="2019-08-21T00:00:00.000"/>
    <s v="17:35:47"/>
    <s v="https://twitter.com/alanfair12/status/1164229624483786752"/>
    <m/>
    <m/>
    <s v="1164229624483786752"/>
    <s v="1164229239484235776"/>
    <b v="0"/>
    <n v="1"/>
    <s v="264501955"/>
    <b v="0"/>
    <x v="0"/>
    <m/>
    <s v=""/>
    <b v="0"/>
    <n v="0"/>
    <s v=""/>
    <s v="Twitter for Android"/>
    <b v="0"/>
    <s v="1164229239484235776"/>
    <s v="Reply-To"/>
    <n v="0"/>
    <n v="0"/>
    <m/>
    <m/>
    <m/>
    <m/>
    <m/>
    <m/>
    <m/>
    <m/>
    <n v="8"/>
    <s v="1"/>
    <s v="1"/>
    <m/>
    <m/>
    <m/>
    <m/>
    <m/>
    <m/>
    <m/>
    <m/>
    <m/>
  </r>
  <r>
    <s v="alanfair12"/>
    <s v="michaelcoudrey"/>
    <m/>
    <m/>
    <m/>
    <m/>
    <m/>
    <m/>
    <m/>
    <m/>
    <s v="No"/>
    <n v="221"/>
    <m/>
    <m/>
    <x v="0"/>
    <d v="2019-08-21T18:57:36.000"/>
    <s v="@timmcguiness @MichaelCoudrey @realDonaldTrump No NATO countries spend X amount on their defense,nobody forces the US to spend more than any other country in the world.And they haven't Welsed they agreed in 2014 to increase their spend to2% of GDP by 2024. You should really learn how NATO is funded as itsnot the trump version"/>
    <m/>
    <m/>
    <x v="0"/>
    <m/>
    <s v="http://abs.twimg.com/sticky/default_profile_images/default_profile_normal.png"/>
    <x v="97"/>
    <d v="2019-08-21T00:00:00.000"/>
    <s v="18:57:36"/>
    <s v="https://twitter.com/alanfair12/status/1164250215026741249"/>
    <m/>
    <m/>
    <s v="1164250215026741249"/>
    <s v="1164230162457780225"/>
    <b v="0"/>
    <n v="0"/>
    <s v="34521565"/>
    <b v="0"/>
    <x v="0"/>
    <m/>
    <s v=""/>
    <b v="0"/>
    <n v="0"/>
    <s v=""/>
    <s v="Twitter for Android"/>
    <b v="0"/>
    <s v="1164230162457780225"/>
    <s v="Reply-To"/>
    <n v="0"/>
    <n v="0"/>
    <m/>
    <m/>
    <m/>
    <m/>
    <m/>
    <m/>
    <m/>
    <m/>
    <n v="8"/>
    <s v="1"/>
    <s v="1"/>
    <m/>
    <m/>
    <m/>
    <m/>
    <m/>
    <m/>
    <m/>
    <m/>
    <m/>
  </r>
  <r>
    <s v="alanfair12"/>
    <s v="michaelcoudrey"/>
    <m/>
    <m/>
    <m/>
    <m/>
    <m/>
    <m/>
    <m/>
    <m/>
    <s v="No"/>
    <n v="222"/>
    <m/>
    <m/>
    <x v="0"/>
    <d v="2019-08-21T19:39:01.000"/>
    <s v="@timmcguiness @MichaelCoudrey @realDonaldTrump No you haven't because you don't know how NATO is funded, and the US places bases where it thinks it needs and with the permission other countries set these bases up. These bases are no longer used as defence against the no defunct USSR, but as stop overs to middle East wars."/>
    <m/>
    <m/>
    <x v="0"/>
    <m/>
    <s v="http://abs.twimg.com/sticky/default_profile_images/default_profile_normal.png"/>
    <x v="98"/>
    <d v="2019-08-21T00:00:00.000"/>
    <s v="19:39:01"/>
    <s v="https://twitter.com/alanfair12/status/1164260638010564609"/>
    <m/>
    <m/>
    <s v="1164260638010564609"/>
    <s v="1164251962352779264"/>
    <b v="0"/>
    <n v="0"/>
    <s v="34521565"/>
    <b v="0"/>
    <x v="0"/>
    <m/>
    <s v=""/>
    <b v="0"/>
    <n v="0"/>
    <s v=""/>
    <s v="Twitter for Android"/>
    <b v="0"/>
    <s v="1164251962352779264"/>
    <s v="Reply-To"/>
    <n v="0"/>
    <n v="0"/>
    <m/>
    <m/>
    <m/>
    <m/>
    <m/>
    <m/>
    <m/>
    <m/>
    <n v="8"/>
    <s v="1"/>
    <s v="1"/>
    <m/>
    <m/>
    <m/>
    <m/>
    <m/>
    <m/>
    <m/>
    <m/>
    <m/>
  </r>
  <r>
    <s v="alanfair12"/>
    <s v="michaelcoudrey"/>
    <m/>
    <m/>
    <m/>
    <m/>
    <m/>
    <m/>
    <m/>
    <m/>
    <s v="No"/>
    <n v="223"/>
    <m/>
    <m/>
    <x v="0"/>
    <d v="2019-08-21T19:43:28.000"/>
    <s v="@timmcguiness @MichaelCoudrey @realDonaldTrump If NATO ended now, how would the US get it troops and equipment to its wars in the middle East. _x000a_You see you're ignorant on NATO, it's functions and how it's funded. And Trump is the same, like so many other things, he ignorant."/>
    <m/>
    <m/>
    <x v="0"/>
    <m/>
    <s v="http://abs.twimg.com/sticky/default_profile_images/default_profile_normal.png"/>
    <x v="99"/>
    <d v="2019-08-21T00:00:00.000"/>
    <s v="19:43:28"/>
    <s v="https://twitter.com/alanfair12/status/1164261758695030785"/>
    <m/>
    <m/>
    <s v="1164261758695030785"/>
    <s v="1164261091003772929"/>
    <b v="0"/>
    <n v="0"/>
    <s v="34521565"/>
    <b v="0"/>
    <x v="0"/>
    <m/>
    <s v=""/>
    <b v="0"/>
    <n v="0"/>
    <s v=""/>
    <s v="Twitter for Android"/>
    <b v="0"/>
    <s v="1164261091003772929"/>
    <s v="Reply-To"/>
    <n v="0"/>
    <n v="0"/>
    <m/>
    <m/>
    <m/>
    <m/>
    <m/>
    <m/>
    <m/>
    <m/>
    <n v="8"/>
    <s v="1"/>
    <s v="1"/>
    <m/>
    <m/>
    <m/>
    <m/>
    <m/>
    <m/>
    <m/>
    <m/>
    <m/>
  </r>
  <r>
    <s v="alanfair12"/>
    <s v="michaelcoudrey"/>
    <m/>
    <m/>
    <m/>
    <m/>
    <m/>
    <m/>
    <m/>
    <m/>
    <s v="No"/>
    <n v="224"/>
    <m/>
    <m/>
    <x v="0"/>
    <d v="2019-08-21T19:49:24.000"/>
    <s v="@timmcguiness @MichaelCoudrey @realDonaldTrump It's simple is it, if so why does the US bother with European bases, and what's so special about poland, hungry and Romania. Saudia Arabia not really a very country for human rights, and oh yeah 9/11 terrorists came from."/>
    <m/>
    <m/>
    <x v="0"/>
    <m/>
    <s v="http://abs.twimg.com/sticky/default_profile_images/default_profile_normal.png"/>
    <x v="100"/>
    <d v="2019-08-21T00:00:00.000"/>
    <s v="19:49:24"/>
    <s v="https://twitter.com/alanfair12/status/1164263248901890050"/>
    <m/>
    <m/>
    <s v="1164263248901890050"/>
    <s v="1164262250863058944"/>
    <b v="0"/>
    <n v="0"/>
    <s v="34521565"/>
    <b v="0"/>
    <x v="0"/>
    <m/>
    <s v=""/>
    <b v="0"/>
    <n v="0"/>
    <s v=""/>
    <s v="Twitter for Android"/>
    <b v="0"/>
    <s v="1164262250863058944"/>
    <s v="Reply-To"/>
    <n v="0"/>
    <n v="0"/>
    <m/>
    <m/>
    <m/>
    <m/>
    <m/>
    <m/>
    <m/>
    <m/>
    <n v="8"/>
    <s v="1"/>
    <s v="1"/>
    <m/>
    <m/>
    <m/>
    <m/>
    <m/>
    <m/>
    <m/>
    <m/>
    <m/>
  </r>
  <r>
    <s v="alanfair12"/>
    <s v="michaelcoudrey"/>
    <m/>
    <m/>
    <m/>
    <m/>
    <m/>
    <m/>
    <m/>
    <m/>
    <s v="No"/>
    <n v="225"/>
    <m/>
    <m/>
    <x v="0"/>
    <d v="2019-08-21T20:02:38.000"/>
    <s v="@timmcguiness @MichaelCoudrey @realDonaldTrump Closer now😅🤣🤣🤣, that's money talking. Or are you happy Trump is aligining with dictatorship and authoritarian leaders, is that they the US is heading with the chosen one"/>
    <m/>
    <m/>
    <x v="0"/>
    <m/>
    <s v="http://abs.twimg.com/sticky/default_profile_images/default_profile_normal.png"/>
    <x v="101"/>
    <d v="2019-08-21T00:00:00.000"/>
    <s v="20:02:38"/>
    <s v="https://twitter.com/alanfair12/status/1164266580215287808"/>
    <m/>
    <m/>
    <s v="1164266580215287808"/>
    <s v="1164263605023514624"/>
    <b v="0"/>
    <n v="0"/>
    <s v="34521565"/>
    <b v="0"/>
    <x v="0"/>
    <m/>
    <s v=""/>
    <b v="0"/>
    <n v="0"/>
    <s v=""/>
    <s v="Twitter for Android"/>
    <b v="0"/>
    <s v="1164263605023514624"/>
    <s v="Reply-To"/>
    <n v="0"/>
    <n v="0"/>
    <m/>
    <m/>
    <m/>
    <m/>
    <m/>
    <m/>
    <m/>
    <m/>
    <n v="8"/>
    <s v="1"/>
    <s v="1"/>
    <m/>
    <m/>
    <m/>
    <m/>
    <m/>
    <m/>
    <m/>
    <m/>
    <m/>
  </r>
  <r>
    <s v="alanfair12"/>
    <s v="michaelcoudrey"/>
    <m/>
    <m/>
    <m/>
    <m/>
    <m/>
    <m/>
    <m/>
    <m/>
    <s v="No"/>
    <n v="226"/>
    <m/>
    <m/>
    <x v="0"/>
    <d v="2019-08-21T20:27:00.000"/>
    <s v="@timmcguiness @MichaelCoudrey @realDonaldTrump Well if the US wants to leave NATO, I'm sure the other countries would have no issue then about pulling, all it's troops and support from the US led wars."/>
    <m/>
    <m/>
    <x v="0"/>
    <m/>
    <s v="http://abs.twimg.com/sticky/default_profile_images/default_profile_normal.png"/>
    <x v="102"/>
    <d v="2019-08-21T00:00:00.000"/>
    <s v="20:27:00"/>
    <s v="https://twitter.com/alanfair12/status/1164272710945517570"/>
    <m/>
    <m/>
    <s v="1164272710945517570"/>
    <s v="1164267173390536706"/>
    <b v="0"/>
    <n v="0"/>
    <s v="34521565"/>
    <b v="0"/>
    <x v="0"/>
    <m/>
    <s v=""/>
    <b v="0"/>
    <n v="0"/>
    <s v=""/>
    <s v="Twitter for Android"/>
    <b v="0"/>
    <s v="1164267173390536706"/>
    <s v="Reply-To"/>
    <n v="0"/>
    <n v="0"/>
    <m/>
    <m/>
    <m/>
    <m/>
    <m/>
    <m/>
    <m/>
    <m/>
    <n v="8"/>
    <s v="1"/>
    <s v="1"/>
    <m/>
    <m/>
    <m/>
    <m/>
    <m/>
    <m/>
    <m/>
    <m/>
    <m/>
  </r>
  <r>
    <s v="alanfair12"/>
    <s v="michaelcoudrey"/>
    <m/>
    <m/>
    <m/>
    <m/>
    <m/>
    <m/>
    <m/>
    <m/>
    <s v="No"/>
    <n v="227"/>
    <m/>
    <m/>
    <x v="0"/>
    <d v="2019-08-21T20:46:05.000"/>
    <s v="@timmcguiness @MichaelCoudrey @realDonaldTrump Oh the US has friends in poor countries how are they going to pay for US defence. If the UK France and Germany aren't currently spending 2% of GDP on defense how do you think these countries are going to."/>
    <m/>
    <m/>
    <x v="0"/>
    <m/>
    <s v="http://abs.twimg.com/sticky/default_profile_images/default_profile_normal.png"/>
    <x v="103"/>
    <d v="2019-08-21T00:00:00.000"/>
    <s v="20:46:05"/>
    <s v="https://twitter.com/alanfair12/status/1164277516028252160"/>
    <m/>
    <m/>
    <s v="1164277516028252160"/>
    <s v="1164275192534900736"/>
    <b v="0"/>
    <n v="0"/>
    <s v="34521565"/>
    <b v="0"/>
    <x v="0"/>
    <m/>
    <s v=""/>
    <b v="0"/>
    <n v="0"/>
    <s v=""/>
    <s v="Twitter for Android"/>
    <b v="0"/>
    <s v="1164275192534900736"/>
    <s v="Reply-To"/>
    <n v="0"/>
    <n v="0"/>
    <m/>
    <m/>
    <m/>
    <m/>
    <m/>
    <m/>
    <m/>
    <m/>
    <n v="8"/>
    <s v="1"/>
    <s v="1"/>
    <m/>
    <m/>
    <m/>
    <m/>
    <m/>
    <m/>
    <m/>
    <m/>
    <m/>
  </r>
  <r>
    <s v="mikeharrisny"/>
    <s v="mikeharrisny"/>
    <m/>
    <m/>
    <m/>
    <m/>
    <m/>
    <m/>
    <m/>
    <m/>
    <s v="No"/>
    <n v="257"/>
    <m/>
    <m/>
    <x v="2"/>
    <d v="2019-08-21T20:03:17.000"/>
    <s v="So Denmark does not want to sell. Will they be able to defend that and themselves in the coming war? They don't get it. #GreenlandPurchase"/>
    <m/>
    <m/>
    <x v="15"/>
    <m/>
    <s v="http://pbs.twimg.com/profile_images/686960111026241536/z0ziRxjD_normal.png"/>
    <x v="104"/>
    <d v="2019-08-21T00:00:00.000"/>
    <s v="20:03:17"/>
    <s v="https://twitter.com/mikeharrisny/status/1164266744296423430"/>
    <m/>
    <m/>
    <s v="1164266744296423430"/>
    <m/>
    <b v="0"/>
    <n v="13"/>
    <s v=""/>
    <b v="0"/>
    <x v="0"/>
    <m/>
    <s v=""/>
    <b v="0"/>
    <n v="0"/>
    <s v=""/>
    <s v="Twitter Web App"/>
    <b v="0"/>
    <s v="1164266744296423430"/>
    <s v="Reply-To"/>
    <n v="0"/>
    <n v="0"/>
    <m/>
    <m/>
    <m/>
    <m/>
    <m/>
    <m/>
    <m/>
    <m/>
    <n v="1"/>
    <s v="11"/>
    <s v="11"/>
    <n v="0"/>
    <n v="0"/>
    <n v="0"/>
    <n v="0"/>
    <n v="0"/>
    <n v="0"/>
    <n v="25"/>
    <n v="100"/>
    <n v="25"/>
  </r>
  <r>
    <s v="mikeharrisny"/>
    <s v="epsilomatic"/>
    <m/>
    <m/>
    <m/>
    <m/>
    <m/>
    <m/>
    <m/>
    <m/>
    <s v="Yes"/>
    <n v="258"/>
    <m/>
    <m/>
    <x v="1"/>
    <d v="2019-08-22T08:38:54.000"/>
    <s v="@epsilomatic If you try to understand reality, you may change your mind. If not, you will stay emotive."/>
    <m/>
    <m/>
    <x v="0"/>
    <m/>
    <s v="http://pbs.twimg.com/profile_images/686960111026241536/z0ziRxjD_normal.png"/>
    <x v="105"/>
    <d v="2019-08-22T00:00:00.000"/>
    <s v="08:38:54"/>
    <s v="https://twitter.com/mikeharrisny/status/1164456901322649600"/>
    <m/>
    <m/>
    <s v="1164456901322649600"/>
    <s v="1164406983870619649"/>
    <b v="0"/>
    <n v="0"/>
    <s v="1074050067592568832"/>
    <b v="0"/>
    <x v="0"/>
    <m/>
    <s v=""/>
    <b v="0"/>
    <n v="0"/>
    <s v=""/>
    <s v="Twitter Web App"/>
    <b v="0"/>
    <s v="1164406983870619649"/>
    <s v="Reply-To"/>
    <n v="0"/>
    <n v="0"/>
    <m/>
    <m/>
    <m/>
    <m/>
    <m/>
    <m/>
    <m/>
    <m/>
    <n v="1"/>
    <s v="11"/>
    <s v="11"/>
    <n v="0"/>
    <n v="0"/>
    <n v="0"/>
    <n v="0"/>
    <n v="0"/>
    <n v="0"/>
    <n v="18"/>
    <n v="100"/>
    <n v="18"/>
  </r>
  <r>
    <s v="epsilomatic"/>
    <s v="mikeharrisny"/>
    <m/>
    <m/>
    <m/>
    <m/>
    <m/>
    <m/>
    <m/>
    <m/>
    <s v="Yes"/>
    <n v="259"/>
    <m/>
    <m/>
    <x v="1"/>
    <d v="2019-08-22T05:20:33.000"/>
    <s v="@mikeharrisNY Never thought US people could be such conceited."/>
    <m/>
    <m/>
    <x v="0"/>
    <m/>
    <s v="http://pbs.twimg.com/profile_images/1074404599400927232/JzFGvICu_normal.jpg"/>
    <x v="106"/>
    <d v="2019-08-22T00:00:00.000"/>
    <s v="05:20:33"/>
    <s v="https://twitter.com/epsilomatic/status/1164406983870619649"/>
    <m/>
    <m/>
    <s v="1164406983870619649"/>
    <s v="1164266744296423430"/>
    <b v="0"/>
    <n v="0"/>
    <s v="179571631"/>
    <b v="0"/>
    <x v="0"/>
    <m/>
    <s v=""/>
    <b v="0"/>
    <n v="0"/>
    <s v=""/>
    <s v="Twitter for iPhone"/>
    <b v="0"/>
    <s v="1164266744296423430"/>
    <s v="Reply-To"/>
    <n v="0"/>
    <n v="0"/>
    <m/>
    <m/>
    <m/>
    <m/>
    <m/>
    <m/>
    <m/>
    <m/>
    <n v="2"/>
    <s v="11"/>
    <s v="11"/>
    <n v="0"/>
    <n v="0"/>
    <n v="1"/>
    <n v="11.11111111111111"/>
    <n v="0"/>
    <n v="0"/>
    <n v="8"/>
    <n v="88.88888888888889"/>
    <n v="9"/>
  </r>
  <r>
    <s v="epsilomatic"/>
    <s v="mikeharrisny"/>
    <m/>
    <m/>
    <m/>
    <m/>
    <m/>
    <m/>
    <m/>
    <m/>
    <s v="Yes"/>
    <n v="260"/>
    <m/>
    <m/>
    <x v="1"/>
    <d v="2019-08-22T09:30:35.000"/>
    <s v="@mikeharrisNY btw: Denmark is a member of NATO"/>
    <m/>
    <m/>
    <x v="0"/>
    <m/>
    <s v="http://pbs.twimg.com/profile_images/1074404599400927232/JzFGvICu_normal.jpg"/>
    <x v="107"/>
    <d v="2019-08-22T00:00:00.000"/>
    <s v="09:30:35"/>
    <s v="https://twitter.com/epsilomatic/status/1164469909134426113"/>
    <m/>
    <m/>
    <s v="1164469909134426113"/>
    <s v="1164456901322649600"/>
    <b v="0"/>
    <n v="0"/>
    <s v="179571631"/>
    <b v="0"/>
    <x v="0"/>
    <m/>
    <s v=""/>
    <b v="0"/>
    <n v="0"/>
    <s v=""/>
    <s v="Twitter for iPhone"/>
    <b v="0"/>
    <s v="1164456901322649600"/>
    <s v="Reply-To"/>
    <n v="0"/>
    <n v="0"/>
    <m/>
    <m/>
    <m/>
    <m/>
    <m/>
    <m/>
    <m/>
    <m/>
    <n v="2"/>
    <s v="11"/>
    <s v="11"/>
    <n v="0"/>
    <n v="0"/>
    <n v="0"/>
    <n v="0"/>
    <n v="0"/>
    <n v="0"/>
    <n v="8"/>
    <n v="100"/>
    <n v="8"/>
  </r>
  <r>
    <s v="cjcmichel"/>
    <s v="cjcmichel"/>
    <m/>
    <m/>
    <m/>
    <m/>
    <m/>
    <m/>
    <m/>
    <m/>
    <s v="No"/>
    <n v="261"/>
    <m/>
    <m/>
    <x v="2"/>
    <d v="2019-03-04T23:48:41.000"/>
    <s v="If BiH accession is full-speed ahead, there’s a non-zero chance that NATO expands *more* under Trump’s first term than it did during the entire Obama presidency. (What a twist, etc.) https://t.co/znWtgzJqjd"/>
    <s v="https://twitter.com/JasminMuj/status/1101528361984233472"/>
    <s v="twitter.com"/>
    <x v="0"/>
    <m/>
    <s v="http://pbs.twimg.com/profile_images/1086712375082995712/f5a1HSB0_normal.jpg"/>
    <x v="108"/>
    <d v="2019-03-04T00:00:00.000"/>
    <s v="23:48:41"/>
    <s v="https://twitter.com/cjcmichel/status/1102717532090368000"/>
    <m/>
    <m/>
    <s v="1102717532090368000"/>
    <m/>
    <b v="0"/>
    <n v="19"/>
    <s v=""/>
    <b v="1"/>
    <x v="0"/>
    <m/>
    <s v="1101528361984233472"/>
    <b v="0"/>
    <n v="6"/>
    <s v=""/>
    <s v="Twitter for iPhone"/>
    <b v="0"/>
    <s v="1102717532090368000"/>
    <s v="Reply-To"/>
    <n v="0"/>
    <n v="0"/>
    <m/>
    <m/>
    <m/>
    <m/>
    <m/>
    <m/>
    <m/>
    <m/>
    <n v="8"/>
    <s v="10"/>
    <s v="10"/>
    <n v="0"/>
    <n v="0"/>
    <n v="1"/>
    <n v="2.9411764705882355"/>
    <n v="0"/>
    <n v="0"/>
    <n v="33"/>
    <n v="97.05882352941177"/>
    <n v="34"/>
  </r>
  <r>
    <s v="cjcmichel"/>
    <s v="cjcmichel"/>
    <m/>
    <m/>
    <m/>
    <m/>
    <m/>
    <m/>
    <m/>
    <m/>
    <s v="No"/>
    <n v="262"/>
    <m/>
    <m/>
    <x v="2"/>
    <d v="2019-03-16T22:16:24.000"/>
    <s v="And at a meeting of Warsaw Pact foreign ministers in March 1990, when the Soviet FM indicated his opposition to NATO’s moving eastward across Germany, he found himself completely alone, with no support from his central and eastern European colleagues.' https://t.co/j278okIoBR"/>
    <s v="https://www.foreignaffairs.com/articles/2019-03-12/convincing-call-central-europe-let-us-nato"/>
    <s v="foreignaffairs.com"/>
    <x v="0"/>
    <m/>
    <s v="http://pbs.twimg.com/profile_images/1086712375082995712/f5a1HSB0_normal.jpg"/>
    <x v="109"/>
    <d v="2019-03-16T00:00:00.000"/>
    <s v="22:16:24"/>
    <s v="https://twitter.com/cjcmichel/status/1107042962033311744"/>
    <m/>
    <m/>
    <s v="1107042962033311744"/>
    <s v="1102717532090368000"/>
    <b v="0"/>
    <n v="8"/>
    <s v="69986363"/>
    <b v="0"/>
    <x v="0"/>
    <m/>
    <s v=""/>
    <b v="0"/>
    <n v="3"/>
    <s v=""/>
    <s v="Twitter Web App"/>
    <b v="0"/>
    <s v="1102717532090368000"/>
    <s v="Reply-To"/>
    <n v="0"/>
    <n v="0"/>
    <m/>
    <m/>
    <m/>
    <m/>
    <m/>
    <m/>
    <m/>
    <m/>
    <n v="8"/>
    <s v="10"/>
    <s v="10"/>
    <n v="1"/>
    <n v="2.380952380952381"/>
    <n v="1"/>
    <n v="2.380952380952381"/>
    <n v="0"/>
    <n v="0"/>
    <n v="40"/>
    <n v="95.23809523809524"/>
    <n v="42"/>
  </r>
  <r>
    <s v="cjcmichel"/>
    <s v="cjcmichel"/>
    <m/>
    <m/>
    <m/>
    <m/>
    <m/>
    <m/>
    <m/>
    <m/>
    <s v="No"/>
    <n v="263"/>
    <m/>
    <m/>
    <x v="2"/>
    <d v="2019-03-18T14:09:26.000"/>
    <s v="North Macedonia's march toward NATO membership continues: https://t.co/isZW3UHepg"/>
    <s v="https://urm.lt/default/en/news/l-linkevicius-north-macedonias-accession-to-nato-brings-security-and-stability-to-western-balkans"/>
    <s v="urm.lt"/>
    <x v="0"/>
    <m/>
    <s v="http://pbs.twimg.com/profile_images/1086712375082995712/f5a1HSB0_normal.jpg"/>
    <x v="110"/>
    <d v="2019-03-18T00:00:00.000"/>
    <s v="14:09:26"/>
    <s v="https://twitter.com/cjcmichel/status/1107645189521330177"/>
    <m/>
    <m/>
    <s v="1107645189521330177"/>
    <s v="1107042962033311744"/>
    <b v="0"/>
    <n v="4"/>
    <s v="69986363"/>
    <b v="0"/>
    <x v="0"/>
    <m/>
    <s v=""/>
    <b v="0"/>
    <n v="0"/>
    <s v=""/>
    <s v="Twitter Web App"/>
    <b v="0"/>
    <s v="1107042962033311744"/>
    <s v="Reply-To"/>
    <n v="0"/>
    <n v="0"/>
    <m/>
    <m/>
    <m/>
    <m/>
    <m/>
    <m/>
    <m/>
    <m/>
    <n v="8"/>
    <s v="10"/>
    <s v="10"/>
    <n v="0"/>
    <n v="0"/>
    <n v="0"/>
    <n v="0"/>
    <n v="0"/>
    <n v="0"/>
    <n v="7"/>
    <n v="100"/>
    <n v="7"/>
  </r>
  <r>
    <s v="cjcmichel"/>
    <s v="cjcmichel"/>
    <m/>
    <m/>
    <m/>
    <m/>
    <m/>
    <m/>
    <m/>
    <m/>
    <s v="No"/>
    <n v="264"/>
    <m/>
    <m/>
    <x v="2"/>
    <d v="2019-03-18T18:40:06.000"/>
    <s v="I know there are a thousand other things, but it's kind of impressive how little post-2016 (successful!) NATO expansion is discussed in the U.S."/>
    <m/>
    <m/>
    <x v="0"/>
    <m/>
    <s v="http://pbs.twimg.com/profile_images/1086712375082995712/f5a1HSB0_normal.jpg"/>
    <x v="111"/>
    <d v="2019-03-18T00:00:00.000"/>
    <s v="18:40:06"/>
    <s v="https://twitter.com/cjcmichel/status/1107713305223852032"/>
    <m/>
    <m/>
    <s v="1107713305223852032"/>
    <s v="1107645189521330177"/>
    <b v="0"/>
    <n v="9"/>
    <s v="69986363"/>
    <b v="0"/>
    <x v="0"/>
    <m/>
    <s v=""/>
    <b v="0"/>
    <n v="0"/>
    <s v=""/>
    <s v="Twitter Web App"/>
    <b v="0"/>
    <s v="1107645189521330177"/>
    <s v="Reply-To"/>
    <n v="0"/>
    <n v="0"/>
    <m/>
    <m/>
    <m/>
    <m/>
    <m/>
    <m/>
    <m/>
    <m/>
    <n v="8"/>
    <s v="10"/>
    <s v="10"/>
    <n v="2"/>
    <n v="7.6923076923076925"/>
    <n v="0"/>
    <n v="0"/>
    <n v="0"/>
    <n v="0"/>
    <n v="24"/>
    <n v="92.3076923076923"/>
    <n v="26"/>
  </r>
  <r>
    <s v="cjcmichel"/>
    <s v="cjcmichel"/>
    <m/>
    <m/>
    <m/>
    <m/>
    <m/>
    <m/>
    <m/>
    <m/>
    <s v="No"/>
    <n v="265"/>
    <m/>
    <m/>
    <x v="2"/>
    <d v="2019-03-23T16:23:09.000"/>
    <s v="DoD says North Macedonia should be a formal NATO member by late 2019/early 2020: https://t.co/KFUHJa4jgs https://t.co/S5LGUx9AtL"/>
    <s v="https://www.defense.gov/explore/story/Article/1684641/alliances-vs-partnerships/"/>
    <s v="defense.gov"/>
    <x v="0"/>
    <s v="https://pbs.twimg.com/media/D2Wz-yVWkAEGuXv.jpg"/>
    <s v="https://pbs.twimg.com/media/D2Wz-yVWkAEGuXv.jpg"/>
    <x v="112"/>
    <d v="2019-03-23T00:00:00.000"/>
    <s v="16:23:09"/>
    <s v="https://twitter.com/cjcmichel/status/1109490777518993408"/>
    <m/>
    <m/>
    <s v="1109490777518993408"/>
    <s v="1107713305223852032"/>
    <b v="0"/>
    <n v="3"/>
    <s v="69986363"/>
    <b v="0"/>
    <x v="0"/>
    <m/>
    <s v=""/>
    <b v="0"/>
    <n v="4"/>
    <s v=""/>
    <s v="Twitter for iPhone"/>
    <b v="0"/>
    <s v="1107713305223852032"/>
    <s v="Reply-To"/>
    <n v="0"/>
    <n v="0"/>
    <m/>
    <m/>
    <m/>
    <m/>
    <m/>
    <m/>
    <m/>
    <m/>
    <n v="8"/>
    <s v="10"/>
    <s v="10"/>
    <n v="0"/>
    <n v="0"/>
    <n v="0"/>
    <n v="0"/>
    <n v="0"/>
    <n v="0"/>
    <n v="15"/>
    <n v="100"/>
    <n v="15"/>
  </r>
  <r>
    <s v="cjcmichel"/>
    <s v="cjcmichel"/>
    <m/>
    <m/>
    <m/>
    <m/>
    <m/>
    <m/>
    <m/>
    <m/>
    <s v="No"/>
    <n v="266"/>
    <m/>
    <m/>
    <x v="2"/>
    <d v="2019-03-27T00:36:28.000"/>
    <s v="‘Trump continued his criticisms of the alliance — venting that NATO costs too much and even complaining that its glass headquarters in Brussels was too expensive, people familiar with his remarks said.’ https://t.co/urXM8ckLEO"/>
    <s v="https://www.washingtonpost.com/politics/trump-complains-to-senators-that-puerto-rico-is-getting-too-much-hurricane-relief-funding/2019/03/26/c8c09c30-4fd3-11e9-8d28-f5149e5a2fda_story.html?utm_term=.e9ce667db19c"/>
    <s v="washingtonpost.com"/>
    <x v="0"/>
    <m/>
    <s v="http://pbs.twimg.com/profile_images/1086712375082995712/f5a1HSB0_normal.jpg"/>
    <x v="113"/>
    <d v="2019-03-27T00:00:00.000"/>
    <s v="00:36:28"/>
    <s v="https://twitter.com/cjcmichel/status/1110702088185659392"/>
    <m/>
    <m/>
    <s v="1110702088185659392"/>
    <s v="1109490777518993408"/>
    <b v="0"/>
    <n v="5"/>
    <s v="69986363"/>
    <b v="0"/>
    <x v="0"/>
    <m/>
    <s v=""/>
    <b v="0"/>
    <n v="4"/>
    <s v=""/>
    <s v="Twitter for iPhone"/>
    <b v="0"/>
    <s v="1109490777518993408"/>
    <s v="Reply-To"/>
    <n v="0"/>
    <n v="0"/>
    <m/>
    <m/>
    <m/>
    <m/>
    <m/>
    <m/>
    <m/>
    <m/>
    <n v="8"/>
    <s v="10"/>
    <s v="10"/>
    <n v="0"/>
    <n v="0"/>
    <n v="3"/>
    <n v="9.67741935483871"/>
    <n v="0"/>
    <n v="0"/>
    <n v="28"/>
    <n v="90.3225806451613"/>
    <n v="31"/>
  </r>
  <r>
    <s v="cjcmichel"/>
    <s v="cjcmichel"/>
    <m/>
    <m/>
    <m/>
    <m/>
    <m/>
    <m/>
    <m/>
    <m/>
    <s v="No"/>
    <n v="267"/>
    <m/>
    <m/>
    <x v="2"/>
    <d v="2019-03-31T18:41:59.000"/>
    <s v="Moreover—and paradoxically—Trump’s withering attacks on the alliance are actually strengthening NATO.' https://t.co/H4KlxIbNlC"/>
    <s v="https://www.foreignaffairs.com/articles/2019-03-20/nato-thriving-spite-trump"/>
    <s v="foreignaffairs.com"/>
    <x v="0"/>
    <m/>
    <s v="http://pbs.twimg.com/profile_images/1086712375082995712/f5a1HSB0_normal.jpg"/>
    <x v="114"/>
    <d v="2019-03-31T00:00:00.000"/>
    <s v="18:41:59"/>
    <s v="https://twitter.com/cjcmichel/status/1112424819004456962"/>
    <m/>
    <m/>
    <s v="1112424819004456962"/>
    <s v="1110702088185659392"/>
    <b v="0"/>
    <n v="29"/>
    <s v="69986363"/>
    <b v="0"/>
    <x v="0"/>
    <m/>
    <s v=""/>
    <b v="0"/>
    <n v="14"/>
    <s v=""/>
    <s v="Twitter Web App"/>
    <b v="0"/>
    <s v="1110702088185659392"/>
    <s v="Reply-To"/>
    <n v="0"/>
    <n v="0"/>
    <m/>
    <m/>
    <m/>
    <m/>
    <m/>
    <m/>
    <m/>
    <m/>
    <n v="8"/>
    <s v="10"/>
    <s v="10"/>
    <n v="0"/>
    <n v="0"/>
    <n v="2"/>
    <n v="13.333333333333334"/>
    <n v="0"/>
    <n v="0"/>
    <n v="13"/>
    <n v="86.66666666666667"/>
    <n v="15"/>
  </r>
  <r>
    <s v="ejduboisl7444"/>
    <s v="nato"/>
    <m/>
    <m/>
    <m/>
    <m/>
    <m/>
    <m/>
    <m/>
    <m/>
    <s v="No"/>
    <n v="268"/>
    <m/>
    <m/>
    <x v="0"/>
    <d v="2019-08-21T19:18:41.000"/>
    <s v="@realDonaldTrump @NATO Racist, white supremacist Trump admin. announced a proposal to detain undocumented families together indefinitely, replacing the agreement that set a 20-day limit for holding children, with Trump saying it would discourage migrants from coming to the US. https://t.co/yGbmr7HZHh"/>
    <s v="https://edition.cnn.com/2019/08/21/politics/immigration-family-detention-flores/index.html"/>
    <s v="cnn.com"/>
    <x v="0"/>
    <m/>
    <s v="http://pbs.twimg.com/profile_images/1163336087294619648/z9T0LzSp_normal.jpg"/>
    <x v="115"/>
    <d v="2019-08-21T00:00:00.000"/>
    <s v="19:18:41"/>
    <s v="https://twitter.com/ejduboisl7444/status/1164255522121555969"/>
    <m/>
    <m/>
    <s v="1164255522121555969"/>
    <s v="1164231651351617536"/>
    <b v="0"/>
    <n v="2"/>
    <s v="25073877"/>
    <b v="0"/>
    <x v="0"/>
    <m/>
    <s v=""/>
    <b v="0"/>
    <n v="1"/>
    <s v=""/>
    <s v="Twitter for Android"/>
    <b v="0"/>
    <s v="1164231651351617536"/>
    <s v="Reply-To"/>
    <n v="0"/>
    <n v="0"/>
    <m/>
    <m/>
    <m/>
    <m/>
    <m/>
    <m/>
    <m/>
    <m/>
    <n v="1"/>
    <s v="1"/>
    <s v="1"/>
    <m/>
    <m/>
    <m/>
    <m/>
    <m/>
    <m/>
    <m/>
    <m/>
    <m/>
  </r>
  <r>
    <s v="belgiumdefence"/>
    <s v="belgiumdefence"/>
    <m/>
    <m/>
    <m/>
    <m/>
    <m/>
    <m/>
    <m/>
    <m/>
    <s v="No"/>
    <n v="270"/>
    <m/>
    <m/>
    <x v="2"/>
    <d v="2019-08-20T12:08:31.000"/>
    <s v="A detachment of the 🇧🇪 Army arrived in 🇱🇹 to join the #eFP #BGLTU Multinational Battlegroup in #Lithuania, composed of detachments from 🇩🇪 (framework nation) and 🇳🇱🇳🇴🇨🇿 (contributing nations). It is part of the biggest reinforcement of Alliance collective #defence in a generation https://t.co/bCGwGbx3Dl"/>
    <m/>
    <m/>
    <x v="16"/>
    <s v="https://pbs.twimg.com/media/ECaYLPBW4AAeCZG.jpg"/>
    <s v="https://pbs.twimg.com/media/ECaYLPBW4AAeCZG.jpg"/>
    <x v="116"/>
    <d v="2019-08-20T00:00:00.000"/>
    <s v="12:08:31"/>
    <s v="https://twitter.com/belgiumdefence/status/1163784877755568131"/>
    <m/>
    <m/>
    <s v="1163784877755568131"/>
    <m/>
    <b v="0"/>
    <n v="159"/>
    <s v=""/>
    <b v="0"/>
    <x v="0"/>
    <m/>
    <s v=""/>
    <b v="0"/>
    <n v="51"/>
    <s v=""/>
    <s v="Twitter Web App"/>
    <b v="0"/>
    <s v="1163784877755568131"/>
    <s v="Reply-To"/>
    <n v="0"/>
    <n v="0"/>
    <m/>
    <m/>
    <m/>
    <m/>
    <m/>
    <m/>
    <m/>
    <m/>
    <n v="1"/>
    <s v="4"/>
    <s v="4"/>
    <n v="0"/>
    <n v="0"/>
    <n v="0"/>
    <n v="0"/>
    <n v="0"/>
    <n v="0"/>
    <n v="39"/>
    <n v="100"/>
    <n v="39"/>
  </r>
  <r>
    <s v="sethabramson"/>
    <s v="sethabramson"/>
    <m/>
    <m/>
    <m/>
    <m/>
    <m/>
    <m/>
    <m/>
    <m/>
    <s v="No"/>
    <n v="271"/>
    <m/>
    <m/>
    <x v="2"/>
    <d v="2019-08-21T02:45:37.000"/>
    <s v="The president won't meet with Denmark because they won't sell him Greenland_x000a__x000a_Read that a few times"/>
    <m/>
    <m/>
    <x v="0"/>
    <m/>
    <s v="http://pbs.twimg.com/profile_images/1132831472149098496/P-ZzMwiG_normal.png"/>
    <x v="117"/>
    <d v="2019-08-21T00:00:00.000"/>
    <s v="02:45:37"/>
    <s v="https://twitter.com/sethabramson/status/1164005605482389507"/>
    <m/>
    <m/>
    <s v="1164005605482389507"/>
    <m/>
    <b v="0"/>
    <n v="24213"/>
    <s v=""/>
    <b v="0"/>
    <x v="0"/>
    <m/>
    <s v=""/>
    <b v="0"/>
    <n v="5206"/>
    <s v=""/>
    <s v="Twitter Web App"/>
    <b v="0"/>
    <s v="1164005605482389507"/>
    <s v="Reply-To"/>
    <n v="0"/>
    <n v="0"/>
    <m/>
    <m/>
    <m/>
    <m/>
    <m/>
    <m/>
    <m/>
    <m/>
    <n v="1"/>
    <s v="26"/>
    <s v="26"/>
    <n v="0"/>
    <n v="0"/>
    <n v="0"/>
    <n v="0"/>
    <n v="0"/>
    <n v="0"/>
    <n v="17"/>
    <n v="100"/>
    <n v="17"/>
  </r>
  <r>
    <s v="enough68972575"/>
    <s v="sethabramson"/>
    <m/>
    <m/>
    <m/>
    <m/>
    <m/>
    <m/>
    <m/>
    <m/>
    <s v="No"/>
    <n v="272"/>
    <m/>
    <m/>
    <x v="1"/>
    <d v="2019-08-21T04:03:00.000"/>
    <s v="@SethAbramson Tomorrow’s tweet :_x000a__x000a_Denmark 🇩🇰 is not paying 2% to #NATO _x000a__x000a_Has until Friday night or I will declare annexation of Greenland by executive order letting  #Russia manage the territory to maga _x000a__x000a_Sealed"/>
    <m/>
    <m/>
    <x v="17"/>
    <m/>
    <s v="http://pbs.twimg.com/profile_images/1164311225427222529/kOVl1WXJ_normal.jpg"/>
    <x v="118"/>
    <d v="2019-08-21T00:00:00.000"/>
    <s v="04:03:00"/>
    <s v="https://twitter.com/enough68972575/status/1164025081548480513"/>
    <m/>
    <m/>
    <s v="1164025081548480513"/>
    <s v="1164005605482389507"/>
    <b v="0"/>
    <n v="0"/>
    <s v="3223426134"/>
    <b v="0"/>
    <x v="0"/>
    <m/>
    <s v=""/>
    <b v="0"/>
    <n v="0"/>
    <s v=""/>
    <s v="Twitter for iPad"/>
    <b v="0"/>
    <s v="1164005605482389507"/>
    <s v="Reply-To"/>
    <n v="0"/>
    <n v="0"/>
    <m/>
    <m/>
    <m/>
    <m/>
    <m/>
    <m/>
    <m/>
    <m/>
    <n v="2"/>
    <s v="26"/>
    <s v="26"/>
    <n v="0"/>
    <n v="0"/>
    <n v="0"/>
    <n v="0"/>
    <n v="0"/>
    <n v="0"/>
    <n v="33"/>
    <n v="100"/>
    <n v="33"/>
  </r>
  <r>
    <s v="esperdod"/>
    <s v="klausiohannis"/>
    <m/>
    <m/>
    <m/>
    <m/>
    <m/>
    <m/>
    <m/>
    <m/>
    <s v="No"/>
    <n v="273"/>
    <m/>
    <m/>
    <x v="0"/>
    <d v="2019-08-20T20:53:40.000"/>
    <s v="Just had a great meeting with @POTUS &amp;amp; Romania's President @KlausIohannis. Happy to meet with an Ally that is a leader on @NATO commitments, host to U.S. forces, &amp;amp; anchor of Black Sea security! Also discussed importance to Alliance of taking seriously #5G network security."/>
    <m/>
    <m/>
    <x v="18"/>
    <m/>
    <s v="http://pbs.twimg.com/profile_images/1143166149263319040/rpxKcDvg_normal.png"/>
    <x v="119"/>
    <d v="2019-08-20T00:00:00.000"/>
    <s v="20:53:40"/>
    <s v="https://twitter.com/esperdod/status/1163917037640568833"/>
    <m/>
    <m/>
    <s v="1163917037640568833"/>
    <m/>
    <b v="0"/>
    <n v="385"/>
    <s v=""/>
    <b v="0"/>
    <x v="0"/>
    <m/>
    <s v=""/>
    <b v="0"/>
    <n v="119"/>
    <s v=""/>
    <s v="Twitter for iPhone"/>
    <b v="0"/>
    <s v="1163917037640568833"/>
    <s v="Reply-To"/>
    <n v="0"/>
    <n v="0"/>
    <m/>
    <m/>
    <m/>
    <m/>
    <m/>
    <m/>
    <m/>
    <m/>
    <n v="1"/>
    <s v="4"/>
    <s v="4"/>
    <m/>
    <m/>
    <m/>
    <m/>
    <m/>
    <m/>
    <m/>
    <m/>
    <m/>
  </r>
  <r>
    <s v="rogerhpng"/>
    <s v="rogerhpng"/>
    <m/>
    <m/>
    <m/>
    <m/>
    <m/>
    <m/>
    <m/>
    <m/>
    <s v="No"/>
    <n v="276"/>
    <m/>
    <m/>
    <x v="2"/>
    <d v="2019-08-22T06:05:47.000"/>
    <s v="算帳時間_x000a__x000a_買格陵蘭被拒還在氣 川普又轟丹麥：美國在北約花的錢多更多！_x000a__x000a_https://t.co/iCSXqLfaM8"/>
    <s v="https://news.ltn.com.tw/news/world/breakingnews/2892098?utm_source=TWITTER&amp;utm_medium=APP&amp;utm_campaign=SHARE"/>
    <s v="com.tw"/>
    <x v="0"/>
    <m/>
    <s v="http://pbs.twimg.com/profile_images/1088111236049297408/i70vBV6r_normal.jpg"/>
    <x v="120"/>
    <d v="2019-08-22T00:00:00.000"/>
    <s v="06:05:47"/>
    <s v="https://twitter.com/rogerhpng/status/1164418367249190913"/>
    <m/>
    <m/>
    <s v="1164418367249190913"/>
    <m/>
    <b v="0"/>
    <n v="11"/>
    <s v=""/>
    <b v="0"/>
    <x v="8"/>
    <m/>
    <s v=""/>
    <b v="0"/>
    <n v="0"/>
    <s v=""/>
    <s v="Twitter for Android"/>
    <b v="0"/>
    <s v="1164418367249190913"/>
    <s v="Reply-To"/>
    <n v="0"/>
    <n v="0"/>
    <m/>
    <m/>
    <m/>
    <m/>
    <m/>
    <m/>
    <m/>
    <m/>
    <n v="1"/>
    <s v="17"/>
    <s v="17"/>
    <n v="0"/>
    <n v="0"/>
    <n v="0"/>
    <n v="0"/>
    <n v="0"/>
    <n v="0"/>
    <n v="4"/>
    <n v="100"/>
    <n v="4"/>
  </r>
  <r>
    <s v="carolinefromp5"/>
    <s v="stopgettingaway"/>
    <m/>
    <m/>
    <m/>
    <m/>
    <m/>
    <m/>
    <m/>
    <m/>
    <s v="Yes"/>
    <n v="277"/>
    <m/>
    <m/>
    <x v="1"/>
    <d v="2019-08-22T00:18:21.000"/>
    <s v="@StopGettingAway What's up with NATO now?"/>
    <m/>
    <m/>
    <x v="0"/>
    <m/>
    <s v="http://pbs.twimg.com/profile_images/1159940249591717890/b9xt80hr_normal.jpg"/>
    <x v="121"/>
    <d v="2019-08-22T00:00:00.000"/>
    <s v="00:18:21"/>
    <s v="https://twitter.com/carolinefromp5/status/1164330932524003328"/>
    <m/>
    <m/>
    <s v="1164330932524003328"/>
    <s v="1164311937930469376"/>
    <b v="0"/>
    <n v="1"/>
    <s v="880245693457326081"/>
    <b v="0"/>
    <x v="0"/>
    <m/>
    <s v=""/>
    <b v="0"/>
    <n v="0"/>
    <s v=""/>
    <s v="Twitter for Android"/>
    <b v="0"/>
    <s v="1164311937930469376"/>
    <s v="Reply-To"/>
    <n v="0"/>
    <n v="0"/>
    <m/>
    <m/>
    <m/>
    <m/>
    <m/>
    <m/>
    <m/>
    <m/>
    <n v="3"/>
    <s v="19"/>
    <s v="19"/>
    <n v="0"/>
    <n v="0"/>
    <n v="0"/>
    <n v="0"/>
    <n v="0"/>
    <n v="0"/>
    <n v="6"/>
    <n v="100"/>
    <n v="6"/>
  </r>
  <r>
    <s v="carolinefromp5"/>
    <s v="stopgettingaway"/>
    <m/>
    <m/>
    <m/>
    <m/>
    <m/>
    <m/>
    <m/>
    <m/>
    <s v="Yes"/>
    <n v="278"/>
    <m/>
    <m/>
    <x v="1"/>
    <d v="2019-08-22T00:19:46.000"/>
    <s v="@StopGettingAway I mean, is the statement wrong in any way?"/>
    <m/>
    <m/>
    <x v="0"/>
    <m/>
    <s v="http://pbs.twimg.com/profile_images/1159940249591717890/b9xt80hr_normal.jpg"/>
    <x v="122"/>
    <d v="2019-08-22T00:00:00.000"/>
    <s v="00:19:46"/>
    <s v="https://twitter.com/carolinefromp5/status/1164331291166289922"/>
    <m/>
    <m/>
    <s v="1164331291166289922"/>
    <s v="1164331180491251717"/>
    <b v="0"/>
    <n v="1"/>
    <s v="880245693457326081"/>
    <b v="0"/>
    <x v="0"/>
    <m/>
    <s v=""/>
    <b v="0"/>
    <n v="0"/>
    <s v=""/>
    <s v="Twitter for Android"/>
    <b v="0"/>
    <s v="1164331180491251717"/>
    <s v="Reply-To"/>
    <n v="0"/>
    <n v="0"/>
    <m/>
    <m/>
    <m/>
    <m/>
    <m/>
    <m/>
    <m/>
    <m/>
    <n v="3"/>
    <s v="19"/>
    <s v="19"/>
    <n v="0"/>
    <n v="0"/>
    <n v="1"/>
    <n v="10"/>
    <n v="0"/>
    <n v="0"/>
    <n v="9"/>
    <n v="90"/>
    <n v="10"/>
  </r>
  <r>
    <s v="stopgettingaway"/>
    <s v="carolinefromp5"/>
    <m/>
    <m/>
    <m/>
    <m/>
    <m/>
    <m/>
    <m/>
    <m/>
    <s v="Yes"/>
    <n v="279"/>
    <m/>
    <m/>
    <x v="1"/>
    <d v="2019-08-22T00:19:20.000"/>
    <s v="@CarolineFromP5 Idk, but the fact that &quot;King of the Jews&quot; was trending is too much lmfao"/>
    <m/>
    <m/>
    <x v="0"/>
    <m/>
    <s v="http://pbs.twimg.com/profile_images/1118506431257436160/XgvTAzYq_normal.png"/>
    <x v="123"/>
    <d v="2019-08-22T00:00:00.000"/>
    <s v="00:19:20"/>
    <s v="https://twitter.com/stopgettingaway/status/1164331180491251717"/>
    <m/>
    <m/>
    <s v="1164331180491251717"/>
    <s v="1164330932524003328"/>
    <b v="0"/>
    <n v="1"/>
    <s v="1140782866349121536"/>
    <b v="0"/>
    <x v="0"/>
    <m/>
    <s v=""/>
    <b v="0"/>
    <n v="0"/>
    <s v=""/>
    <s v="Twitter Web Client"/>
    <b v="0"/>
    <s v="1164330932524003328"/>
    <s v="Reply-To"/>
    <n v="0"/>
    <n v="0"/>
    <m/>
    <m/>
    <m/>
    <m/>
    <m/>
    <m/>
    <m/>
    <m/>
    <n v="2"/>
    <s v="19"/>
    <s v="19"/>
    <n v="0"/>
    <n v="0"/>
    <n v="0"/>
    <n v="0"/>
    <n v="0"/>
    <n v="0"/>
    <n v="16"/>
    <n v="100"/>
    <n v="16"/>
  </r>
  <r>
    <s v="stopgettingaway"/>
    <s v="carolinefromp5"/>
    <m/>
    <m/>
    <m/>
    <m/>
    <m/>
    <m/>
    <m/>
    <m/>
    <s v="Yes"/>
    <n v="280"/>
    <m/>
    <m/>
    <x v="1"/>
    <d v="2019-08-22T00:21:48.000"/>
    <s v="@CarolineFromP5 I mean, he's not Jesus."/>
    <m/>
    <m/>
    <x v="0"/>
    <m/>
    <s v="http://pbs.twimg.com/profile_images/1118506431257436160/XgvTAzYq_normal.png"/>
    <x v="124"/>
    <d v="2019-08-22T00:00:00.000"/>
    <s v="00:21:48"/>
    <s v="https://twitter.com/stopgettingaway/status/1164331800090566657"/>
    <m/>
    <m/>
    <s v="1164331800090566657"/>
    <s v="1164331291166289922"/>
    <b v="0"/>
    <n v="0"/>
    <s v="1140782866349121536"/>
    <b v="0"/>
    <x v="0"/>
    <m/>
    <s v=""/>
    <b v="0"/>
    <n v="0"/>
    <s v=""/>
    <s v="Twitter Web Client"/>
    <b v="0"/>
    <s v="1164331291166289922"/>
    <s v="Reply-To"/>
    <n v="0"/>
    <n v="0"/>
    <m/>
    <m/>
    <m/>
    <m/>
    <m/>
    <m/>
    <m/>
    <m/>
    <n v="2"/>
    <s v="19"/>
    <s v="19"/>
    <n v="0"/>
    <n v="0"/>
    <n v="0"/>
    <n v="0"/>
    <n v="0"/>
    <n v="0"/>
    <n v="6"/>
    <n v="100"/>
    <n v="6"/>
  </r>
  <r>
    <s v="stopgettingaway"/>
    <s v="stopgettingaway"/>
    <m/>
    <m/>
    <m/>
    <m/>
    <m/>
    <m/>
    <m/>
    <m/>
    <s v="No"/>
    <n v="281"/>
    <m/>
    <m/>
    <x v="2"/>
    <d v="2019-08-21T23:02:52.000"/>
    <s v="Bruh lmao https://t.co/403fZFxv3i"/>
    <m/>
    <m/>
    <x v="0"/>
    <s v="https://pbs.twimg.com/media/ECh3hs6XUAASohE.jpg"/>
    <s v="https://pbs.twimg.com/media/ECh3hs6XUAASohE.jpg"/>
    <x v="125"/>
    <d v="2019-08-21T00:00:00.000"/>
    <s v="23:02:52"/>
    <s v="https://twitter.com/stopgettingaway/status/1164311937930469376"/>
    <m/>
    <m/>
    <s v="1164311937930469376"/>
    <m/>
    <b v="0"/>
    <n v="4"/>
    <s v=""/>
    <b v="0"/>
    <x v="10"/>
    <m/>
    <s v=""/>
    <b v="0"/>
    <n v="0"/>
    <s v=""/>
    <s v="Twitter Web Client"/>
    <b v="0"/>
    <s v="1164311937930469376"/>
    <s v="Reply-To"/>
    <n v="0"/>
    <n v="0"/>
    <m/>
    <m/>
    <m/>
    <m/>
    <m/>
    <m/>
    <m/>
    <m/>
    <n v="1"/>
    <s v="19"/>
    <s v="19"/>
    <n v="0"/>
    <n v="0"/>
    <n v="0"/>
    <n v="0"/>
    <n v="0"/>
    <n v="0"/>
    <n v="2"/>
    <n v="100"/>
    <n v="2"/>
  </r>
  <r>
    <s v="realdonaldtrump"/>
    <s v="nato"/>
    <m/>
    <m/>
    <m/>
    <m/>
    <m/>
    <m/>
    <m/>
    <m/>
    <s v="No"/>
    <n v="282"/>
    <m/>
    <m/>
    <x v="0"/>
    <d v="2019-08-21T17:43:50.000"/>
    <s v=".@NATO, very unfair to the United States! https://t.co/YIgmTkpScU"/>
    <m/>
    <m/>
    <x v="0"/>
    <s v="https://pbs.twimg.com/media/ECgugPkVAAEKWds.jpg"/>
    <s v="https://pbs.twimg.com/media/ECgugPkVAAEKWds.jpg"/>
    <x v="126"/>
    <d v="2019-08-21T00:00:00.000"/>
    <s v="17:43:50"/>
    <s v="https://twitter.com/realdonaldtrump/status/1164231651351617536"/>
    <m/>
    <m/>
    <s v="1164231651351617536"/>
    <m/>
    <b v="0"/>
    <n v="42584"/>
    <s v=""/>
    <b v="0"/>
    <x v="0"/>
    <m/>
    <s v=""/>
    <b v="0"/>
    <n v="13322"/>
    <s v=""/>
    <s v="Twitter for iPhone"/>
    <b v="0"/>
    <s v="1164231651351617536"/>
    <s v="Reply-To"/>
    <n v="0"/>
    <n v="0"/>
    <m/>
    <m/>
    <m/>
    <m/>
    <m/>
    <m/>
    <m/>
    <m/>
    <n v="2"/>
    <s v="1"/>
    <s v="1"/>
    <m/>
    <m/>
    <m/>
    <m/>
    <m/>
    <m/>
    <m/>
    <m/>
    <m/>
  </r>
  <r>
    <s v="thomasseltzer"/>
    <s v="realdonaldtrump"/>
    <m/>
    <m/>
    <m/>
    <m/>
    <m/>
    <m/>
    <m/>
    <m/>
    <s v="No"/>
    <n v="284"/>
    <m/>
    <m/>
    <x v="1"/>
    <d v="2019-08-22T07:45:56.000"/>
    <s v="@realDonaldTrump You are such a little bitch. Take a break."/>
    <m/>
    <m/>
    <x v="0"/>
    <m/>
    <s v="http://pbs.twimg.com/profile_images/1006942394003197953/ksw7AdGs_normal.jpg"/>
    <x v="127"/>
    <d v="2019-08-22T00:00:00.000"/>
    <s v="07:45:56"/>
    <s v="https://twitter.com/thomasseltzer/status/1164443570830544896"/>
    <m/>
    <m/>
    <s v="1164443570830544896"/>
    <s v="1164228805562552326"/>
    <b v="0"/>
    <n v="108"/>
    <s v="25073877"/>
    <b v="0"/>
    <x v="0"/>
    <m/>
    <s v=""/>
    <b v="0"/>
    <n v="1"/>
    <s v=""/>
    <s v="Twitter for iPhone"/>
    <b v="0"/>
    <s v="1164228805562552326"/>
    <s v="Reply-To"/>
    <n v="0"/>
    <n v="0"/>
    <m/>
    <m/>
    <m/>
    <m/>
    <m/>
    <m/>
    <m/>
    <m/>
    <n v="1"/>
    <s v="12"/>
    <s v="1"/>
    <n v="0"/>
    <n v="0"/>
    <n v="2"/>
    <n v="20"/>
    <n v="0"/>
    <n v="0"/>
    <n v="8"/>
    <n v="80"/>
    <n v="10"/>
  </r>
  <r>
    <s v="realdonaldtrump"/>
    <s v="realdonaldtrump"/>
    <m/>
    <m/>
    <m/>
    <m/>
    <m/>
    <m/>
    <m/>
    <m/>
    <s v="No"/>
    <n v="285"/>
    <m/>
    <m/>
    <x v="2"/>
    <d v="2019-08-21T17:32:32.000"/>
    <s v="For the record, Denmark is only at 1.35% of GDP for NATO spending. They are a wealthy country and should be at 2%. We protect Europe and yet, only 8 of the 28 NATO countries are at the 2% mark. The United States is at a much, much higher level than that...."/>
    <m/>
    <m/>
    <x v="0"/>
    <m/>
    <s v="http://pbs.twimg.com/profile_images/874276197357596672/kUuht00m_normal.jpg"/>
    <x v="128"/>
    <d v="2019-08-21T00:00:00.000"/>
    <s v="17:32:32"/>
    <s v="https://twitter.com/realdonaldtrump/status/1164228805562552326"/>
    <m/>
    <m/>
    <s v="1164228805562552326"/>
    <m/>
    <b v="0"/>
    <n v="86086"/>
    <s v=""/>
    <b v="0"/>
    <x v="0"/>
    <m/>
    <s v=""/>
    <b v="0"/>
    <n v="19010"/>
    <s v=""/>
    <s v="Twitter for iPhone"/>
    <b v="0"/>
    <s v="1164228805562552326"/>
    <s v="Reply-To"/>
    <n v="0"/>
    <n v="0"/>
    <m/>
    <m/>
    <m/>
    <m/>
    <m/>
    <m/>
    <m/>
    <m/>
    <n v="2"/>
    <s v="1"/>
    <s v="1"/>
    <m/>
    <m/>
    <m/>
    <m/>
    <m/>
    <m/>
    <m/>
    <m/>
    <m/>
  </r>
  <r>
    <s v="inthelionsden_"/>
    <s v="inthelionsden_"/>
    <m/>
    <m/>
    <m/>
    <m/>
    <m/>
    <m/>
    <m/>
    <m/>
    <s v="No"/>
    <n v="287"/>
    <m/>
    <m/>
    <x v="2"/>
    <d v="2019-08-21T22:14:40.000"/>
    <s v="Denmark is one of the staunchest NATO allies in Europe, your attacks on them (because they rebuffed your frankly ridiculous idea to buy Greenland) are pathetic &amp;amp; unwarranted. 🇩🇰🇩🇰🇩🇰 https://t.co/3CsdvDlzDG"/>
    <s v="https://twitter.com/realDonaldTrump/status/1164228805562552326"/>
    <s v="twitter.com"/>
    <x v="0"/>
    <m/>
    <s v="http://pbs.twimg.com/profile_images/1153626863627055104/BkJ0S6tK_normal.png"/>
    <x v="129"/>
    <d v="2019-08-21T00:00:00.000"/>
    <s v="22:14:40"/>
    <s v="https://twitter.com/inthelionsden_/status/1164299808565268482"/>
    <m/>
    <m/>
    <s v="1164299808565268482"/>
    <m/>
    <b v="0"/>
    <n v="2"/>
    <s v=""/>
    <b v="1"/>
    <x v="0"/>
    <m/>
    <s v="1164228805562552326"/>
    <b v="0"/>
    <n v="1"/>
    <s v=""/>
    <s v="Twitter for Android"/>
    <b v="0"/>
    <s v="1164299808565268482"/>
    <s v="Reply-To"/>
    <n v="0"/>
    <n v="0"/>
    <m/>
    <m/>
    <m/>
    <m/>
    <m/>
    <m/>
    <m/>
    <m/>
    <n v="2"/>
    <s v="10"/>
    <s v="10"/>
    <n v="0"/>
    <n v="0"/>
    <n v="4"/>
    <n v="14.285714285714286"/>
    <n v="0"/>
    <n v="0"/>
    <n v="24"/>
    <n v="85.71428571428571"/>
    <n v="28"/>
  </r>
  <r>
    <s v="jack_burkman"/>
    <s v="jack_burkman"/>
    <m/>
    <m/>
    <m/>
    <m/>
    <m/>
    <m/>
    <m/>
    <m/>
    <s v="No"/>
    <n v="288"/>
    <m/>
    <m/>
    <x v="2"/>
    <d v="2019-08-21T13:41:57.000"/>
    <s v="President Trump is a peak alpha male _x000a__x000a_His alleged extracurricular activities are none of the concern of the American People _x000a__x000a_A woman President with a cheating husband? That’s another story _x000a__x000a_White House can’t have raging menopausal hormones + nuclear button. Sorry"/>
    <m/>
    <m/>
    <x v="0"/>
    <m/>
    <s v="http://pbs.twimg.com/profile_images/748305029187125249/IWuSB7o8_normal.jpg"/>
    <x v="130"/>
    <d v="2019-08-21T00:00:00.000"/>
    <s v="13:41:57"/>
    <s v="https://twitter.com/jack_burkman/status/1164170778503458816"/>
    <m/>
    <m/>
    <s v="1164170778503458816"/>
    <m/>
    <b v="0"/>
    <n v="1388"/>
    <s v=""/>
    <b v="0"/>
    <x v="0"/>
    <m/>
    <s v=""/>
    <b v="0"/>
    <n v="362"/>
    <s v=""/>
    <s v="Twitter for iPhone"/>
    <b v="0"/>
    <s v="1164170778503458816"/>
    <s v="Reply-To"/>
    <n v="0"/>
    <n v="0"/>
    <m/>
    <m/>
    <m/>
    <m/>
    <m/>
    <m/>
    <m/>
    <m/>
    <n v="1"/>
    <s v="15"/>
    <s v="15"/>
    <n v="0"/>
    <n v="0"/>
    <n v="4"/>
    <n v="9.523809523809524"/>
    <n v="0"/>
    <n v="0"/>
    <n v="38"/>
    <n v="90.47619047619048"/>
    <n v="42"/>
  </r>
  <r>
    <s v="glitterbeard_"/>
    <s v="jack_burkman"/>
    <m/>
    <m/>
    <m/>
    <m/>
    <m/>
    <m/>
    <m/>
    <m/>
    <s v="No"/>
    <n v="289"/>
    <m/>
    <m/>
    <x v="1"/>
    <d v="2019-08-21T18:18:56.000"/>
    <s v="@Jack_Burkman What sort of Delta Male finds that pasty, bald, monkey, diabetic sack of assholes to be remotely alpha?"/>
    <m/>
    <m/>
    <x v="0"/>
    <m/>
    <s v="http://pbs.twimg.com/profile_images/1144546763728195584/wO28SQ96_normal.jpg"/>
    <x v="131"/>
    <d v="2019-08-21T00:00:00.000"/>
    <s v="18:18:56"/>
    <s v="https://twitter.com/glitterbeard_/status/1164240484774101003"/>
    <m/>
    <m/>
    <s v="1164240484774101003"/>
    <s v="1164170778503458816"/>
    <b v="0"/>
    <n v="5"/>
    <s v="2330662620"/>
    <b v="0"/>
    <x v="0"/>
    <m/>
    <s v=""/>
    <b v="0"/>
    <n v="0"/>
    <s v=""/>
    <s v="Twitter for Android"/>
    <b v="0"/>
    <s v="1164170778503458816"/>
    <s v="Reply-To"/>
    <n v="0"/>
    <n v="0"/>
    <m/>
    <m/>
    <m/>
    <m/>
    <m/>
    <m/>
    <m/>
    <m/>
    <n v="1"/>
    <s v="15"/>
    <s v="15"/>
    <n v="0"/>
    <n v="0"/>
    <n v="1"/>
    <n v="5.2631578947368425"/>
    <n v="0"/>
    <n v="0"/>
    <n v="18"/>
    <n v="94.73684210526316"/>
    <n v="19"/>
  </r>
  <r>
    <s v="dagboee"/>
    <s v="thomasseltzer"/>
    <m/>
    <m/>
    <m/>
    <m/>
    <m/>
    <m/>
    <m/>
    <m/>
    <s v="No"/>
    <n v="290"/>
    <m/>
    <m/>
    <x v="1"/>
    <d v="2019-08-22T08:24:24.000"/>
    <s v="@ThomasSeltzer Akkurat her har han jo rett. Danmark har forplikta seg til toprosentsmålet, men prøver jo ikkje reelt å oppnå det. (Litt som Noreg). Og det er jo ein uting i internasjonale relasjonar, sjølv om Trump er ekkel og dum."/>
    <m/>
    <m/>
    <x v="0"/>
    <m/>
    <s v="http://pbs.twimg.com/profile_images/2246175282/twitter_normal.jpg"/>
    <x v="132"/>
    <d v="2019-08-22T00:00:00.000"/>
    <s v="08:24:24"/>
    <s v="https://twitter.com/dagboee/status/1164453251154137088"/>
    <m/>
    <m/>
    <s v="1164453251154137088"/>
    <s v="1164443570830544896"/>
    <b v="0"/>
    <n v="0"/>
    <s v="80888986"/>
    <b v="0"/>
    <x v="9"/>
    <m/>
    <s v=""/>
    <b v="0"/>
    <n v="0"/>
    <s v=""/>
    <s v="Twitter for iPhone"/>
    <b v="0"/>
    <s v="1164443570830544896"/>
    <s v="Reply-To"/>
    <n v="0"/>
    <n v="0"/>
    <m/>
    <m/>
    <m/>
    <m/>
    <m/>
    <m/>
    <m/>
    <m/>
    <n v="2"/>
    <s v="12"/>
    <s v="12"/>
    <n v="0"/>
    <n v="0"/>
    <n v="0"/>
    <n v="0"/>
    <n v="0"/>
    <n v="0"/>
    <n v="40"/>
    <n v="100"/>
    <n v="40"/>
  </r>
  <r>
    <s v="fjodorkarne"/>
    <s v="thomasseltzer"/>
    <m/>
    <m/>
    <m/>
    <m/>
    <m/>
    <m/>
    <m/>
    <m/>
    <s v="No"/>
    <n v="291"/>
    <m/>
    <m/>
    <x v="0"/>
    <d v="2019-08-22T11:27:01.000"/>
    <s v="@DagBoee @ThomasSeltzer Innen 2024... å syte over den prosenten nå er omtrent like modent som mannen selv"/>
    <m/>
    <m/>
    <x v="0"/>
    <m/>
    <s v="http://pbs.twimg.com/profile_images/546329078513426432/-Kinqnyw_normal.jpeg"/>
    <x v="133"/>
    <d v="2019-08-22T00:00:00.000"/>
    <s v="11:27:01"/>
    <s v="https://twitter.com/fjodorkarne/status/1164499208881299457"/>
    <m/>
    <m/>
    <s v="1164499208881299457"/>
    <s v="1164453251154137088"/>
    <b v="0"/>
    <n v="0"/>
    <s v="559306887"/>
    <b v="0"/>
    <x v="9"/>
    <m/>
    <s v=""/>
    <b v="0"/>
    <n v="0"/>
    <s v=""/>
    <s v="Twitter for iPhone"/>
    <b v="0"/>
    <s v="1164453251154137088"/>
    <s v="Reply-To"/>
    <n v="0"/>
    <n v="0"/>
    <m/>
    <m/>
    <m/>
    <m/>
    <m/>
    <m/>
    <m/>
    <m/>
    <n v="1"/>
    <s v="12"/>
    <s v="12"/>
    <m/>
    <m/>
    <m/>
    <m/>
    <m/>
    <m/>
    <m/>
    <m/>
    <m/>
  </r>
  <r>
    <s v="soyelcangriman"/>
    <s v="soyelcangriman"/>
    <m/>
    <m/>
    <m/>
    <m/>
    <m/>
    <m/>
    <m/>
    <m/>
    <s v="No"/>
    <n v="293"/>
    <m/>
    <m/>
    <x v="2"/>
    <d v="2019-08-21T17:47:34.000"/>
    <s v="He is out to burn it all down now. https://t.co/DrG8YyJkX6"/>
    <s v="https://twitter.com/RealPressSecBot/status/1164232204567773185"/>
    <s v="twitter.com"/>
    <x v="0"/>
    <m/>
    <s v="http://pbs.twimg.com/profile_images/1133541803/ElCangriman_normal.png"/>
    <x v="134"/>
    <d v="2019-08-21T00:00:00.000"/>
    <s v="17:47:34"/>
    <s v="https://twitter.com/soyelcangriman/status/1164232589487542272"/>
    <m/>
    <m/>
    <s v="1164232589487542272"/>
    <m/>
    <b v="0"/>
    <n v="0"/>
    <s v=""/>
    <b v="1"/>
    <x v="0"/>
    <m/>
    <s v="1164232204567773185"/>
    <b v="0"/>
    <n v="0"/>
    <s v=""/>
    <s v="TweetDeck"/>
    <b v="0"/>
    <s v="1164232589487542272"/>
    <s v="Reply-To"/>
    <n v="0"/>
    <n v="0"/>
    <m/>
    <m/>
    <m/>
    <m/>
    <m/>
    <m/>
    <m/>
    <m/>
    <n v="1"/>
    <s v="24"/>
    <s v="24"/>
    <n v="0"/>
    <n v="0"/>
    <n v="1"/>
    <n v="11.11111111111111"/>
    <n v="0"/>
    <n v="0"/>
    <n v="8"/>
    <n v="88.88888888888889"/>
    <n v="9"/>
  </r>
  <r>
    <s v="idislikegabo"/>
    <s v="soyelcangriman"/>
    <m/>
    <m/>
    <m/>
    <m/>
    <m/>
    <m/>
    <m/>
    <m/>
    <s v="Yes"/>
    <n v="294"/>
    <m/>
    <m/>
    <x v="1"/>
    <d v="2019-08-21T17:52:51.000"/>
    <s v="@soyelcangriman Eso no puede ser real"/>
    <m/>
    <m/>
    <x v="0"/>
    <m/>
    <s v="http://pbs.twimg.com/profile_images/1141849027706839045/MTXhIplo_normal.jpg"/>
    <x v="135"/>
    <d v="2019-08-21T00:00:00.000"/>
    <s v="17:52:51"/>
    <s v="https://twitter.com/idislikegabo/status/1164233917836267520"/>
    <m/>
    <m/>
    <s v="1164233917836267520"/>
    <s v="1164232589487542272"/>
    <b v="0"/>
    <n v="0"/>
    <s v="185254626"/>
    <b v="0"/>
    <x v="3"/>
    <m/>
    <s v=""/>
    <b v="0"/>
    <n v="0"/>
    <s v=""/>
    <s v="Twitter for iPhone"/>
    <b v="0"/>
    <s v="1164232589487542272"/>
    <s v="Reply-To"/>
    <n v="0"/>
    <n v="0"/>
    <m/>
    <m/>
    <m/>
    <m/>
    <m/>
    <m/>
    <m/>
    <m/>
    <n v="1"/>
    <s v="24"/>
    <s v="24"/>
    <n v="0"/>
    <n v="0"/>
    <n v="0"/>
    <n v="0"/>
    <n v="0"/>
    <n v="0"/>
    <n v="6"/>
    <n v="100"/>
    <n v="6"/>
  </r>
  <r>
    <s v="ljt_is_me"/>
    <s v="ljt_is_me"/>
    <m/>
    <m/>
    <m/>
    <m/>
    <m/>
    <m/>
    <m/>
    <m/>
    <s v="No"/>
    <n v="295"/>
    <m/>
    <m/>
    <x v="2"/>
    <d v="2019-08-20T23:56:57.000"/>
    <s v="❤️🇺🇸 Well Mr President, they are special...lol https://t.co/5aWngAhoe3"/>
    <s v="https://twitter.com/realDonaldTrump/status/1163961882945970176"/>
    <s v="twitter.com"/>
    <x v="0"/>
    <m/>
    <s v="http://pbs.twimg.com/profile_images/1131812105638821889/U-NL7tMo_normal.jpg"/>
    <x v="136"/>
    <d v="2019-08-20T00:00:00.000"/>
    <s v="23:56:57"/>
    <s v="https://twitter.com/ljt_is_me/status/1163963158840664064"/>
    <m/>
    <m/>
    <s v="1163963158840664064"/>
    <m/>
    <b v="0"/>
    <n v="21"/>
    <s v=""/>
    <b v="1"/>
    <x v="0"/>
    <m/>
    <s v="1163961882945970176"/>
    <b v="0"/>
    <n v="5"/>
    <s v=""/>
    <s v="Twitter Web App"/>
    <b v="0"/>
    <s v="1163963158840664064"/>
    <s v="Reply-To"/>
    <n v="0"/>
    <n v="0"/>
    <m/>
    <m/>
    <m/>
    <m/>
    <m/>
    <m/>
    <m/>
    <m/>
    <n v="5"/>
    <s v="10"/>
    <s v="10"/>
    <n v="1"/>
    <n v="14.285714285714286"/>
    <n v="0"/>
    <n v="0"/>
    <n v="0"/>
    <n v="0"/>
    <n v="6"/>
    <n v="85.71428571428571"/>
    <n v="7"/>
  </r>
  <r>
    <s v="ljt_is_me"/>
    <s v="ljt_is_me"/>
    <m/>
    <m/>
    <m/>
    <m/>
    <m/>
    <m/>
    <m/>
    <m/>
    <s v="No"/>
    <n v="296"/>
    <m/>
    <m/>
    <x v="2"/>
    <d v="2019-08-21T00:50:45.000"/>
    <s v="❤️🇺🇸 I love that we're saving money for Denmark 🇩🇰 &amp;amp; Greenland 🇬🇱. You have so many things to do Mr President, _x000a_saving time in your schedule is a Win/Win..._x000a_https://t.co/UMQ9Z0d0Gt"/>
    <s v="https://twitter.com/realDonaldTrump/status/1163961884225277954?s=20"/>
    <s v="twitter.com"/>
    <x v="0"/>
    <m/>
    <s v="http://pbs.twimg.com/profile_images/1131812105638821889/U-NL7tMo_normal.jpg"/>
    <x v="137"/>
    <d v="2019-08-21T00:00:00.000"/>
    <s v="00:50:45"/>
    <s v="https://twitter.com/ljt_is_me/status/1163976701354921985"/>
    <m/>
    <m/>
    <s v="1163976701354921985"/>
    <s v="1163963158840664064"/>
    <b v="0"/>
    <n v="3"/>
    <s v="787736606195277824"/>
    <b v="1"/>
    <x v="0"/>
    <m/>
    <s v="1163961884225277954"/>
    <b v="0"/>
    <n v="0"/>
    <s v=""/>
    <s v="Twitter Web App"/>
    <b v="0"/>
    <s v="1163963158840664064"/>
    <s v="Reply-To"/>
    <n v="0"/>
    <n v="0"/>
    <m/>
    <m/>
    <m/>
    <m/>
    <m/>
    <m/>
    <m/>
    <m/>
    <n v="5"/>
    <s v="10"/>
    <s v="10"/>
    <n v="3"/>
    <n v="10.714285714285714"/>
    <n v="0"/>
    <n v="0"/>
    <n v="0"/>
    <n v="0"/>
    <n v="25"/>
    <n v="89.28571428571429"/>
    <n v="28"/>
  </r>
  <r>
    <s v="ljt_is_me"/>
    <s v="ljt_is_me"/>
    <m/>
    <m/>
    <m/>
    <m/>
    <m/>
    <m/>
    <m/>
    <m/>
    <s v="No"/>
    <n v="297"/>
    <m/>
    <m/>
    <x v="2"/>
    <d v="2019-08-21T17:58:21.000"/>
    <s v="❤️🇺🇸 So many people loose sight of  this — Fake News media fails to report it Mr President. #Denmark 🇩🇰_x000a_https://t.co/XOrleHqcxx"/>
    <s v="https://twitter.com/realDonaldTrump/status/1164228805562552326?s=20"/>
    <s v="twitter.com"/>
    <x v="13"/>
    <m/>
    <s v="http://pbs.twimg.com/profile_images/1131812105638821889/U-NL7tMo_normal.jpg"/>
    <x v="138"/>
    <d v="2019-08-21T00:00:00.000"/>
    <s v="17:58:21"/>
    <s v="https://twitter.com/ljt_is_me/status/1164235302225031168"/>
    <m/>
    <m/>
    <s v="1164235302225031168"/>
    <s v="1163976701354921985"/>
    <b v="0"/>
    <n v="5"/>
    <s v="787736606195277824"/>
    <b v="1"/>
    <x v="0"/>
    <m/>
    <s v="1164228805562552326"/>
    <b v="0"/>
    <n v="0"/>
    <s v=""/>
    <s v="Twitter Web App"/>
    <b v="0"/>
    <s v="1163976701354921985"/>
    <s v="Reply-To"/>
    <n v="0"/>
    <n v="0"/>
    <m/>
    <m/>
    <m/>
    <m/>
    <m/>
    <m/>
    <m/>
    <m/>
    <n v="5"/>
    <s v="10"/>
    <s v="10"/>
    <n v="0"/>
    <n v="0"/>
    <n v="3"/>
    <n v="17.647058823529413"/>
    <n v="0"/>
    <n v="0"/>
    <n v="14"/>
    <n v="82.3529411764706"/>
    <n v="17"/>
  </r>
  <r>
    <s v="ljt_is_me"/>
    <s v="ljt_is_me"/>
    <m/>
    <m/>
    <m/>
    <m/>
    <m/>
    <m/>
    <m/>
    <m/>
    <s v="No"/>
    <n v="298"/>
    <m/>
    <m/>
    <x v="2"/>
    <d v="2019-08-21T18:03:52.000"/>
    <s v="It's true, just ask Secretary General Jens Stoltenberg #NATO _x000a_https://t.co/rooV2OWOlf"/>
    <s v="https://twitter.com/realDonaldTrump/status/1164228810310426624?s=20"/>
    <s v="twitter.com"/>
    <x v="10"/>
    <m/>
    <s v="http://pbs.twimg.com/profile_images/1131812105638821889/U-NL7tMo_normal.jpg"/>
    <x v="139"/>
    <d v="2019-08-21T00:00:00.000"/>
    <s v="18:03:52"/>
    <s v="https://twitter.com/ljt_is_me/status/1164236690380283905"/>
    <m/>
    <m/>
    <s v="1164236690380283905"/>
    <s v="1164235302225031168"/>
    <b v="0"/>
    <n v="2"/>
    <s v="787736606195277824"/>
    <b v="1"/>
    <x v="0"/>
    <m/>
    <s v="1164228810310426624"/>
    <b v="0"/>
    <n v="1"/>
    <s v=""/>
    <s v="Twitter Web App"/>
    <b v="0"/>
    <s v="1164235302225031168"/>
    <s v="Reply-To"/>
    <n v="0"/>
    <n v="0"/>
    <m/>
    <m/>
    <m/>
    <m/>
    <m/>
    <m/>
    <m/>
    <m/>
    <n v="5"/>
    <s v="10"/>
    <s v="10"/>
    <n v="0"/>
    <n v="0"/>
    <n v="0"/>
    <n v="0"/>
    <n v="0"/>
    <n v="0"/>
    <n v="9"/>
    <n v="100"/>
    <n v="9"/>
  </r>
  <r>
    <s v="usarmyeurope"/>
    <s v="usarmyeurope"/>
    <m/>
    <m/>
    <m/>
    <m/>
    <m/>
    <m/>
    <m/>
    <m/>
    <s v="No"/>
    <n v="299"/>
    <m/>
    <m/>
    <x v="2"/>
    <d v="2019-08-21T00:27:02.000"/>
    <s v="More than 5,000 service members from 21 nations convened at Hohenfels, Germany, Aug. 15 to begin exercise #CombinedResolve XII. The exercise provides them the opportunity to work with military forces from other #NATO and partner nations. #Allied2Win_x000a_More: https://t.co/zd2FloCh3A https://t.co/dA7sun91tD"/>
    <s v="https://www.army.mil/article/225815"/>
    <s v="army.mil"/>
    <x v="19"/>
    <s v="https://pbs.twimg.com/media/ECdBNP8WwAIHzM8.jpg"/>
    <s v="https://pbs.twimg.com/media/ECdBNP8WwAIHzM8.jpg"/>
    <x v="140"/>
    <d v="2019-08-21T00:00:00.000"/>
    <s v="00:27:02"/>
    <s v="https://twitter.com/usarmyeurope/status/1163970730998063110"/>
    <m/>
    <m/>
    <s v="1163970730998063110"/>
    <m/>
    <b v="0"/>
    <n v="220"/>
    <s v=""/>
    <b v="0"/>
    <x v="0"/>
    <m/>
    <s v=""/>
    <b v="0"/>
    <n v="82"/>
    <s v=""/>
    <s v="Sprout Social"/>
    <b v="0"/>
    <s v="1163970730998063110"/>
    <s v="Reply-To"/>
    <n v="0"/>
    <n v="0"/>
    <m/>
    <m/>
    <m/>
    <m/>
    <m/>
    <m/>
    <m/>
    <m/>
    <n v="1"/>
    <s v="4"/>
    <s v="4"/>
    <n v="1"/>
    <n v="2.5641025641025643"/>
    <n v="0"/>
    <n v="0"/>
    <n v="0"/>
    <n v="0"/>
    <n v="38"/>
    <n v="97.43589743589743"/>
    <n v="39"/>
  </r>
  <r>
    <s v="kurtschlichter"/>
    <s v="kurtschlichter"/>
    <m/>
    <m/>
    <m/>
    <m/>
    <m/>
    <m/>
    <m/>
    <m/>
    <s v="No"/>
    <n v="300"/>
    <m/>
    <m/>
    <x v="2"/>
    <d v="2019-08-21T22:28:46.000"/>
    <s v="This tweet was apparently composed and sent intentionally, if you can believe that https://t.co/nufjhsPrds"/>
    <s v="https://twitter.com/pmc2522/status/1164289263325741056"/>
    <s v="twitter.com"/>
    <x v="0"/>
    <m/>
    <s v="http://pbs.twimg.com/profile_images/1156205206302076929/6ezqVtLE_normal.jpg"/>
    <x v="141"/>
    <d v="2019-08-21T00:00:00.000"/>
    <s v="22:28:46"/>
    <s v="https://twitter.com/kurtschlichter/status/1164303357604794368"/>
    <m/>
    <m/>
    <s v="1164303357604794368"/>
    <m/>
    <b v="0"/>
    <n v="121"/>
    <s v=""/>
    <b v="1"/>
    <x v="0"/>
    <m/>
    <s v="1164289263325741056"/>
    <b v="0"/>
    <n v="36"/>
    <s v=""/>
    <s v="Twitter for iPad"/>
    <b v="0"/>
    <s v="1164303357604794368"/>
    <s v="Reply-To"/>
    <n v="0"/>
    <n v="0"/>
    <m/>
    <m/>
    <m/>
    <m/>
    <m/>
    <m/>
    <m/>
    <m/>
    <n v="1"/>
    <s v="20"/>
    <s v="20"/>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22"/>
  </rowFields>
  <rowItems count="13">
    <i>
      <x v="1"/>
    </i>
    <i r="1">
      <x v="3"/>
    </i>
    <i r="2">
      <x v="64"/>
    </i>
    <i r="2">
      <x v="76"/>
    </i>
    <i r="2">
      <x v="78"/>
    </i>
    <i r="2">
      <x v="83"/>
    </i>
    <i r="2">
      <x v="87"/>
    </i>
    <i r="2">
      <x v="91"/>
    </i>
    <i r="1">
      <x v="8"/>
    </i>
    <i r="2">
      <x v="233"/>
    </i>
    <i r="2">
      <x v="234"/>
    </i>
    <i r="2">
      <x v="23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29127512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291275121">
      <items count="20">
        <i x="7" s="1"/>
        <i x="18" s="1"/>
        <i x="6" s="1"/>
        <i x="19" s="1"/>
        <i x="13" s="1"/>
        <i x="16" s="1"/>
        <i x="12" s="1"/>
        <i x="15" s="1"/>
        <i x="14" s="1"/>
        <i x="1" s="1"/>
        <i x="11" s="1"/>
        <i x="3" s="1"/>
        <i x="10" s="1"/>
        <i x="8" s="1"/>
        <i x="17" s="1"/>
        <i x="9" s="1"/>
        <i x="4" s="1"/>
        <i x="2" s="1"/>
        <i x="5"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Language" sourceName="Language">
  <pivotTables>
    <pivotTable tabId="15" name="TimeSeries"/>
  </pivotTables>
  <data>
    <tabular pivotCacheId="1291275121">
      <items count="11">
        <i x="0" s="1"/>
        <i x="3" s="1"/>
        <i x="6" s="1"/>
        <i x="2" s="1"/>
        <i x="10" s="1"/>
        <i x="7" s="1"/>
        <i x="9" s="1"/>
        <i x="4" s="1"/>
        <i x="5" s="1"/>
        <i x="1"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 name="Language" cache="Slicer_Language" caption="Language" rowHeight="241300"/>
</slicers>
</file>

<file path=xl/tables/table1.xml><?xml version="1.0" encoding="utf-8"?>
<table xmlns="http://schemas.openxmlformats.org/spreadsheetml/2006/main" id="1" name="Edges" displayName="Edges" ref="A2:BN300" totalsRowShown="0" headerRowDxfId="500" dataDxfId="420">
  <autoFilter ref="A2:BN300"/>
  <tableColumns count="66">
    <tableColumn id="1" name="Vertex 1" dataDxfId="473"/>
    <tableColumn id="2" name="Vertex 2" dataDxfId="472"/>
    <tableColumn id="3" name="Color" dataDxfId="471"/>
    <tableColumn id="4" name="Width" dataDxfId="470"/>
    <tableColumn id="11" name="Style" dataDxfId="469"/>
    <tableColumn id="5" name="Opacity" dataDxfId="468"/>
    <tableColumn id="6" name="Visibility" dataDxfId="467"/>
    <tableColumn id="10" name="Label" dataDxfId="466"/>
    <tableColumn id="12" name="Label Text Color" dataDxfId="465"/>
    <tableColumn id="13" name="Label Font Size" dataDxfId="464"/>
    <tableColumn id="14" name="Reciprocated?" dataDxfId="354"/>
    <tableColumn id="7" name="ID" dataDxfId="463"/>
    <tableColumn id="9" name="Dynamic Filter" dataDxfId="462"/>
    <tableColumn id="8" name="Add Your Own Columns Here" dataDxfId="461"/>
    <tableColumn id="15" name="Relationship" dataDxfId="460"/>
    <tableColumn id="16" name="Relationship Date (UTC)" dataDxfId="459"/>
    <tableColumn id="17" name="Tweet" dataDxfId="458"/>
    <tableColumn id="18" name="URLs in Tweet" dataDxfId="457"/>
    <tableColumn id="19" name="Domains in Tweet" dataDxfId="456"/>
    <tableColumn id="20" name="Hashtags in Tweet" dataDxfId="455"/>
    <tableColumn id="21" name="Media in Tweet" dataDxfId="454"/>
    <tableColumn id="22" name="Tweet Image File" dataDxfId="453"/>
    <tableColumn id="23" name="Tweet Date (UTC)" dataDxfId="452"/>
    <tableColumn id="24" name="Date" dataDxfId="451"/>
    <tableColumn id="25" name="Time" dataDxfId="450"/>
    <tableColumn id="26" name="Twitter Page for Tweet" dataDxfId="449"/>
    <tableColumn id="27" name="Latitude" dataDxfId="448"/>
    <tableColumn id="28" name="Longitude" dataDxfId="447"/>
    <tableColumn id="29" name="Imported ID" dataDxfId="446"/>
    <tableColumn id="30" name="In-Reply-To Tweet ID" dataDxfId="445"/>
    <tableColumn id="31" name="Favorited" dataDxfId="444"/>
    <tableColumn id="32" name="Favorite Count" dataDxfId="443"/>
    <tableColumn id="33" name="In-Reply-To User ID" dataDxfId="442"/>
    <tableColumn id="34" name="Is Quote Status" dataDxfId="441"/>
    <tableColumn id="35" name="Language" dataDxfId="440"/>
    <tableColumn id="36" name="Possibly Sensitive" dataDxfId="439"/>
    <tableColumn id="37" name="Quoted Status ID" dataDxfId="438"/>
    <tableColumn id="38" name="Retweeted" dataDxfId="437"/>
    <tableColumn id="39" name="Retweet Count" dataDxfId="436"/>
    <tableColumn id="40" name="Retweet ID" dataDxfId="435"/>
    <tableColumn id="41" name="Source" dataDxfId="434"/>
    <tableColumn id="42" name="Truncated" dataDxfId="433"/>
    <tableColumn id="43" name="Unified Twitter ID" dataDxfId="432"/>
    <tableColumn id="44" name="Imported Tweet Type" dataDxfId="431"/>
    <tableColumn id="45" name="Added By Extended Analysis" dataDxfId="430"/>
    <tableColumn id="46" name="Corrected By Extended Analysis" dataDxfId="429"/>
    <tableColumn id="47" name="Place Bounding Box" dataDxfId="428"/>
    <tableColumn id="48" name="Place Country" dataDxfId="427"/>
    <tableColumn id="49" name="Place Country Code" dataDxfId="426"/>
    <tableColumn id="50" name="Place Full Name" dataDxfId="425"/>
    <tableColumn id="51" name="Place ID" dataDxfId="424"/>
    <tableColumn id="52" name="Place Name" dataDxfId="423"/>
    <tableColumn id="53" name="Place Type" dataDxfId="422"/>
    <tableColumn id="54" name="Place URL" dataDxfId="421"/>
    <tableColumn id="55" name="Edge Weight"/>
    <tableColumn id="56" name="Vertex 1 Group" dataDxfId="369">
      <calculatedColumnFormula>REPLACE(INDEX(GroupVertices[Group], MATCH(Edges[[#This Row],[Vertex 1]],GroupVertices[Vertex],0)),1,1,"")</calculatedColumnFormula>
    </tableColumn>
    <tableColumn id="57" name="Vertex 2 Group" dataDxfId="330">
      <calculatedColumnFormula>REPLACE(INDEX(GroupVertices[Group], MATCH(Edges[[#This Row],[Vertex 2]],GroupVertices[Vertex],0)),1,1,"")</calculatedColumnFormula>
    </tableColumn>
    <tableColumn id="58" name="Sentiment List #1: Positive Word Count" dataDxfId="329"/>
    <tableColumn id="59" name="Sentiment List #1: Positive Word Percentage (%)" dataDxfId="328"/>
    <tableColumn id="60" name="Sentiment List #2: Negative Word Count" dataDxfId="327"/>
    <tableColumn id="61" name="Sentiment List #2: Negative Word Percentage (%)" dataDxfId="326"/>
    <tableColumn id="62" name="Sentiment List #3: Your list of keywords Word Count" dataDxfId="325"/>
    <tableColumn id="63" name="Sentiment List #3: Your list of keywords Word Percentage (%)" dataDxfId="324"/>
    <tableColumn id="64" name="Non-categorized Word Count" dataDxfId="323"/>
    <tableColumn id="65" name="Non-categorized Word Percentage (%)" dataDxfId="322"/>
    <tableColumn id="66"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83" totalsRowShown="0" headerRowDxfId="353" dataDxfId="352">
  <autoFilter ref="A1:G483"/>
  <tableColumns count="7">
    <tableColumn id="1" name="Word" dataDxfId="351"/>
    <tableColumn id="2" name="Count" dataDxfId="350"/>
    <tableColumn id="3" name="Salience" dataDxfId="349"/>
    <tableColumn id="4" name="Group" dataDxfId="348"/>
    <tableColumn id="5" name="Word on Sentiment List #1: Positive" dataDxfId="347"/>
    <tableColumn id="6" name="Word on Sentiment List #2: Negative" dataDxfId="346"/>
    <tableColumn id="7" name="Word on Sentiment List #3: Your list of keywords"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 totalsRowShown="0" headerRowDxfId="344" dataDxfId="343">
  <autoFilter ref="A1:L89"/>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Positive" dataDxfId="336"/>
    <tableColumn id="8" name="Word1 on Sentiment List #2: Negative" dataDxfId="335"/>
    <tableColumn id="9" name="Word1 on Sentiment List #3: Your list of keywords" dataDxfId="334"/>
    <tableColumn id="10" name="Word2 on Sentiment List #1: Positive" dataDxfId="333"/>
    <tableColumn id="11" name="Word2 on Sentiment List #2: Negative" dataDxfId="332"/>
    <tableColumn id="12" name="Word2 on Sentiment List #3: Your list of keywords" dataDxfId="331"/>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6.xml><?xml version="1.0" encoding="utf-8"?>
<table xmlns="http://schemas.openxmlformats.org/spreadsheetml/2006/main" id="24" name="Edges25" displayName="Edges25" ref="A2:BN144" totalsRowShown="0" headerRowDxfId="66" dataDxfId="65">
  <autoFilter ref="A2:BN1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Your list of keywords Word Count" dataDxfId="4"/>
    <tableColumn id="63" name="Sentiment List #3: Your list of keywords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7.xml><?xml version="1.0" encoding="utf-8"?>
<table xmlns="http://schemas.openxmlformats.org/spreadsheetml/2006/main" id="16"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18.xml><?xml version="1.0" encoding="utf-8"?>
<table xmlns="http://schemas.openxmlformats.org/spreadsheetml/2006/main" id="17"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19.xml><?xml version="1.0" encoding="utf-8"?>
<table xmlns="http://schemas.openxmlformats.org/spreadsheetml/2006/main" id="18"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86" totalsRowShown="0" headerRowDxfId="499" dataDxfId="406">
  <autoFilter ref="A2:BS186"/>
  <tableColumns count="71">
    <tableColumn id="1" name="Vertex" dataDxfId="419"/>
    <tableColumn id="2" name="Color" dataDxfId="418"/>
    <tableColumn id="5" name="Shape" dataDxfId="417"/>
    <tableColumn id="6" name="Size" dataDxfId="416"/>
    <tableColumn id="4" name="Opacity" dataDxfId="386"/>
    <tableColumn id="7" name="Image File" dataDxfId="384"/>
    <tableColumn id="3" name="Visibility" dataDxfId="385"/>
    <tableColumn id="10" name="Label" dataDxfId="415"/>
    <tableColumn id="16" name="Label Fill Color" dataDxfId="414"/>
    <tableColumn id="9" name="Label Position" dataDxfId="380"/>
    <tableColumn id="8" name="Tooltip" dataDxfId="378"/>
    <tableColumn id="18" name="Layout Order" dataDxfId="379"/>
    <tableColumn id="13" name="X" dataDxfId="413"/>
    <tableColumn id="14" name="Y" dataDxfId="412"/>
    <tableColumn id="12" name="Locked?" dataDxfId="411"/>
    <tableColumn id="19" name="Polar R" dataDxfId="410"/>
    <tableColumn id="20" name="Polar Angle" dataDxfId="409"/>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08"/>
    <tableColumn id="28" name="Dynamic Filter" dataDxfId="407"/>
    <tableColumn id="17" name="Add Your Own Columns Here" dataDxfId="405"/>
    <tableColumn id="30" name="Name" dataDxfId="404"/>
    <tableColumn id="31" name="Followed" dataDxfId="403"/>
    <tableColumn id="32" name="Followers" dataDxfId="402"/>
    <tableColumn id="33" name="Tweets" dataDxfId="401"/>
    <tableColumn id="34" name="Favorites" dataDxfId="400"/>
    <tableColumn id="35" name="Time Zone UTC Offset (Seconds)" dataDxfId="399"/>
    <tableColumn id="36" name="Description" dataDxfId="398"/>
    <tableColumn id="37" name="Location" dataDxfId="397"/>
    <tableColumn id="38" name="Web" dataDxfId="396"/>
    <tableColumn id="39" name="Time Zone" dataDxfId="395"/>
    <tableColumn id="40" name="Joined Twitter Date (UTC)" dataDxfId="394"/>
    <tableColumn id="41" name="Profile Banner Url" dataDxfId="393"/>
    <tableColumn id="42" name="Default Profile" dataDxfId="392"/>
    <tableColumn id="43" name="Default Profile Image" dataDxfId="391"/>
    <tableColumn id="44" name="Geo Enabled" dataDxfId="390"/>
    <tableColumn id="45" name="Language" dataDxfId="389"/>
    <tableColumn id="46" name="Listed Count" dataDxfId="388"/>
    <tableColumn id="47" name="Profile Background Image Url" dataDxfId="387"/>
    <tableColumn id="48" name="Verified" dataDxfId="383"/>
    <tableColumn id="49" name="Custom Menu Item Text" dataDxfId="382"/>
    <tableColumn id="50" name="Custom Menu Item Action" dataDxfId="381"/>
    <tableColumn id="51" name="Tweeted Search Term?" dataDxfId="370"/>
    <tableColumn id="52" name="Vertex Group" dataDxfId="320">
      <calculatedColumnFormula>REPLACE(INDEX(GroupVertices[Group], MATCH(Vertices[[#This Row],[Vertex]],GroupVertices[Vertex],0)),1,1,"")</calculatedColumnFormula>
    </tableColumn>
    <tableColumn id="53" name="Sentiment List #1: Positive Word Count" dataDxfId="319"/>
    <tableColumn id="54" name="Sentiment List #1: Positive Word Percentage (%)" dataDxfId="318"/>
    <tableColumn id="55" name="Sentiment List #2: Negative Word Count" dataDxfId="317"/>
    <tableColumn id="56" name="Sentiment List #2: Negative Word Percentage (%)" dataDxfId="316"/>
    <tableColumn id="57" name="Sentiment List #3: Your list of keywords Word Count" dataDxfId="315"/>
    <tableColumn id="58" name="Sentiment List #3: Your list of keywords Word Percentage (%)" dataDxfId="314"/>
    <tableColumn id="59" name="Non-categorized Word Count" dataDxfId="313"/>
    <tableColumn id="60" name="Non-categorized Word Percentage (%)" dataDxfId="31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1.xml><?xml version="1.0" encoding="utf-8"?>
<table xmlns="http://schemas.openxmlformats.org/spreadsheetml/2006/main" id="20"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6" displayName="NetworkTopItems_6" ref="A64:V74" totalsRowShown="0" headerRowDxfId="153" dataDxfId="152">
  <autoFilter ref="A64: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3.xml><?xml version="1.0" encoding="utf-8"?>
<table xmlns="http://schemas.openxmlformats.org/spreadsheetml/2006/main" id="22"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4.xml><?xml version="1.0" encoding="utf-8"?>
<table xmlns="http://schemas.openxmlformats.org/spreadsheetml/2006/main" id="23"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98">
  <autoFilter ref="A2:AO30"/>
  <tableColumns count="41">
    <tableColumn id="1" name="Group" dataDxfId="377"/>
    <tableColumn id="2" name="Vertex Color" dataDxfId="376"/>
    <tableColumn id="3" name="Vertex Shape" dataDxfId="374"/>
    <tableColumn id="22" name="Visibility" dataDxfId="375"/>
    <tableColumn id="4" name="Collapsed?"/>
    <tableColumn id="18" name="Label" dataDxfId="497"/>
    <tableColumn id="20" name="Collapsed X"/>
    <tableColumn id="21" name="Collapsed Y"/>
    <tableColumn id="6" name="ID" dataDxfId="496"/>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Positive Word Count" dataDxfId="310"/>
    <tableColumn id="26" name="Sentiment List #1: Positive Word Percentage (%)" dataDxfId="309"/>
    <tableColumn id="27" name="Sentiment List #2: Negative Word Count" dataDxfId="308"/>
    <tableColumn id="28" name="Sentiment List #2: Negative Word Percentage (%)" dataDxfId="307"/>
    <tableColumn id="29" name="Sentiment List #3: Your list of keywords Word Count" dataDxfId="306"/>
    <tableColumn id="30" name="Sentiment List #3: Your list of keywords Word Percentage (%)" dataDxfId="305"/>
    <tableColumn id="31" name="Non-categorized Word Count" dataDxfId="304"/>
    <tableColumn id="32" name="Non-categorized Word Percentage (%)" dataDxfId="30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5" totalsRowShown="0" headerRowDxfId="495" dataDxfId="494">
  <autoFilter ref="A1:C185"/>
  <tableColumns count="3">
    <tableColumn id="1" name="Group" dataDxfId="373"/>
    <tableColumn id="2" name="Vertex" dataDxfId="372"/>
    <tableColumn id="3" name="Vertex ID" dataDxfId="37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93"/>
    <tableColumn id="2" name="Degree Frequency" dataDxfId="492">
      <calculatedColumnFormula>COUNTIF(Vertices[Degree], "&gt;= " &amp; D2) - COUNTIF(Vertices[Degree], "&gt;=" &amp; D3)</calculatedColumnFormula>
    </tableColumn>
    <tableColumn id="3" name="In-Degree Bin" dataDxfId="491"/>
    <tableColumn id="4" name="In-Degree Frequency" dataDxfId="490">
      <calculatedColumnFormula>COUNTIF(Vertices[In-Degree], "&gt;= " &amp; F2) - COUNTIF(Vertices[In-Degree], "&gt;=" &amp; F3)</calculatedColumnFormula>
    </tableColumn>
    <tableColumn id="5" name="Out-Degree Bin" dataDxfId="489"/>
    <tableColumn id="6" name="Out-Degree Frequency" dataDxfId="488">
      <calculatedColumnFormula>COUNTIF(Vertices[Out-Degree], "&gt;= " &amp; H2) - COUNTIF(Vertices[Out-Degree], "&gt;=" &amp; H3)</calculatedColumnFormula>
    </tableColumn>
    <tableColumn id="7" name="Betweenness Centrality Bin" dataDxfId="487"/>
    <tableColumn id="8" name="Betweenness Centrality Frequency" dataDxfId="486">
      <calculatedColumnFormula>COUNTIF(Vertices[Betweenness Centrality], "&gt;= " &amp; J2) - COUNTIF(Vertices[Betweenness Centrality], "&gt;=" &amp; J3)</calculatedColumnFormula>
    </tableColumn>
    <tableColumn id="9" name="Closeness Centrality Bin" dataDxfId="485"/>
    <tableColumn id="10" name="Closeness Centrality Frequency" dataDxfId="484">
      <calculatedColumnFormula>COUNTIF(Vertices[Closeness Centrality], "&gt;= " &amp; L2) - COUNTIF(Vertices[Closeness Centrality], "&gt;=" &amp; L3)</calculatedColumnFormula>
    </tableColumn>
    <tableColumn id="11" name="Eigenvector Centrality Bin" dataDxfId="483"/>
    <tableColumn id="12" name="Eigenvector Centrality Frequency" dataDxfId="482">
      <calculatedColumnFormula>COUNTIF(Vertices[Eigenvector Centrality], "&gt;= " &amp; N2) - COUNTIF(Vertices[Eigenvector Centrality], "&gt;=" &amp; N3)</calculatedColumnFormula>
    </tableColumn>
    <tableColumn id="18" name="PageRank Bin" dataDxfId="481"/>
    <tableColumn id="17" name="PageRank Frequency" dataDxfId="480">
      <calculatedColumnFormula>COUNTIF(Vertices[Eigenvector Centrality], "&gt;= " &amp; P2) - COUNTIF(Vertices[Eigenvector Centrality], "&gt;=" &amp; P3)</calculatedColumnFormula>
    </tableColumn>
    <tableColumn id="13" name="Clustering Coefficient Bin" dataDxfId="479"/>
    <tableColumn id="14" name="Clustering Coefficient Frequency" dataDxfId="478">
      <calculatedColumnFormula>COUNTIF(Vertices[Clustering Coefficient], "&gt;= " &amp; R2) - COUNTIF(Vertices[Clustering Coefficient], "&gt;=" &amp; R3)</calculatedColumnFormula>
    </tableColumn>
    <tableColumn id="15" name="Dynamic Filter Bin" dataDxfId="477"/>
    <tableColumn id="16" name="Dynamic Filter Frequency" dataDxfId="4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4" totalsRowShown="0" headerRowDxfId="475">
  <autoFilter ref="J1:K2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vYg4BzbUSx" TargetMode="External" /><Relationship Id="rId2" Type="http://schemas.openxmlformats.org/officeDocument/2006/relationships/hyperlink" Target="https://twitter.com/realdonaldtrump/status/1164231651351617536?s=21" TargetMode="External" /><Relationship Id="rId3" Type="http://schemas.openxmlformats.org/officeDocument/2006/relationships/hyperlink" Target="https://twitter.com/realdonaldtrump/status/1164231651351617536?s=21" TargetMode="External" /><Relationship Id="rId4" Type="http://schemas.openxmlformats.org/officeDocument/2006/relationships/hyperlink" Target="https://twitter.com/realDonaldTrump/status/1164231651351617536" TargetMode="External" /><Relationship Id="rId5" Type="http://schemas.openxmlformats.org/officeDocument/2006/relationships/hyperlink" Target="https://twitter.com/realDonaldTrump/status/1164231651351617536" TargetMode="External" /><Relationship Id="rId6" Type="http://schemas.openxmlformats.org/officeDocument/2006/relationships/hyperlink" Target="https://twitter.com/realDonaldTrump/status/1164231651351617536" TargetMode="External" /><Relationship Id="rId7" Type="http://schemas.openxmlformats.org/officeDocument/2006/relationships/hyperlink" Target="https://twitter.com/realDonaldTrump/status/1164231651351617536" TargetMode="External" /><Relationship Id="rId8" Type="http://schemas.openxmlformats.org/officeDocument/2006/relationships/hyperlink" Target="https://twitter.com/realDonaldTrump/status/1164231651351617536" TargetMode="External" /><Relationship Id="rId9" Type="http://schemas.openxmlformats.org/officeDocument/2006/relationships/hyperlink" Target="https://twitter.com/realDonaldTrump/status/1164231651351617536" TargetMode="External" /><Relationship Id="rId10" Type="http://schemas.openxmlformats.org/officeDocument/2006/relationships/hyperlink" Target="https://twitter.com/realDonaldTrump/status/1164231651351617536" TargetMode="External" /><Relationship Id="rId11" Type="http://schemas.openxmlformats.org/officeDocument/2006/relationships/hyperlink" Target="https://twitter.com/realDonaldTrump/status/1164231651351617536" TargetMode="External" /><Relationship Id="rId12" Type="http://schemas.openxmlformats.org/officeDocument/2006/relationships/hyperlink" Target="https://twitter.com/realDonaldTrump/status/1164231651351617536" TargetMode="External" /><Relationship Id="rId13" Type="http://schemas.openxmlformats.org/officeDocument/2006/relationships/hyperlink" Target="https://twitter.com/realdonaldtrump/status/1164231651351617536?s=21" TargetMode="External" /><Relationship Id="rId14" Type="http://schemas.openxmlformats.org/officeDocument/2006/relationships/hyperlink" Target="https://twitter.com/realdonaldtrump/status/1164231651351617536" TargetMode="External" /><Relationship Id="rId15" Type="http://schemas.openxmlformats.org/officeDocument/2006/relationships/hyperlink" Target="https://twitter.com/realDonaldTrump/status/1164231651351617536" TargetMode="External" /><Relationship Id="rId16" Type="http://schemas.openxmlformats.org/officeDocument/2006/relationships/hyperlink" Target="https://twitter.com/realDonaldTrump/status/1164231651351617536" TargetMode="External" /><Relationship Id="rId17" Type="http://schemas.openxmlformats.org/officeDocument/2006/relationships/hyperlink" Target="https://twitter.com/realDonaldTrump/status/1164231651351617536" TargetMode="External" /><Relationship Id="rId18" Type="http://schemas.openxmlformats.org/officeDocument/2006/relationships/hyperlink" Target="https://twitter.com/realDonaldTrump/status/1164231651351617536" TargetMode="External" /><Relationship Id="rId19" Type="http://schemas.openxmlformats.org/officeDocument/2006/relationships/hyperlink" Target="https://twitter.com/realDonaldTrump/status/1164231651351617536" TargetMode="External" /><Relationship Id="rId20" Type="http://schemas.openxmlformats.org/officeDocument/2006/relationships/hyperlink" Target="https://twitter.com/realDonaldTrump/status/1164231651351617536" TargetMode="External" /><Relationship Id="rId21" Type="http://schemas.openxmlformats.org/officeDocument/2006/relationships/hyperlink" Target="https://twitter.com/realDonaldTrump/status/1164231651351617536" TargetMode="External" /><Relationship Id="rId22" Type="http://schemas.openxmlformats.org/officeDocument/2006/relationships/hyperlink" Target="https://twitter.com/realDonaldTrump/status/1164231651351617536" TargetMode="External" /><Relationship Id="rId23" Type="http://schemas.openxmlformats.org/officeDocument/2006/relationships/hyperlink" Target="https://twitter.com/realDonaldTrump/status/1164231651351617536" TargetMode="External" /><Relationship Id="rId24" Type="http://schemas.openxmlformats.org/officeDocument/2006/relationships/hyperlink" Target="https://twitter.com/realDonaldTrump/status/1164231651351617536?s=20" TargetMode="External" /><Relationship Id="rId25" Type="http://schemas.openxmlformats.org/officeDocument/2006/relationships/hyperlink" Target="https://twitter.com/realDonaldTrump/status/1164231651351617536" TargetMode="External" /><Relationship Id="rId26" Type="http://schemas.openxmlformats.org/officeDocument/2006/relationships/hyperlink" Target="https://twitter.com/realDonaldTrump/status/1164231651351617536" TargetMode="External" /><Relationship Id="rId27" Type="http://schemas.openxmlformats.org/officeDocument/2006/relationships/hyperlink" Target="https://twitter.com/realdonaldtrump/status/1164231651351617536" TargetMode="External" /><Relationship Id="rId28" Type="http://schemas.openxmlformats.org/officeDocument/2006/relationships/hyperlink" Target="https://twitter.com/realDonaldTrump/status/1164231651351617536" TargetMode="External" /><Relationship Id="rId29" Type="http://schemas.openxmlformats.org/officeDocument/2006/relationships/hyperlink" Target="https://twitter.com/realDonaldTrump/status/1164231651351617536" TargetMode="External" /><Relationship Id="rId30" Type="http://schemas.openxmlformats.org/officeDocument/2006/relationships/hyperlink" Target="https://twitter.com/realDonaldTrump/status/1164231651351617536" TargetMode="External" /><Relationship Id="rId31" Type="http://schemas.openxmlformats.org/officeDocument/2006/relationships/hyperlink" Target="https://twitter.com/realDonaldTrump/status/1164231651351617536" TargetMode="External" /><Relationship Id="rId32" Type="http://schemas.openxmlformats.org/officeDocument/2006/relationships/hyperlink" Target="https://twitter.com/realDonaldTrump/status/1164231651351617536" TargetMode="External" /><Relationship Id="rId33" Type="http://schemas.openxmlformats.org/officeDocument/2006/relationships/hyperlink" Target="https://twitter.com/realDonaldTrump/status/1164231651351617536" TargetMode="External" /><Relationship Id="rId34" Type="http://schemas.openxmlformats.org/officeDocument/2006/relationships/hyperlink" Target="https://twitter.com/realDonaldTrump/status/1164231651351617536" TargetMode="External" /><Relationship Id="rId35" Type="http://schemas.openxmlformats.org/officeDocument/2006/relationships/hyperlink" Target="https://twitter.com/realDonaldTrump/status/1164231651351617536" TargetMode="External" /><Relationship Id="rId36" Type="http://schemas.openxmlformats.org/officeDocument/2006/relationships/hyperlink" Target="https://twitter.com/realDonaldTrump/status/1164231651351617536" TargetMode="External" /><Relationship Id="rId37" Type="http://schemas.openxmlformats.org/officeDocument/2006/relationships/hyperlink" Target="https://twitter.com/realDonaldTrump/status/1164231651351617536" TargetMode="External" /><Relationship Id="rId38" Type="http://schemas.openxmlformats.org/officeDocument/2006/relationships/hyperlink" Target="https://twitter.com/realDonaldTrump/status/1164231651351617536" TargetMode="External" /><Relationship Id="rId39" Type="http://schemas.openxmlformats.org/officeDocument/2006/relationships/hyperlink" Target="https://twitter.com/realDonaldTrump/status/1164231651351617536" TargetMode="External" /><Relationship Id="rId40" Type="http://schemas.openxmlformats.org/officeDocument/2006/relationships/hyperlink" Target="https://twitter.com/realDonaldTrump/status/1164231651351617536" TargetMode="External" /><Relationship Id="rId41" Type="http://schemas.openxmlformats.org/officeDocument/2006/relationships/hyperlink" Target="https://twitter.com/realDonaldTrump/status/1164231651351617536" TargetMode="External" /><Relationship Id="rId42" Type="http://schemas.openxmlformats.org/officeDocument/2006/relationships/hyperlink" Target="https://twitter.com/realDonaldTrump/status/1164231651351617536" TargetMode="External" /><Relationship Id="rId43" Type="http://schemas.openxmlformats.org/officeDocument/2006/relationships/hyperlink" Target="https://twitter.com/realDonaldTrump/status/1164231651351617536" TargetMode="External" /><Relationship Id="rId44" Type="http://schemas.openxmlformats.org/officeDocument/2006/relationships/hyperlink" Target="https://twitter.com/realDonaldTrump/status/1164231651351617536" TargetMode="External" /><Relationship Id="rId45" Type="http://schemas.openxmlformats.org/officeDocument/2006/relationships/hyperlink" Target="https://twitter.com/realDonaldTrump/status/1164231651351617536" TargetMode="External" /><Relationship Id="rId46" Type="http://schemas.openxmlformats.org/officeDocument/2006/relationships/hyperlink" Target="https://twitter.com/realDonaldTrump/status/1164231651351617536" TargetMode="External" /><Relationship Id="rId47" Type="http://schemas.openxmlformats.org/officeDocument/2006/relationships/hyperlink" Target="https://twitter.com/realDonaldTrump/status/1164231651351617536" TargetMode="External" /><Relationship Id="rId48" Type="http://schemas.openxmlformats.org/officeDocument/2006/relationships/hyperlink" Target="https://twitter.com/realDonaldTrump/status/1164231651351617536" TargetMode="External" /><Relationship Id="rId49" Type="http://schemas.openxmlformats.org/officeDocument/2006/relationships/hyperlink" Target="https://twitter.com/realDonaldTrump/status/1164231651351617536" TargetMode="External" /><Relationship Id="rId50" Type="http://schemas.openxmlformats.org/officeDocument/2006/relationships/hyperlink" Target="https://twitter.com/realDonaldTrump/status/1164231651351617536" TargetMode="External" /><Relationship Id="rId51" Type="http://schemas.openxmlformats.org/officeDocument/2006/relationships/hyperlink" Target="https://twitter.com/realDonaldTrump/status/1164231651351617536" TargetMode="External" /><Relationship Id="rId52" Type="http://schemas.openxmlformats.org/officeDocument/2006/relationships/hyperlink" Target="https://twitter.com/realDonaldTrump/status/1164231651351617536" TargetMode="External" /><Relationship Id="rId53" Type="http://schemas.openxmlformats.org/officeDocument/2006/relationships/hyperlink" Target="https://twitter.com/realDonaldTrump/status/1164231651351617536?s=20" TargetMode="External" /><Relationship Id="rId54" Type="http://schemas.openxmlformats.org/officeDocument/2006/relationships/hyperlink" Target="https://twitter.com/realdonaldtrump/status/1164231651351617536" TargetMode="External" /><Relationship Id="rId55" Type="http://schemas.openxmlformats.org/officeDocument/2006/relationships/hyperlink" Target="https://twitter.com/realDonaldTrump/status/1164231651351617536" TargetMode="External" /><Relationship Id="rId56" Type="http://schemas.openxmlformats.org/officeDocument/2006/relationships/hyperlink" Target="https://twitter.com/realDonaldTrump/status/1164231651351617536" TargetMode="External" /><Relationship Id="rId57" Type="http://schemas.openxmlformats.org/officeDocument/2006/relationships/hyperlink" Target="https://twitter.com/realDonaldTrump/status/1164231651351617536" TargetMode="External" /><Relationship Id="rId58" Type="http://schemas.openxmlformats.org/officeDocument/2006/relationships/hyperlink" Target="https://twitter.com/realDonaldTrump/status/1164231651351617536" TargetMode="External" /><Relationship Id="rId59" Type="http://schemas.openxmlformats.org/officeDocument/2006/relationships/hyperlink" Target="https://twitter.com/realDonaldTrump/status/1164231651351617536" TargetMode="External" /><Relationship Id="rId60" Type="http://schemas.openxmlformats.org/officeDocument/2006/relationships/hyperlink" Target="https://twitter.com/realDonaldTrump/status/1164231651351617536" TargetMode="External" /><Relationship Id="rId61" Type="http://schemas.openxmlformats.org/officeDocument/2006/relationships/hyperlink" Target="https://twitter.com/realDonaldTrump/status/1164231651351617536" TargetMode="External" /><Relationship Id="rId62" Type="http://schemas.openxmlformats.org/officeDocument/2006/relationships/hyperlink" Target="https://twitter.com/realDonaldTrump/status/1164231651351617536" TargetMode="External" /><Relationship Id="rId63" Type="http://schemas.openxmlformats.org/officeDocument/2006/relationships/hyperlink" Target="https://twitter.com/realDonaldTrump/status/1164231651351617536" TargetMode="External" /><Relationship Id="rId64" Type="http://schemas.openxmlformats.org/officeDocument/2006/relationships/hyperlink" Target="https://twitter.com/realDonaldTrump/status/1164231651351617536" TargetMode="External" /><Relationship Id="rId65" Type="http://schemas.openxmlformats.org/officeDocument/2006/relationships/hyperlink" Target="https://twitter.com/realDonaldTrump/status/1164231651351617536" TargetMode="External" /><Relationship Id="rId66" Type="http://schemas.openxmlformats.org/officeDocument/2006/relationships/hyperlink" Target="https://twitter.com/realDonaldTrump/status/1164231651351617536" TargetMode="External" /><Relationship Id="rId67" Type="http://schemas.openxmlformats.org/officeDocument/2006/relationships/hyperlink" Target="https://twitter.com/realDonaldTrump/status/1164231651351617536" TargetMode="External" /><Relationship Id="rId68" Type="http://schemas.openxmlformats.org/officeDocument/2006/relationships/hyperlink" Target="https://twitter.com/realDonaldTrump/status/1164231651351617536" TargetMode="External" /><Relationship Id="rId69" Type="http://schemas.openxmlformats.org/officeDocument/2006/relationships/hyperlink" Target="https://twitter.com/realDonaldTrump/status/1164231651351617536" TargetMode="External" /><Relationship Id="rId70" Type="http://schemas.openxmlformats.org/officeDocument/2006/relationships/hyperlink" Target="https://twitter.com/realdonaldtrump/status/1164231651351617536" TargetMode="External" /><Relationship Id="rId71" Type="http://schemas.openxmlformats.org/officeDocument/2006/relationships/hyperlink" Target="https://twitter.com/realDonaldTrump/status/1164231651351617536" TargetMode="External" /><Relationship Id="rId72" Type="http://schemas.openxmlformats.org/officeDocument/2006/relationships/hyperlink" Target="https://twitter.com/realDonaldTrump/status/1164231651351617536" TargetMode="External" /><Relationship Id="rId73" Type="http://schemas.openxmlformats.org/officeDocument/2006/relationships/hyperlink" Target="https://twitter.com/realDonaldTrump/status/1164231651351617536" TargetMode="External" /><Relationship Id="rId74" Type="http://schemas.openxmlformats.org/officeDocument/2006/relationships/hyperlink" Target="https://twitter.com/realDonaldTrump/status/1164231651351617536" TargetMode="External" /><Relationship Id="rId75" Type="http://schemas.openxmlformats.org/officeDocument/2006/relationships/hyperlink" Target="https://twitter.com/realDonaldTrump/status/1164231651351617536" TargetMode="External" /><Relationship Id="rId76" Type="http://schemas.openxmlformats.org/officeDocument/2006/relationships/hyperlink" Target="https://twitter.com/realDonaldTrump/status/1164231651351617536" TargetMode="External" /><Relationship Id="rId77" Type="http://schemas.openxmlformats.org/officeDocument/2006/relationships/hyperlink" Target="https://twitter.com/realDonaldTrump/status/1164231651351617536" TargetMode="External" /><Relationship Id="rId78" Type="http://schemas.openxmlformats.org/officeDocument/2006/relationships/hyperlink" Target="https://twitter.com/realDonaldTrump/status/1164231651351617536" TargetMode="External" /><Relationship Id="rId79" Type="http://schemas.openxmlformats.org/officeDocument/2006/relationships/hyperlink" Target="https://twitter.com/realdonaldtrump/status/1164231651351617536" TargetMode="External" /><Relationship Id="rId80" Type="http://schemas.openxmlformats.org/officeDocument/2006/relationships/hyperlink" Target="https://twitter.com/realdonaldtrump/status/1164231651351617536" TargetMode="External" /><Relationship Id="rId81" Type="http://schemas.openxmlformats.org/officeDocument/2006/relationships/hyperlink" Target="https://twitter.com/realDonaldTrump/status/1164231651351617536" TargetMode="External" /><Relationship Id="rId82" Type="http://schemas.openxmlformats.org/officeDocument/2006/relationships/hyperlink" Target="https://twitter.com/realDonaldTrump/status/1164231651351617536" TargetMode="External" /><Relationship Id="rId83" Type="http://schemas.openxmlformats.org/officeDocument/2006/relationships/hyperlink" Target="https://twitter.com/realDonaldTrump/status/1164231651351617536" TargetMode="External" /><Relationship Id="rId84" Type="http://schemas.openxmlformats.org/officeDocument/2006/relationships/hyperlink" Target="https://twitter.com/realDonaldTrump/status/1164231651351617536" TargetMode="External" /><Relationship Id="rId85" Type="http://schemas.openxmlformats.org/officeDocument/2006/relationships/hyperlink" Target="https://twitter.com/realDonaldTrump/status/1164231651351617536" TargetMode="External" /><Relationship Id="rId86" Type="http://schemas.openxmlformats.org/officeDocument/2006/relationships/hyperlink" Target="https://twitter.com/realDonaldTrump/status/1164231651351617536" TargetMode="External" /><Relationship Id="rId87" Type="http://schemas.openxmlformats.org/officeDocument/2006/relationships/hyperlink" Target="https://twitter.com/realDonaldTrump/status/1164231651351617536" TargetMode="External" /><Relationship Id="rId88" Type="http://schemas.openxmlformats.org/officeDocument/2006/relationships/hyperlink" Target="https://twitter.com/realDonaldTrump/status/1164231651351617536" TargetMode="External" /><Relationship Id="rId89" Type="http://schemas.openxmlformats.org/officeDocument/2006/relationships/hyperlink" Target="https://twitter.com/realDonaldTrump/status/1164231651351617536" TargetMode="External" /><Relationship Id="rId90" Type="http://schemas.openxmlformats.org/officeDocument/2006/relationships/hyperlink" Target="https://twitter.com/realDonaldTrump/status/1164231651351617536" TargetMode="External" /><Relationship Id="rId91" Type="http://schemas.openxmlformats.org/officeDocument/2006/relationships/hyperlink" Target="https://twitter.com/realDonaldTrump/status/1164231651351617536" TargetMode="External" /><Relationship Id="rId92" Type="http://schemas.openxmlformats.org/officeDocument/2006/relationships/hyperlink" Target="https://twitter.com/realDonaldTrump/status/1164231651351617536" TargetMode="External" /><Relationship Id="rId93" Type="http://schemas.openxmlformats.org/officeDocument/2006/relationships/hyperlink" Target="https://twitter.com/realDonaldTrump/status/1164231651351617536" TargetMode="External" /><Relationship Id="rId94" Type="http://schemas.openxmlformats.org/officeDocument/2006/relationships/hyperlink" Target="https://twitter.com/realDonaldTrump/status/1164231651351617536" TargetMode="External" /><Relationship Id="rId95" Type="http://schemas.openxmlformats.org/officeDocument/2006/relationships/hyperlink" Target="https://twitter.com/realdonaldtrump/status/1164231651351617536" TargetMode="External" /><Relationship Id="rId96" Type="http://schemas.openxmlformats.org/officeDocument/2006/relationships/hyperlink" Target="https://twitter.com/realDonaldTrump/status/1164231651351617536" TargetMode="External" /><Relationship Id="rId97" Type="http://schemas.openxmlformats.org/officeDocument/2006/relationships/hyperlink" Target="https://mobile.twitter.com/realDonaldTrump/status/1164231651351617536" TargetMode="External" /><Relationship Id="rId98" Type="http://schemas.openxmlformats.org/officeDocument/2006/relationships/hyperlink" Target="https://mobile.twitter.com/realDonaldTrump/status/1164231651351617536" TargetMode="External" /><Relationship Id="rId99" Type="http://schemas.openxmlformats.org/officeDocument/2006/relationships/hyperlink" Target="https://mobile.twitter.com/realDonaldTrump/status/1164231651351617536" TargetMode="External" /><Relationship Id="rId100" Type="http://schemas.openxmlformats.org/officeDocument/2006/relationships/hyperlink" Target="https://mobile.twitter.com/realDonaldTrump/status/1164231651351617536" TargetMode="External" /><Relationship Id="rId101" Type="http://schemas.openxmlformats.org/officeDocument/2006/relationships/hyperlink" Target="https://mobile.twitter.com/realDonaldTrump/status/1164231651351617536" TargetMode="External" /><Relationship Id="rId102" Type="http://schemas.openxmlformats.org/officeDocument/2006/relationships/hyperlink" Target="https://mobile.twitter.com/realDonaldTrump/status/1164231651351617536" TargetMode="External" /><Relationship Id="rId103" Type="http://schemas.openxmlformats.org/officeDocument/2006/relationships/hyperlink" Target="https://mobile.twitter.com/realDonaldTrump/status/1164231651351617536" TargetMode="External" /><Relationship Id="rId104" Type="http://schemas.openxmlformats.org/officeDocument/2006/relationships/hyperlink" Target="https://mobile.twitter.com/realDonaldTrump/status/1164231651351617536" TargetMode="External" /><Relationship Id="rId105" Type="http://schemas.openxmlformats.org/officeDocument/2006/relationships/hyperlink" Target="https://mobile.twitter.com/realDonaldTrump/status/1164231651351617536" TargetMode="External" /><Relationship Id="rId106" Type="http://schemas.openxmlformats.org/officeDocument/2006/relationships/hyperlink" Target="https://mobile.twitter.com/realDonaldTrump/status/1164231651351617536" TargetMode="External" /><Relationship Id="rId107" Type="http://schemas.openxmlformats.org/officeDocument/2006/relationships/hyperlink" Target="https://twitter.com/realDonaldTrump/status/1164231651351617536" TargetMode="External" /><Relationship Id="rId108" Type="http://schemas.openxmlformats.org/officeDocument/2006/relationships/hyperlink" Target="https://twitter.com/realDonaldTrump/status/1164231651351617536" TargetMode="External" /><Relationship Id="rId109" Type="http://schemas.openxmlformats.org/officeDocument/2006/relationships/hyperlink" Target="https://twitter.com/realDonaldTrump/status/1164231651351617536" TargetMode="External" /><Relationship Id="rId110" Type="http://schemas.openxmlformats.org/officeDocument/2006/relationships/hyperlink" Target="https://twitter.com/realdonaldtrump/status/1164231651351617536" TargetMode="External" /><Relationship Id="rId111" Type="http://schemas.openxmlformats.org/officeDocument/2006/relationships/hyperlink" Target="https://twitter.com/realDonaldTrump/status/1164231651351617536" TargetMode="External" /><Relationship Id="rId112" Type="http://schemas.openxmlformats.org/officeDocument/2006/relationships/hyperlink" Target="https://twitter.com/realDonaldTrump/status/1164231651351617536" TargetMode="External" /><Relationship Id="rId113" Type="http://schemas.openxmlformats.org/officeDocument/2006/relationships/hyperlink" Target="https://twitter.com/realdonaldtrump/status/1164231651351617536" TargetMode="External" /><Relationship Id="rId114" Type="http://schemas.openxmlformats.org/officeDocument/2006/relationships/hyperlink" Target="https://twitter.com/realDonaldTrump/status/1164231651351617536?s=20" TargetMode="External" /><Relationship Id="rId115" Type="http://schemas.openxmlformats.org/officeDocument/2006/relationships/hyperlink" Target="https://twitter.com/realDonaldTrump/status/1164231651351617536?s=20" TargetMode="External" /><Relationship Id="rId116" Type="http://schemas.openxmlformats.org/officeDocument/2006/relationships/hyperlink" Target="https://twitter.com/realDonaldTrump/status/1164231651351617536?s=20" TargetMode="External" /><Relationship Id="rId117" Type="http://schemas.openxmlformats.org/officeDocument/2006/relationships/hyperlink" Target="https://twitter.com/realDonaldTrump/status/1164231651351617536?s=20" TargetMode="External" /><Relationship Id="rId118" Type="http://schemas.openxmlformats.org/officeDocument/2006/relationships/hyperlink" Target="https://twitter.com/realDonaldTrump/status/1164231651351617536?s=20" TargetMode="External" /><Relationship Id="rId119" Type="http://schemas.openxmlformats.org/officeDocument/2006/relationships/hyperlink" Target="https://twitter.com/realDonaldTrump/status/1164231651351617536?s=20" TargetMode="External" /><Relationship Id="rId120" Type="http://schemas.openxmlformats.org/officeDocument/2006/relationships/hyperlink" Target="https://twitter.com/realDonaldTrump/status/1164231651351617536?s=20" TargetMode="External" /><Relationship Id="rId121" Type="http://schemas.openxmlformats.org/officeDocument/2006/relationships/hyperlink" Target="https://twitter.com/realDonaldTrump/status/1164231651351617536?s=20" TargetMode="External" /><Relationship Id="rId122" Type="http://schemas.openxmlformats.org/officeDocument/2006/relationships/hyperlink" Target="https://twitter.com/realDonaldTrump/status/1164231651351617536?s=20" TargetMode="External" /><Relationship Id="rId123" Type="http://schemas.openxmlformats.org/officeDocument/2006/relationships/hyperlink" Target="https://twitter.com/realDonaldTrump/status/1164231651351617536?s=20" TargetMode="External" /><Relationship Id="rId124" Type="http://schemas.openxmlformats.org/officeDocument/2006/relationships/hyperlink" Target="https://twitter.com/realDonaldTrump/status/1164231651351617536?s=20" TargetMode="External" /><Relationship Id="rId125" Type="http://schemas.openxmlformats.org/officeDocument/2006/relationships/hyperlink" Target="https://twitter.com/realDonaldTrump/status/1164231651351617536?s=20" TargetMode="External" /><Relationship Id="rId126" Type="http://schemas.openxmlformats.org/officeDocument/2006/relationships/hyperlink" Target="https://twitter.com/realDonaldTrump/status/1164231651351617536?s=20" TargetMode="External" /><Relationship Id="rId127" Type="http://schemas.openxmlformats.org/officeDocument/2006/relationships/hyperlink" Target="https://twitter.com/realDonaldTrump/status/1164231651351617536?s=20" TargetMode="External" /><Relationship Id="rId128" Type="http://schemas.openxmlformats.org/officeDocument/2006/relationships/hyperlink" Target="https://twitter.com/realDonaldTrump/status/1164231651351617536?s=20" TargetMode="External" /><Relationship Id="rId129" Type="http://schemas.openxmlformats.org/officeDocument/2006/relationships/hyperlink" Target="https://twitter.com/realDonaldTrump/status/1164231651351617536?s=20" TargetMode="External" /><Relationship Id="rId130" Type="http://schemas.openxmlformats.org/officeDocument/2006/relationships/hyperlink" Target="https://twitter.com/realDonaldTrump/status/1164231651351617536?s=20" TargetMode="External" /><Relationship Id="rId131" Type="http://schemas.openxmlformats.org/officeDocument/2006/relationships/hyperlink" Target="https://twitter.com/realDonaldTrump/status/1164231651351617536?s=20" TargetMode="External" /><Relationship Id="rId132" Type="http://schemas.openxmlformats.org/officeDocument/2006/relationships/hyperlink" Target="https://twitter.com/realDonaldTrump/status/1164231651351617536?s=20" TargetMode="External" /><Relationship Id="rId133" Type="http://schemas.openxmlformats.org/officeDocument/2006/relationships/hyperlink" Target="https://twitter.com/realdonaldtrump/status/1164231651351617536" TargetMode="External" /><Relationship Id="rId134" Type="http://schemas.openxmlformats.org/officeDocument/2006/relationships/hyperlink" Target="https://twitter.com/realDonaldTrump/status/1164231651351617536" TargetMode="External" /><Relationship Id="rId135" Type="http://schemas.openxmlformats.org/officeDocument/2006/relationships/hyperlink" Target="https://twitter.com/realDonaldTrump/status/1164231651351617536" TargetMode="External" /><Relationship Id="rId136" Type="http://schemas.openxmlformats.org/officeDocument/2006/relationships/hyperlink" Target="https://twitter.com/realDonaldTrump/status/1164231651351617536?s=19" TargetMode="External" /><Relationship Id="rId137" Type="http://schemas.openxmlformats.org/officeDocument/2006/relationships/hyperlink" Target="https://twitter.com/realdonaldtrump/status/1164231651351617536" TargetMode="External" /><Relationship Id="rId138" Type="http://schemas.openxmlformats.org/officeDocument/2006/relationships/hyperlink" Target="https://twitter.com/realDonaldTrump/status/1164231651351617536?s=20" TargetMode="External" /><Relationship Id="rId139" Type="http://schemas.openxmlformats.org/officeDocument/2006/relationships/hyperlink" Target="https://twitter.com/realDonaldTrump/status/1164231651351617536?s=20" TargetMode="External" /><Relationship Id="rId140" Type="http://schemas.openxmlformats.org/officeDocument/2006/relationships/hyperlink" Target="https://twitter.com/realdonaldtrump/status/1164231651351617536?s=21" TargetMode="External" /><Relationship Id="rId141" Type="http://schemas.openxmlformats.org/officeDocument/2006/relationships/hyperlink" Target="https://twitter.com/realdonaldtrump/status/1164231651351617536?s=21" TargetMode="External" /><Relationship Id="rId142" Type="http://schemas.openxmlformats.org/officeDocument/2006/relationships/hyperlink" Target="https://twitter.com/realDonaldTrump/status/1164231651351617536?s=19" TargetMode="External" /><Relationship Id="rId143" Type="http://schemas.openxmlformats.org/officeDocument/2006/relationships/hyperlink" Target="https://twitter.com/realDonaldTrump/status/1164231651351617536?s=19" TargetMode="External" /><Relationship Id="rId144" Type="http://schemas.openxmlformats.org/officeDocument/2006/relationships/hyperlink" Target="https://twitter.com/realDonaldTrump/status/1164231651351617536?s=20" TargetMode="External" /><Relationship Id="rId145" Type="http://schemas.openxmlformats.org/officeDocument/2006/relationships/hyperlink" Target="https://twitter.com/realDonaldTrump/status/1164231651351617536?s=19" TargetMode="External" /><Relationship Id="rId146" Type="http://schemas.openxmlformats.org/officeDocument/2006/relationships/hyperlink" Target="https://twitter.com/realDonaldTrump/status/1164231651351617536" TargetMode="External" /><Relationship Id="rId147" Type="http://schemas.openxmlformats.org/officeDocument/2006/relationships/hyperlink" Target="https://twitter.com/realDonaldTrump/status/1164231651351617536" TargetMode="External" /><Relationship Id="rId148" Type="http://schemas.openxmlformats.org/officeDocument/2006/relationships/hyperlink" Target="https://twitter.com/realDonaldTrump/status/1164231651351617536" TargetMode="External" /><Relationship Id="rId149" Type="http://schemas.openxmlformats.org/officeDocument/2006/relationships/hyperlink" Target="https://twitter.com/realDonaldTrump/status/1164231651351617536?s=19" TargetMode="External" /><Relationship Id="rId150" Type="http://schemas.openxmlformats.org/officeDocument/2006/relationships/hyperlink" Target="https://twitter.com/realDonaldTrump/status/1164231651351617536" TargetMode="External" /><Relationship Id="rId151" Type="http://schemas.openxmlformats.org/officeDocument/2006/relationships/hyperlink" Target="https://twitter.com/realdonaldtrump/status/1164231651351617536" TargetMode="External" /><Relationship Id="rId152" Type="http://schemas.openxmlformats.org/officeDocument/2006/relationships/hyperlink" Target="https://twitter.com/realdonaldtrump/status/1164231651351617536" TargetMode="External" /><Relationship Id="rId153" Type="http://schemas.openxmlformats.org/officeDocument/2006/relationships/hyperlink" Target="https://twitter.com/realdonaldtrump/status/1164231651351617536" TargetMode="External" /><Relationship Id="rId154" Type="http://schemas.openxmlformats.org/officeDocument/2006/relationships/hyperlink" Target="https://twitter.com/realdonaldtrump/status/1164231651351617536" TargetMode="External" /><Relationship Id="rId155" Type="http://schemas.openxmlformats.org/officeDocument/2006/relationships/hyperlink" Target="https://twitter.com/realdonaldtrump/status/1164231651351617536" TargetMode="External" /><Relationship Id="rId156" Type="http://schemas.openxmlformats.org/officeDocument/2006/relationships/hyperlink" Target="https://twitter.com/realdonaldtrump/status/1164231651351617536" TargetMode="External" /><Relationship Id="rId157" Type="http://schemas.openxmlformats.org/officeDocument/2006/relationships/hyperlink" Target="https://twitter.com/realDonaldTrump/status/1164231651351617536" TargetMode="External" /><Relationship Id="rId158" Type="http://schemas.openxmlformats.org/officeDocument/2006/relationships/hyperlink" Target="https://twitter.com/realdonaldtrump/status/1164231651351617536?s=21" TargetMode="External" /><Relationship Id="rId159" Type="http://schemas.openxmlformats.org/officeDocument/2006/relationships/hyperlink" Target="https://twitter.com/realdonaldtrump/status/1164231651351617536?s=21" TargetMode="External" /><Relationship Id="rId160" Type="http://schemas.openxmlformats.org/officeDocument/2006/relationships/hyperlink" Target="https://twitter.com/realdonaldtrump/status/1164231651351617536" TargetMode="External" /><Relationship Id="rId161" Type="http://schemas.openxmlformats.org/officeDocument/2006/relationships/hyperlink" Target="https://twitter.com/realdonaldtrump/status/1164231651351617536" TargetMode="External" /><Relationship Id="rId162" Type="http://schemas.openxmlformats.org/officeDocument/2006/relationships/hyperlink" Target="https://twitter.com/realdonaldtrump/status/1164231651351617536" TargetMode="External" /><Relationship Id="rId163" Type="http://schemas.openxmlformats.org/officeDocument/2006/relationships/hyperlink" Target="https://twitter.com/realdonaldtrump/status/1164231651351617536?s=21" TargetMode="External" /><Relationship Id="rId164" Type="http://schemas.openxmlformats.org/officeDocument/2006/relationships/hyperlink" Target="https://twitter.com/realdonaldtrump/status/1164231651351617536?s=21" TargetMode="External" /><Relationship Id="rId165" Type="http://schemas.openxmlformats.org/officeDocument/2006/relationships/hyperlink" Target="https://twitter.com/realdonaldtrump/status/1164231651351617536" TargetMode="External" /><Relationship Id="rId166" Type="http://schemas.openxmlformats.org/officeDocument/2006/relationships/hyperlink" Target="https://twitter.com/realdonaldtrump/status/1164231651351617536" TargetMode="External" /><Relationship Id="rId167" Type="http://schemas.openxmlformats.org/officeDocument/2006/relationships/hyperlink" Target="https://twitter.com/realdonaldtrump/status/1164231651351617536" TargetMode="External" /><Relationship Id="rId168" Type="http://schemas.openxmlformats.org/officeDocument/2006/relationships/hyperlink" Target="https://twitter.com/realdonaldtrump/status/1164231651351617536" TargetMode="External" /><Relationship Id="rId169" Type="http://schemas.openxmlformats.org/officeDocument/2006/relationships/hyperlink" Target="https://twitter.com/realdonaldtrump/status/1164231651351617536" TargetMode="External" /><Relationship Id="rId170" Type="http://schemas.openxmlformats.org/officeDocument/2006/relationships/hyperlink" Target="https://pbs.twimg.com/media/ECgugPkVAAEKWds.jpg" TargetMode="External" /><Relationship Id="rId171" Type="http://schemas.openxmlformats.org/officeDocument/2006/relationships/hyperlink" Target="https://pbs.twimg.com/media/ECgugPkVAAEKWds.jpg" TargetMode="External" /><Relationship Id="rId172" Type="http://schemas.openxmlformats.org/officeDocument/2006/relationships/hyperlink" Target="https://pbs.twimg.com/media/ECgugPkVAAEKWds.jpg" TargetMode="External" /><Relationship Id="rId173" Type="http://schemas.openxmlformats.org/officeDocument/2006/relationships/hyperlink" Target="https://pbs.twimg.com/media/ECgugPkVAAEKWds.jpg" TargetMode="External" /><Relationship Id="rId174" Type="http://schemas.openxmlformats.org/officeDocument/2006/relationships/hyperlink" Target="https://pbs.twimg.com/media/ECgugPkVAAEKWds.jpg" TargetMode="External" /><Relationship Id="rId175" Type="http://schemas.openxmlformats.org/officeDocument/2006/relationships/hyperlink" Target="https://pbs.twimg.com/media/ECgugPkVAAEKWds.jpg" TargetMode="External" /><Relationship Id="rId176" Type="http://schemas.openxmlformats.org/officeDocument/2006/relationships/hyperlink" Target="https://pbs.twimg.com/media/ECgvOOFUIAAN8yJ.jpg" TargetMode="External" /><Relationship Id="rId177" Type="http://schemas.openxmlformats.org/officeDocument/2006/relationships/hyperlink" Target="https://pbs.twimg.com/media/ECgugPkVAAEKWds.jpg" TargetMode="External" /><Relationship Id="rId178" Type="http://schemas.openxmlformats.org/officeDocument/2006/relationships/hyperlink" Target="https://pbs.twimg.com/media/ECgugPkVAAEKWds.jpg" TargetMode="External" /><Relationship Id="rId179" Type="http://schemas.openxmlformats.org/officeDocument/2006/relationships/hyperlink" Target="https://pbs.twimg.com/media/ECgugPkVAAEKWds.jpg" TargetMode="External" /><Relationship Id="rId180" Type="http://schemas.openxmlformats.org/officeDocument/2006/relationships/hyperlink" Target="https://pbs.twimg.com/media/ECgugPkVAAEKWds.jpg" TargetMode="External" /><Relationship Id="rId181" Type="http://schemas.openxmlformats.org/officeDocument/2006/relationships/hyperlink" Target="https://pbs.twimg.com/media/ECgugPkVAAEKWds.jpg" TargetMode="External" /><Relationship Id="rId182" Type="http://schemas.openxmlformats.org/officeDocument/2006/relationships/hyperlink" Target="https://pbs.twimg.com/media/ECgugPkVAAEKWds.jpg" TargetMode="External" /><Relationship Id="rId183" Type="http://schemas.openxmlformats.org/officeDocument/2006/relationships/hyperlink" Target="https://pbs.twimg.com/media/ECgugPkVAAEKWds.jpg" TargetMode="External" /><Relationship Id="rId184" Type="http://schemas.openxmlformats.org/officeDocument/2006/relationships/hyperlink" Target="https://pbs.twimg.com/media/ECgugPkVAAEKWds.jpg" TargetMode="External" /><Relationship Id="rId185" Type="http://schemas.openxmlformats.org/officeDocument/2006/relationships/hyperlink" Target="https://pbs.twimg.com/media/ECgugPkVAAEKWds.jpg" TargetMode="External" /><Relationship Id="rId186" Type="http://schemas.openxmlformats.org/officeDocument/2006/relationships/hyperlink" Target="https://pbs.twimg.com/media/ECgugPkVAAEKWds.jpg" TargetMode="External" /><Relationship Id="rId187" Type="http://schemas.openxmlformats.org/officeDocument/2006/relationships/hyperlink" Target="https://pbs.twimg.com/media/ECgugPkVAAEKWds.jpg" TargetMode="External" /><Relationship Id="rId188" Type="http://schemas.openxmlformats.org/officeDocument/2006/relationships/hyperlink" Target="https://pbs.twimg.com/media/EChgFqaU4AEpH0a.jpg" TargetMode="External" /><Relationship Id="rId189" Type="http://schemas.openxmlformats.org/officeDocument/2006/relationships/hyperlink" Target="https://pbs.twimg.com/media/ECgugPkVAAEKWds.jpg" TargetMode="External" /><Relationship Id="rId190" Type="http://schemas.openxmlformats.org/officeDocument/2006/relationships/hyperlink" Target="https://pbs.twimg.com/media/ECgugPkVAAEKWds.jpg" TargetMode="External" /><Relationship Id="rId191" Type="http://schemas.openxmlformats.org/officeDocument/2006/relationships/hyperlink" Target="https://pbs.twimg.com/media/ECgugPkVAAEKWds.jpg" TargetMode="External" /><Relationship Id="rId192" Type="http://schemas.openxmlformats.org/officeDocument/2006/relationships/hyperlink" Target="https://pbs.twimg.com/media/ECgugPkVAAEKWds.jpg" TargetMode="External" /><Relationship Id="rId193" Type="http://schemas.openxmlformats.org/officeDocument/2006/relationships/hyperlink" Target="https://pbs.twimg.com/media/ECgugPkVAAEKWds.jpg" TargetMode="External" /><Relationship Id="rId194" Type="http://schemas.openxmlformats.org/officeDocument/2006/relationships/hyperlink" Target="https://pbs.twimg.com/media/ECgugPkVAAEKWds.jpg" TargetMode="External" /><Relationship Id="rId195" Type="http://schemas.openxmlformats.org/officeDocument/2006/relationships/hyperlink" Target="http://pbs.twimg.com/profile_images/960940049561927680/-KtIWjJV_normal.jpg" TargetMode="External" /><Relationship Id="rId196" Type="http://schemas.openxmlformats.org/officeDocument/2006/relationships/hyperlink" Target="http://pbs.twimg.com/profile_images/960940049561927680/-KtIWjJV_normal.jpg" TargetMode="External" /><Relationship Id="rId197" Type="http://schemas.openxmlformats.org/officeDocument/2006/relationships/hyperlink" Target="http://pbs.twimg.com/profile_images/1250729097/Buddah_2.jpg_red_normal.jpg" TargetMode="External" /><Relationship Id="rId198" Type="http://schemas.openxmlformats.org/officeDocument/2006/relationships/hyperlink" Target="https://pbs.twimg.com/media/ECgvOOFUIAAN8yJ.jpg" TargetMode="External" /><Relationship Id="rId199" Type="http://schemas.openxmlformats.org/officeDocument/2006/relationships/hyperlink" Target="http://pbs.twimg.com/profile_images/978256306942472193/UGbTipbY_normal.jpg" TargetMode="External" /><Relationship Id="rId200" Type="http://schemas.openxmlformats.org/officeDocument/2006/relationships/hyperlink" Target="http://pbs.twimg.com/profile_images/1163088783270715393/UXsNorsx_normal.jpg" TargetMode="External" /><Relationship Id="rId201" Type="http://schemas.openxmlformats.org/officeDocument/2006/relationships/hyperlink" Target="http://pbs.twimg.com/profile_images/1142685590607028224/Sxo-rZL6_normal.png" TargetMode="External" /><Relationship Id="rId202" Type="http://schemas.openxmlformats.org/officeDocument/2006/relationships/hyperlink" Target="http://pbs.twimg.com/profile_images/1142685590607028224/Sxo-rZL6_normal.png" TargetMode="External" /><Relationship Id="rId203" Type="http://schemas.openxmlformats.org/officeDocument/2006/relationships/hyperlink" Target="http://pbs.twimg.com/profile_images/1142685590607028224/Sxo-rZL6_normal.png" TargetMode="External" /><Relationship Id="rId204" Type="http://schemas.openxmlformats.org/officeDocument/2006/relationships/hyperlink" Target="http://pbs.twimg.com/profile_images/1152267500966596608/hP9T5WB1_normal.jpg" TargetMode="External" /><Relationship Id="rId205" Type="http://schemas.openxmlformats.org/officeDocument/2006/relationships/hyperlink" Target="http://pbs.twimg.com/profile_images/1088898561213751296/98Ew6-y3_normal.jpg" TargetMode="External" /><Relationship Id="rId206" Type="http://schemas.openxmlformats.org/officeDocument/2006/relationships/hyperlink" Target="http://pbs.twimg.com/profile_images/1164311225427222529/kOVl1WXJ_normal.jpg" TargetMode="External" /><Relationship Id="rId207" Type="http://schemas.openxmlformats.org/officeDocument/2006/relationships/hyperlink" Target="http://pbs.twimg.com/profile_images/630675658436382720/aToeTL1o_normal.jpg" TargetMode="External" /><Relationship Id="rId208" Type="http://schemas.openxmlformats.org/officeDocument/2006/relationships/hyperlink" Target="http://pbs.twimg.com/profile_images/2715267793/b6729d675bbd93df3478e7ba0dead98d_normal.jpeg" TargetMode="External" /><Relationship Id="rId209" Type="http://schemas.openxmlformats.org/officeDocument/2006/relationships/hyperlink" Target="http://pbs.twimg.com/profile_images/2715267793/b6729d675bbd93df3478e7ba0dead98d_normal.jpeg" TargetMode="External" /><Relationship Id="rId210" Type="http://schemas.openxmlformats.org/officeDocument/2006/relationships/hyperlink" Target="http://pbs.twimg.com/profile_images/1138832139351482368/VcICpCF1_normal.jpg" TargetMode="External" /><Relationship Id="rId211" Type="http://schemas.openxmlformats.org/officeDocument/2006/relationships/hyperlink" Target="http://pbs.twimg.com/profile_images/1138832139351482368/VcICpCF1_normal.jpg" TargetMode="External" /><Relationship Id="rId212" Type="http://schemas.openxmlformats.org/officeDocument/2006/relationships/hyperlink" Target="http://pbs.twimg.com/profile_images/1138832139351482368/VcICpCF1_normal.jpg" TargetMode="External" /><Relationship Id="rId213" Type="http://schemas.openxmlformats.org/officeDocument/2006/relationships/hyperlink" Target="http://pbs.twimg.com/profile_images/1086712375082995712/f5a1HSB0_normal.jpg" TargetMode="External" /><Relationship Id="rId214" Type="http://schemas.openxmlformats.org/officeDocument/2006/relationships/hyperlink" Target="http://pbs.twimg.com/profile_images/1133541803/ElCangriman_normal.png" TargetMode="External" /><Relationship Id="rId215" Type="http://schemas.openxmlformats.org/officeDocument/2006/relationships/hyperlink" Target="http://pbs.twimg.com/profile_images/1045671501754556416/Fd_nn9qc_normal.jpg" TargetMode="External" /><Relationship Id="rId216" Type="http://schemas.openxmlformats.org/officeDocument/2006/relationships/hyperlink" Target="http://pbs.twimg.com/profile_images/1045671501754556416/Fd_nn9qc_normal.jpg" TargetMode="External" /><Relationship Id="rId217" Type="http://schemas.openxmlformats.org/officeDocument/2006/relationships/hyperlink" Target="http://pbs.twimg.com/profile_images/1131812105638821889/U-NL7tMo_normal.jpg" TargetMode="External" /><Relationship Id="rId218" Type="http://schemas.openxmlformats.org/officeDocument/2006/relationships/hyperlink" Target="https://pbs.twimg.com/media/ECgugPkVAAEKWds.jpg" TargetMode="External" /><Relationship Id="rId219" Type="http://schemas.openxmlformats.org/officeDocument/2006/relationships/hyperlink" Target="https://pbs.twimg.com/media/ECgugPkVAAEKWds.jpg" TargetMode="External" /><Relationship Id="rId220" Type="http://schemas.openxmlformats.org/officeDocument/2006/relationships/hyperlink" Target="http://pbs.twimg.com/profile_images/1066746754769444864/zOj8Y9oX_normal.jpg" TargetMode="External" /><Relationship Id="rId221" Type="http://schemas.openxmlformats.org/officeDocument/2006/relationships/hyperlink" Target="http://pbs.twimg.com/profile_images/1066746754769444864/zOj8Y9oX_normal.jpg" TargetMode="External" /><Relationship Id="rId222" Type="http://schemas.openxmlformats.org/officeDocument/2006/relationships/hyperlink" Target="http://pbs.twimg.com/profile_images/1163952255902633985/HX8zdV_W_normal.jpg" TargetMode="External" /><Relationship Id="rId223" Type="http://schemas.openxmlformats.org/officeDocument/2006/relationships/hyperlink" Target="http://pbs.twimg.com/profile_images/1156978808630546432/V-iq62iJ_normal.jpg" TargetMode="External" /><Relationship Id="rId224" Type="http://schemas.openxmlformats.org/officeDocument/2006/relationships/hyperlink" Target="http://pbs.twimg.com/profile_images/1156978808630546432/V-iq62iJ_normal.jpg" TargetMode="External" /><Relationship Id="rId225" Type="http://schemas.openxmlformats.org/officeDocument/2006/relationships/hyperlink" Target="http://pbs.twimg.com/profile_images/1156978808630546432/V-iq62iJ_normal.jpg" TargetMode="External" /><Relationship Id="rId226" Type="http://schemas.openxmlformats.org/officeDocument/2006/relationships/hyperlink" Target="http://pbs.twimg.com/profile_images/1156978808630546432/V-iq62iJ_normal.jpg" TargetMode="External" /><Relationship Id="rId227" Type="http://schemas.openxmlformats.org/officeDocument/2006/relationships/hyperlink" Target="http://pbs.twimg.com/profile_images/1156978808630546432/V-iq62iJ_normal.jpg" TargetMode="External" /><Relationship Id="rId228" Type="http://schemas.openxmlformats.org/officeDocument/2006/relationships/hyperlink" Target="http://pbs.twimg.com/profile_images/1156978808630546432/V-iq62iJ_normal.jpg" TargetMode="External" /><Relationship Id="rId229" Type="http://schemas.openxmlformats.org/officeDocument/2006/relationships/hyperlink" Target="http://pbs.twimg.com/profile_images/1156978808630546432/V-iq62iJ_normal.jpg" TargetMode="External" /><Relationship Id="rId230" Type="http://schemas.openxmlformats.org/officeDocument/2006/relationships/hyperlink" Target="http://pbs.twimg.com/profile_images/1156978808630546432/V-iq62iJ_normal.jpg" TargetMode="External" /><Relationship Id="rId231" Type="http://schemas.openxmlformats.org/officeDocument/2006/relationships/hyperlink" Target="http://pbs.twimg.com/profile_images/1156978808630546432/V-iq62iJ_normal.jpg" TargetMode="External" /><Relationship Id="rId232" Type="http://schemas.openxmlformats.org/officeDocument/2006/relationships/hyperlink" Target="http://pbs.twimg.com/profile_images/1156978808630546432/V-iq62iJ_normal.jpg" TargetMode="External" /><Relationship Id="rId233" Type="http://schemas.openxmlformats.org/officeDocument/2006/relationships/hyperlink" Target="http://pbs.twimg.com/profile_images/1156978808630546432/V-iq62iJ_normal.jpg" TargetMode="External" /><Relationship Id="rId234" Type="http://schemas.openxmlformats.org/officeDocument/2006/relationships/hyperlink" Target="http://pbs.twimg.com/profile_images/1156978808630546432/V-iq62iJ_normal.jpg" TargetMode="External" /><Relationship Id="rId235" Type="http://schemas.openxmlformats.org/officeDocument/2006/relationships/hyperlink" Target="http://pbs.twimg.com/profile_images/1156978808630546432/V-iq62iJ_normal.jpg" TargetMode="External" /><Relationship Id="rId236" Type="http://schemas.openxmlformats.org/officeDocument/2006/relationships/hyperlink" Target="http://pbs.twimg.com/profile_images/1156978808630546432/V-iq62iJ_normal.jpg" TargetMode="External" /><Relationship Id="rId237" Type="http://schemas.openxmlformats.org/officeDocument/2006/relationships/hyperlink" Target="http://pbs.twimg.com/profile_images/1156978808630546432/V-iq62iJ_normal.jpg" TargetMode="External" /><Relationship Id="rId238" Type="http://schemas.openxmlformats.org/officeDocument/2006/relationships/hyperlink" Target="http://pbs.twimg.com/profile_images/1156978808630546432/V-iq62iJ_normal.jpg" TargetMode="External" /><Relationship Id="rId239" Type="http://schemas.openxmlformats.org/officeDocument/2006/relationships/hyperlink" Target="http://pbs.twimg.com/profile_images/1156978808630546432/V-iq62iJ_normal.jpg" TargetMode="External" /><Relationship Id="rId240" Type="http://schemas.openxmlformats.org/officeDocument/2006/relationships/hyperlink" Target="http://pbs.twimg.com/profile_images/1156978808630546432/V-iq62iJ_normal.jpg" TargetMode="External" /><Relationship Id="rId241" Type="http://schemas.openxmlformats.org/officeDocument/2006/relationships/hyperlink" Target="http://pbs.twimg.com/profile_images/1156978808630546432/V-iq62iJ_normal.jpg" TargetMode="External" /><Relationship Id="rId242" Type="http://schemas.openxmlformats.org/officeDocument/2006/relationships/hyperlink" Target="http://pbs.twimg.com/profile_images/1156978808630546432/V-iq62iJ_normal.jpg" TargetMode="External" /><Relationship Id="rId243" Type="http://schemas.openxmlformats.org/officeDocument/2006/relationships/hyperlink" Target="http://pbs.twimg.com/profile_images/1157205527820156929/1qdasen__normal.jpg" TargetMode="External" /><Relationship Id="rId244" Type="http://schemas.openxmlformats.org/officeDocument/2006/relationships/hyperlink" Target="http://pbs.twimg.com/profile_images/1157205527820156929/1qdasen__normal.jpg" TargetMode="External" /><Relationship Id="rId245" Type="http://schemas.openxmlformats.org/officeDocument/2006/relationships/hyperlink" Target="http://pbs.twimg.com/profile_images/566130034541203459/474yJkpb_normal.jpeg" TargetMode="External" /><Relationship Id="rId246" Type="http://schemas.openxmlformats.org/officeDocument/2006/relationships/hyperlink" Target="http://pbs.twimg.com/profile_images/566130034541203459/474yJkpb_normal.jpeg" TargetMode="External" /><Relationship Id="rId247" Type="http://schemas.openxmlformats.org/officeDocument/2006/relationships/hyperlink" Target="http://pbs.twimg.com/profile_images/1100892080853798913/14r9h-jv_normal.png" TargetMode="External" /><Relationship Id="rId248" Type="http://schemas.openxmlformats.org/officeDocument/2006/relationships/hyperlink" Target="http://pbs.twimg.com/profile_images/1115921210188103680/aSY8-MM7_normal.jpg" TargetMode="External" /><Relationship Id="rId249" Type="http://schemas.openxmlformats.org/officeDocument/2006/relationships/hyperlink" Target="http://pbs.twimg.com/profile_images/1000887169005780999/ifVqI8MQ_normal.jpg" TargetMode="External" /><Relationship Id="rId250" Type="http://schemas.openxmlformats.org/officeDocument/2006/relationships/hyperlink" Target="https://pbs.twimg.com/media/ECgugPkVAAEKWds.jpg" TargetMode="External" /><Relationship Id="rId251" Type="http://schemas.openxmlformats.org/officeDocument/2006/relationships/hyperlink" Target="https://pbs.twimg.com/media/ECgugPkVAAEKWds.jpg" TargetMode="External" /><Relationship Id="rId252" Type="http://schemas.openxmlformats.org/officeDocument/2006/relationships/hyperlink" Target="http://pbs.twimg.com/profile_images/1164528255447126016/9_0zVQS-_normal.jpg" TargetMode="External" /><Relationship Id="rId253" Type="http://schemas.openxmlformats.org/officeDocument/2006/relationships/hyperlink" Target="http://pbs.twimg.com/profile_images/1143743427944898560/6TI31kRb_normal.png" TargetMode="External" /><Relationship Id="rId254" Type="http://schemas.openxmlformats.org/officeDocument/2006/relationships/hyperlink" Target="http://pbs.twimg.com/profile_images/1158503516656324608/CLJ94cQX_normal.jpg" TargetMode="External" /><Relationship Id="rId255" Type="http://schemas.openxmlformats.org/officeDocument/2006/relationships/hyperlink" Target="http://pbs.twimg.com/profile_images/1158503516656324608/CLJ94cQX_normal.jpg" TargetMode="External" /><Relationship Id="rId256" Type="http://schemas.openxmlformats.org/officeDocument/2006/relationships/hyperlink" Target="http://pbs.twimg.com/profile_images/1158503516656324608/CLJ94cQX_normal.jpg" TargetMode="External" /><Relationship Id="rId257" Type="http://schemas.openxmlformats.org/officeDocument/2006/relationships/hyperlink" Target="http://pbs.twimg.com/profile_images/1158503516656324608/CLJ94cQX_normal.jpg" TargetMode="External" /><Relationship Id="rId258" Type="http://schemas.openxmlformats.org/officeDocument/2006/relationships/hyperlink" Target="http://pbs.twimg.com/profile_images/1158503516656324608/CLJ94cQX_normal.jpg" TargetMode="External" /><Relationship Id="rId259" Type="http://schemas.openxmlformats.org/officeDocument/2006/relationships/hyperlink" Target="http://pbs.twimg.com/profile_images/1158503516656324608/CLJ94cQX_normal.jpg" TargetMode="External" /><Relationship Id="rId260" Type="http://schemas.openxmlformats.org/officeDocument/2006/relationships/hyperlink" Target="http://pbs.twimg.com/profile_images/1158503516656324608/CLJ94cQX_normal.jpg" TargetMode="External" /><Relationship Id="rId261" Type="http://schemas.openxmlformats.org/officeDocument/2006/relationships/hyperlink" Target="http://pbs.twimg.com/profile_images/1158503516656324608/CLJ94cQX_normal.jpg" TargetMode="External" /><Relationship Id="rId262" Type="http://schemas.openxmlformats.org/officeDocument/2006/relationships/hyperlink" Target="http://pbs.twimg.com/profile_images/1158503516656324608/CLJ94cQX_normal.jpg" TargetMode="External" /><Relationship Id="rId263" Type="http://schemas.openxmlformats.org/officeDocument/2006/relationships/hyperlink" Target="http://pbs.twimg.com/profile_images/1158503516656324608/CLJ94cQX_normal.jpg" TargetMode="External" /><Relationship Id="rId264" Type="http://schemas.openxmlformats.org/officeDocument/2006/relationships/hyperlink" Target="http://pbs.twimg.com/profile_images/1158503516656324608/CLJ94cQX_normal.jpg" TargetMode="External" /><Relationship Id="rId265" Type="http://schemas.openxmlformats.org/officeDocument/2006/relationships/hyperlink" Target="http://pbs.twimg.com/profile_images/1158503516656324608/CLJ94cQX_normal.jpg" TargetMode="External" /><Relationship Id="rId266" Type="http://schemas.openxmlformats.org/officeDocument/2006/relationships/hyperlink" Target="http://pbs.twimg.com/profile_images/978879250991341568/KWqRUIY3_normal.jpg" TargetMode="External" /><Relationship Id="rId267" Type="http://schemas.openxmlformats.org/officeDocument/2006/relationships/hyperlink" Target="http://pbs.twimg.com/profile_images/1151508445591457793/kpSjVfaB_normal.jpg" TargetMode="External" /><Relationship Id="rId268" Type="http://schemas.openxmlformats.org/officeDocument/2006/relationships/hyperlink" Target="http://pbs.twimg.com/profile_images/679490129849876480/jMVH6lzR_normal.jpg" TargetMode="External" /><Relationship Id="rId269" Type="http://schemas.openxmlformats.org/officeDocument/2006/relationships/hyperlink" Target="http://pbs.twimg.com/profile_images/679490129849876480/jMVH6lzR_normal.jpg" TargetMode="External" /><Relationship Id="rId270" Type="http://schemas.openxmlformats.org/officeDocument/2006/relationships/hyperlink" Target="http://pbs.twimg.com/profile_images/679490129849876480/jMVH6lzR_normal.jpg" TargetMode="External" /><Relationship Id="rId271" Type="http://schemas.openxmlformats.org/officeDocument/2006/relationships/hyperlink" Target="http://pbs.twimg.com/profile_images/679490129849876480/jMVH6lzR_normal.jpg" TargetMode="External" /><Relationship Id="rId272" Type="http://schemas.openxmlformats.org/officeDocument/2006/relationships/hyperlink" Target="http://pbs.twimg.com/profile_images/679490129849876480/jMVH6lzR_normal.jpg" TargetMode="External" /><Relationship Id="rId273" Type="http://schemas.openxmlformats.org/officeDocument/2006/relationships/hyperlink" Target="http://pbs.twimg.com/profile_images/679490129849876480/jMVH6lzR_normal.jpg" TargetMode="External" /><Relationship Id="rId274" Type="http://schemas.openxmlformats.org/officeDocument/2006/relationships/hyperlink" Target="http://pbs.twimg.com/profile_images/679490129849876480/jMVH6lzR_normal.jpg" TargetMode="External" /><Relationship Id="rId275" Type="http://schemas.openxmlformats.org/officeDocument/2006/relationships/hyperlink" Target="http://pbs.twimg.com/profile_images/1073640725802291200/CBwhRSIB_normal.jpg" TargetMode="External" /><Relationship Id="rId276" Type="http://schemas.openxmlformats.org/officeDocument/2006/relationships/hyperlink" Target="https://pbs.twimg.com/media/ECgugPkVAAEKWds.jpg" TargetMode="External" /><Relationship Id="rId277" Type="http://schemas.openxmlformats.org/officeDocument/2006/relationships/hyperlink" Target="https://pbs.twimg.com/media/ECgugPkVAAEKWds.jpg" TargetMode="External" /><Relationship Id="rId278" Type="http://schemas.openxmlformats.org/officeDocument/2006/relationships/hyperlink" Target="https://pbs.twimg.com/media/ECgugPkVAAEKWds.jpg" TargetMode="External" /><Relationship Id="rId279" Type="http://schemas.openxmlformats.org/officeDocument/2006/relationships/hyperlink" Target="https://pbs.twimg.com/media/ECgugPkVAAEKWds.jpg" TargetMode="External" /><Relationship Id="rId280" Type="http://schemas.openxmlformats.org/officeDocument/2006/relationships/hyperlink" Target="https://pbs.twimg.com/media/ECgugPkVAAEKWds.jpg" TargetMode="External" /><Relationship Id="rId281" Type="http://schemas.openxmlformats.org/officeDocument/2006/relationships/hyperlink" Target="https://pbs.twimg.com/media/ECgugPkVAAEKWds.jpg" TargetMode="External" /><Relationship Id="rId282" Type="http://schemas.openxmlformats.org/officeDocument/2006/relationships/hyperlink" Target="https://pbs.twimg.com/media/ECgugPkVAAEKWds.jpg" TargetMode="External" /><Relationship Id="rId283" Type="http://schemas.openxmlformats.org/officeDocument/2006/relationships/hyperlink" Target="http://pbs.twimg.com/profile_images/738062060576071680/tAsgL412_normal.jpg" TargetMode="External" /><Relationship Id="rId284" Type="http://schemas.openxmlformats.org/officeDocument/2006/relationships/hyperlink" Target="http://pbs.twimg.com/profile_images/1127915493548011520/3E3tCN73_normal.jpg" TargetMode="External" /><Relationship Id="rId285" Type="http://schemas.openxmlformats.org/officeDocument/2006/relationships/hyperlink" Target="http://pbs.twimg.com/profile_images/560330789380833280/ZB6kOpfe_normal.jpeg" TargetMode="External" /><Relationship Id="rId286" Type="http://schemas.openxmlformats.org/officeDocument/2006/relationships/hyperlink" Target="http://pbs.twimg.com/profile_images/1091760906847977472/Ao9v6lw0_normal.jpg" TargetMode="External" /><Relationship Id="rId287" Type="http://schemas.openxmlformats.org/officeDocument/2006/relationships/hyperlink" Target="http://pbs.twimg.com/profile_images/1091760906847977472/Ao9v6lw0_normal.jpg" TargetMode="External" /><Relationship Id="rId288" Type="http://schemas.openxmlformats.org/officeDocument/2006/relationships/hyperlink" Target="http://pbs.twimg.com/profile_images/1091760906847977472/Ao9v6lw0_normal.jpg" TargetMode="External" /><Relationship Id="rId289" Type="http://schemas.openxmlformats.org/officeDocument/2006/relationships/hyperlink" Target="http://pbs.twimg.com/profile_images/1091760906847977472/Ao9v6lw0_normal.jpg" TargetMode="External" /><Relationship Id="rId290" Type="http://schemas.openxmlformats.org/officeDocument/2006/relationships/hyperlink" Target="http://pbs.twimg.com/profile_images/1091760906847977472/Ao9v6lw0_normal.jpg" TargetMode="External" /><Relationship Id="rId291" Type="http://schemas.openxmlformats.org/officeDocument/2006/relationships/hyperlink" Target="http://pbs.twimg.com/profile_images/1091760906847977472/Ao9v6lw0_normal.jpg" TargetMode="External" /><Relationship Id="rId292" Type="http://schemas.openxmlformats.org/officeDocument/2006/relationships/hyperlink" Target="http://pbs.twimg.com/profile_images/1091760906847977472/Ao9v6lw0_normal.jpg" TargetMode="External" /><Relationship Id="rId293" Type="http://schemas.openxmlformats.org/officeDocument/2006/relationships/hyperlink" Target="http://pbs.twimg.com/profile_images/1091760906847977472/Ao9v6lw0_normal.jpg" TargetMode="External" /><Relationship Id="rId294" Type="http://schemas.openxmlformats.org/officeDocument/2006/relationships/hyperlink" Target="http://pbs.twimg.com/profile_images/1091760906847977472/Ao9v6lw0_normal.jpg" TargetMode="External" /><Relationship Id="rId295" Type="http://schemas.openxmlformats.org/officeDocument/2006/relationships/hyperlink" Target="http://pbs.twimg.com/profile_images/1091760906847977472/Ao9v6lw0_normal.jpg" TargetMode="External" /><Relationship Id="rId296" Type="http://schemas.openxmlformats.org/officeDocument/2006/relationships/hyperlink" Target="http://pbs.twimg.com/profile_images/1091760906847977472/Ao9v6lw0_normal.jpg" TargetMode="External" /><Relationship Id="rId297" Type="http://schemas.openxmlformats.org/officeDocument/2006/relationships/hyperlink" Target="http://pbs.twimg.com/profile_images/1091760906847977472/Ao9v6lw0_normal.jpg" TargetMode="External" /><Relationship Id="rId298" Type="http://schemas.openxmlformats.org/officeDocument/2006/relationships/hyperlink" Target="http://pbs.twimg.com/profile_images/1091760906847977472/Ao9v6lw0_normal.jpg" TargetMode="External" /><Relationship Id="rId299" Type="http://schemas.openxmlformats.org/officeDocument/2006/relationships/hyperlink" Target="http://pbs.twimg.com/profile_images/1464735927/ASA_normal.jpg" TargetMode="External" /><Relationship Id="rId300" Type="http://schemas.openxmlformats.org/officeDocument/2006/relationships/hyperlink" Target="http://pbs.twimg.com/profile_images/1156947728762572802/CFRvk6wY_normal.jpg" TargetMode="External" /><Relationship Id="rId301" Type="http://schemas.openxmlformats.org/officeDocument/2006/relationships/hyperlink" Target="http://pbs.twimg.com/profile_images/672554172366102533/lV128fzV_normal.jpg" TargetMode="External" /><Relationship Id="rId302" Type="http://schemas.openxmlformats.org/officeDocument/2006/relationships/hyperlink" Target="http://pbs.twimg.com/profile_images/672554172366102533/lV128fzV_normal.jpg" TargetMode="External" /><Relationship Id="rId303" Type="http://schemas.openxmlformats.org/officeDocument/2006/relationships/hyperlink" Target="http://pbs.twimg.com/profile_images/672554172366102533/lV128fzV_normal.jpg" TargetMode="External" /><Relationship Id="rId304" Type="http://schemas.openxmlformats.org/officeDocument/2006/relationships/hyperlink" Target="http://pbs.twimg.com/profile_images/672554172366102533/lV128fzV_normal.jpg" TargetMode="External" /><Relationship Id="rId305" Type="http://schemas.openxmlformats.org/officeDocument/2006/relationships/hyperlink" Target="http://pbs.twimg.com/profile_images/672554172366102533/lV128fzV_normal.jpg" TargetMode="External" /><Relationship Id="rId306" Type="http://schemas.openxmlformats.org/officeDocument/2006/relationships/hyperlink" Target="http://pbs.twimg.com/profile_images/672554172366102533/lV128fzV_normal.jpg" TargetMode="External" /><Relationship Id="rId307" Type="http://schemas.openxmlformats.org/officeDocument/2006/relationships/hyperlink" Target="http://pbs.twimg.com/profile_images/672554172366102533/lV128fzV_normal.jpg" TargetMode="External" /><Relationship Id="rId308" Type="http://schemas.openxmlformats.org/officeDocument/2006/relationships/hyperlink" Target="http://pbs.twimg.com/profile_images/672554172366102533/lV128fzV_normal.jpg" TargetMode="External" /><Relationship Id="rId309" Type="http://schemas.openxmlformats.org/officeDocument/2006/relationships/hyperlink" Target="http://pbs.twimg.com/profile_images/672554172366102533/lV128fzV_normal.jpg" TargetMode="External" /><Relationship Id="rId310" Type="http://schemas.openxmlformats.org/officeDocument/2006/relationships/hyperlink" Target="http://pbs.twimg.com/profile_images/672554172366102533/lV128fzV_normal.jpg" TargetMode="External" /><Relationship Id="rId311" Type="http://schemas.openxmlformats.org/officeDocument/2006/relationships/hyperlink" Target="http://pbs.twimg.com/profile_images/1110191867289878528/rHTjyaZp_normal.png" TargetMode="External" /><Relationship Id="rId312" Type="http://schemas.openxmlformats.org/officeDocument/2006/relationships/hyperlink" Target="http://pbs.twimg.com/profile_images/1110191867289878528/rHTjyaZp_normal.png" TargetMode="External" /><Relationship Id="rId313" Type="http://schemas.openxmlformats.org/officeDocument/2006/relationships/hyperlink" Target="http://pbs.twimg.com/profile_images/1110191867289878528/rHTjyaZp_normal.png" TargetMode="External" /><Relationship Id="rId314" Type="http://schemas.openxmlformats.org/officeDocument/2006/relationships/hyperlink" Target="https://pbs.twimg.com/media/EChgFqaU4AEpH0a.jpg" TargetMode="External" /><Relationship Id="rId315" Type="http://schemas.openxmlformats.org/officeDocument/2006/relationships/hyperlink" Target="http://pbs.twimg.com/profile_images/1113703139025326081/8jx1Gwcf_normal.jpg" TargetMode="External" /><Relationship Id="rId316" Type="http://schemas.openxmlformats.org/officeDocument/2006/relationships/hyperlink" Target="http://pbs.twimg.com/profile_images/1354917911/US_Seal_a_normal.jpg" TargetMode="External" /><Relationship Id="rId317" Type="http://schemas.openxmlformats.org/officeDocument/2006/relationships/hyperlink" Target="http://pbs.twimg.com/profile_images/1041905591067664389/3wXQeTLx_normal.jpg" TargetMode="External" /><Relationship Id="rId318" Type="http://schemas.openxmlformats.org/officeDocument/2006/relationships/hyperlink" Target="http://pbs.twimg.com/profile_images/1109641786954264576/SVuxgu5u_normal.png" TargetMode="External" /><Relationship Id="rId319" Type="http://schemas.openxmlformats.org/officeDocument/2006/relationships/hyperlink" Target="http://pbs.twimg.com/profile_images/1109641786954264576/SVuxgu5u_normal.png" TargetMode="External" /><Relationship Id="rId320" Type="http://schemas.openxmlformats.org/officeDocument/2006/relationships/hyperlink" Target="http://pbs.twimg.com/profile_images/1109641786954264576/SVuxgu5u_normal.png" TargetMode="External" /><Relationship Id="rId321" Type="http://schemas.openxmlformats.org/officeDocument/2006/relationships/hyperlink" Target="http://pbs.twimg.com/profile_images/1109641786954264576/SVuxgu5u_normal.png" TargetMode="External" /><Relationship Id="rId322" Type="http://schemas.openxmlformats.org/officeDocument/2006/relationships/hyperlink" Target="http://pbs.twimg.com/profile_images/1109641786954264576/SVuxgu5u_normal.png" TargetMode="External" /><Relationship Id="rId323" Type="http://schemas.openxmlformats.org/officeDocument/2006/relationships/hyperlink" Target="http://pbs.twimg.com/profile_images/1109641786954264576/SVuxgu5u_normal.png" TargetMode="External" /><Relationship Id="rId324" Type="http://schemas.openxmlformats.org/officeDocument/2006/relationships/hyperlink" Target="http://pbs.twimg.com/profile_images/1109641786954264576/SVuxgu5u_normal.png" TargetMode="External" /><Relationship Id="rId325" Type="http://schemas.openxmlformats.org/officeDocument/2006/relationships/hyperlink" Target="http://pbs.twimg.com/profile_images/1109641786954264576/SVuxgu5u_normal.png" TargetMode="External" /><Relationship Id="rId326" Type="http://schemas.openxmlformats.org/officeDocument/2006/relationships/hyperlink" Target="http://pbs.twimg.com/profile_images/1109641786954264576/SVuxgu5u_normal.png" TargetMode="External" /><Relationship Id="rId327" Type="http://schemas.openxmlformats.org/officeDocument/2006/relationships/hyperlink" Target="http://pbs.twimg.com/profile_images/1109641786954264576/SVuxgu5u_normal.png" TargetMode="External" /><Relationship Id="rId328" Type="http://schemas.openxmlformats.org/officeDocument/2006/relationships/hyperlink" Target="http://pbs.twimg.com/profile_images/1109641786954264576/SVuxgu5u_normal.png" TargetMode="External" /><Relationship Id="rId329" Type="http://schemas.openxmlformats.org/officeDocument/2006/relationships/hyperlink" Target="http://pbs.twimg.com/profile_images/1109641786954264576/SVuxgu5u_normal.png" TargetMode="External" /><Relationship Id="rId330" Type="http://schemas.openxmlformats.org/officeDocument/2006/relationships/hyperlink" Target="http://pbs.twimg.com/profile_images/1109641786954264576/SVuxgu5u_normal.png" TargetMode="External" /><Relationship Id="rId331" Type="http://schemas.openxmlformats.org/officeDocument/2006/relationships/hyperlink" Target="http://pbs.twimg.com/profile_images/1109641786954264576/SVuxgu5u_normal.png" TargetMode="External" /><Relationship Id="rId332" Type="http://schemas.openxmlformats.org/officeDocument/2006/relationships/hyperlink" Target="http://pbs.twimg.com/profile_images/1109641786954264576/SVuxgu5u_normal.png" TargetMode="External" /><Relationship Id="rId333" Type="http://schemas.openxmlformats.org/officeDocument/2006/relationships/hyperlink" Target="http://pbs.twimg.com/profile_images/1109641786954264576/SVuxgu5u_normal.png" TargetMode="External" /><Relationship Id="rId334" Type="http://schemas.openxmlformats.org/officeDocument/2006/relationships/hyperlink" Target="http://pbs.twimg.com/profile_images/1109641786954264576/SVuxgu5u_normal.png" TargetMode="External" /><Relationship Id="rId335" Type="http://schemas.openxmlformats.org/officeDocument/2006/relationships/hyperlink" Target="http://pbs.twimg.com/profile_images/1109641786954264576/SVuxgu5u_normal.png" TargetMode="External" /><Relationship Id="rId336" Type="http://schemas.openxmlformats.org/officeDocument/2006/relationships/hyperlink" Target="http://pbs.twimg.com/profile_images/1109641786954264576/SVuxgu5u_normal.png" TargetMode="External" /><Relationship Id="rId337" Type="http://schemas.openxmlformats.org/officeDocument/2006/relationships/hyperlink" Target="http://pbs.twimg.com/profile_images/925892212340207618/-ZofsvJ5_normal.jpg" TargetMode="External" /><Relationship Id="rId338" Type="http://schemas.openxmlformats.org/officeDocument/2006/relationships/hyperlink" Target="http://pbs.twimg.com/profile_images/950720223799382016/1yqfQr7d_normal.jpg" TargetMode="External" /><Relationship Id="rId339" Type="http://schemas.openxmlformats.org/officeDocument/2006/relationships/hyperlink" Target="http://pbs.twimg.com/profile_images/1141447444502331394/cnG0eb_u_normal.jpg" TargetMode="External" /><Relationship Id="rId340" Type="http://schemas.openxmlformats.org/officeDocument/2006/relationships/hyperlink" Target="http://pbs.twimg.com/profile_images/1153626863627055104/BkJ0S6tK_normal.png" TargetMode="External" /><Relationship Id="rId341" Type="http://schemas.openxmlformats.org/officeDocument/2006/relationships/hyperlink" Target="http://pbs.twimg.com/profile_images/1107695891463446528/mffzSlOO_normal.jpg" TargetMode="External" /><Relationship Id="rId342" Type="http://schemas.openxmlformats.org/officeDocument/2006/relationships/hyperlink" Target="http://pbs.twimg.com/profile_images/420348455043604480/N4-vJ3YH_normal.jpeg" TargetMode="External" /><Relationship Id="rId343" Type="http://schemas.openxmlformats.org/officeDocument/2006/relationships/hyperlink" Target="http://pbs.twimg.com/profile_images/420348455043604480/N4-vJ3YH_normal.jpeg" TargetMode="External" /><Relationship Id="rId344" Type="http://schemas.openxmlformats.org/officeDocument/2006/relationships/hyperlink" Target="http://pbs.twimg.com/profile_images/1122060218056101888/TbDcVvMN_normal.jpg" TargetMode="External" /><Relationship Id="rId345" Type="http://schemas.openxmlformats.org/officeDocument/2006/relationships/hyperlink" Target="http://pbs.twimg.com/profile_images/1122060218056101888/TbDcVvMN_normal.jpg" TargetMode="External" /><Relationship Id="rId346" Type="http://schemas.openxmlformats.org/officeDocument/2006/relationships/hyperlink" Target="http://pbs.twimg.com/profile_images/1054716743820722176/RDpazS0g_normal.jpg" TargetMode="External" /><Relationship Id="rId347" Type="http://schemas.openxmlformats.org/officeDocument/2006/relationships/hyperlink" Target="http://pbs.twimg.com/profile_images/1054716743820722176/RDpazS0g_normal.jpg" TargetMode="External" /><Relationship Id="rId348" Type="http://schemas.openxmlformats.org/officeDocument/2006/relationships/hyperlink" Target="http://pbs.twimg.com/profile_images/975168930934214656/txZcrR71_normal.jpg" TargetMode="External" /><Relationship Id="rId349" Type="http://schemas.openxmlformats.org/officeDocument/2006/relationships/hyperlink" Target="http://pbs.twimg.com/profile_images/1159940249591717890/b9xt80hr_normal.jpg" TargetMode="External" /><Relationship Id="rId350" Type="http://schemas.openxmlformats.org/officeDocument/2006/relationships/hyperlink" Target="http://pbs.twimg.com/profile_images/1039742498959241216/iifY4eha_normal.jpg" TargetMode="External" /><Relationship Id="rId351" Type="http://schemas.openxmlformats.org/officeDocument/2006/relationships/hyperlink" Target="http://pbs.twimg.com/profile_images/838098893963415555/P5ykzG7O_normal.jpg" TargetMode="External" /><Relationship Id="rId352" Type="http://schemas.openxmlformats.org/officeDocument/2006/relationships/hyperlink" Target="http://pbs.twimg.com/profile_images/838098893963415555/P5ykzG7O_normal.jpg" TargetMode="External" /><Relationship Id="rId353" Type="http://schemas.openxmlformats.org/officeDocument/2006/relationships/hyperlink" Target="http://pbs.twimg.com/profile_images/1131389521918955522/_SqbMucd_normal.jpg" TargetMode="External" /><Relationship Id="rId354" Type="http://schemas.openxmlformats.org/officeDocument/2006/relationships/hyperlink" Target="http://pbs.twimg.com/profile_images/1035182604704608257/QX7nAFKs_normal.jpg" TargetMode="External" /><Relationship Id="rId355" Type="http://schemas.openxmlformats.org/officeDocument/2006/relationships/hyperlink" Target="http://pbs.twimg.com/profile_images/1426562045/image_normal.jpg" TargetMode="External" /><Relationship Id="rId356" Type="http://schemas.openxmlformats.org/officeDocument/2006/relationships/hyperlink" Target="http://pbs.twimg.com/profile_images/1330525114/giants-logo_normal.jpg" TargetMode="External" /><Relationship Id="rId357" Type="http://schemas.openxmlformats.org/officeDocument/2006/relationships/hyperlink" Target="http://pbs.twimg.com/profile_images/1330525114/giants-logo_normal.jpg" TargetMode="External" /><Relationship Id="rId358" Type="http://schemas.openxmlformats.org/officeDocument/2006/relationships/hyperlink" Target="http://pbs.twimg.com/profile_images/1330525114/giants-logo_normal.jpg" TargetMode="External" /><Relationship Id="rId359" Type="http://schemas.openxmlformats.org/officeDocument/2006/relationships/hyperlink" Target="http://pbs.twimg.com/profile_images/1330525114/giants-logo_normal.jpg" TargetMode="External" /><Relationship Id="rId360" Type="http://schemas.openxmlformats.org/officeDocument/2006/relationships/hyperlink" Target="http://pbs.twimg.com/profile_images/1330525114/giants-logo_normal.jpg" TargetMode="External" /><Relationship Id="rId361" Type="http://schemas.openxmlformats.org/officeDocument/2006/relationships/hyperlink" Target="http://pbs.twimg.com/profile_images/1154188197896888320/PWrkMUAq_normal.jpg" TargetMode="External" /><Relationship Id="rId362" Type="http://schemas.openxmlformats.org/officeDocument/2006/relationships/hyperlink" Target="http://pbs.twimg.com/profile_images/2246175282/twitter_normal.jpg" TargetMode="External" /><Relationship Id="rId363" Type="http://schemas.openxmlformats.org/officeDocument/2006/relationships/hyperlink" Target="http://pbs.twimg.com/profile_images/2246175282/twitter_normal.jpg" TargetMode="External" /><Relationship Id="rId364" Type="http://schemas.openxmlformats.org/officeDocument/2006/relationships/hyperlink" Target="http://pbs.twimg.com/profile_images/378800000624178589/d9dde7957722f78e5915325632561b33_normal.jpeg" TargetMode="External" /><Relationship Id="rId365" Type="http://schemas.openxmlformats.org/officeDocument/2006/relationships/hyperlink" Target="http://pbs.twimg.com/profile_images/378800000624178589/d9dde7957722f78e5915325632561b33_normal.jpeg" TargetMode="External" /><Relationship Id="rId366" Type="http://schemas.openxmlformats.org/officeDocument/2006/relationships/hyperlink" Target="http://pbs.twimg.com/profile_images/760486119712718848/o8vyufGR_normal.jpg" TargetMode="External" /><Relationship Id="rId367" Type="http://schemas.openxmlformats.org/officeDocument/2006/relationships/hyperlink" Target="http://pbs.twimg.com/profile_images/1134239441143422978/MqlKgE8k_normal.jpg" TargetMode="External" /><Relationship Id="rId368" Type="http://schemas.openxmlformats.org/officeDocument/2006/relationships/hyperlink" Target="http://pbs.twimg.com/profile_images/1134239441143422978/MqlKgE8k_normal.jpg" TargetMode="External" /><Relationship Id="rId369" Type="http://schemas.openxmlformats.org/officeDocument/2006/relationships/hyperlink" Target="http://pbs.twimg.com/profile_images/973960707698933760/fZf70iCX_normal.jpg" TargetMode="External" /><Relationship Id="rId370" Type="http://schemas.openxmlformats.org/officeDocument/2006/relationships/hyperlink" Target="http://pbs.twimg.com/profile_images/973960707698933760/fZf70iCX_normal.jpg" TargetMode="External" /><Relationship Id="rId371" Type="http://schemas.openxmlformats.org/officeDocument/2006/relationships/hyperlink" Target="http://pbs.twimg.com/profile_images/973960707698933760/fZf70iCX_normal.jpg" TargetMode="External" /><Relationship Id="rId372" Type="http://schemas.openxmlformats.org/officeDocument/2006/relationships/hyperlink" Target="http://pbs.twimg.com/profile_images/973960707698933760/fZf70iCX_normal.jpg" TargetMode="External" /><Relationship Id="rId373" Type="http://schemas.openxmlformats.org/officeDocument/2006/relationships/hyperlink" Target="http://pbs.twimg.com/profile_images/973960707698933760/fZf70iCX_normal.jpg" TargetMode="External" /><Relationship Id="rId374" Type="http://schemas.openxmlformats.org/officeDocument/2006/relationships/hyperlink" Target="https://twitter.com/djarjartrump/status/1164231663280222208" TargetMode="External" /><Relationship Id="rId375" Type="http://schemas.openxmlformats.org/officeDocument/2006/relationships/hyperlink" Target="https://twitter.com/djarjartrump/status/1164231663280222208" TargetMode="External" /><Relationship Id="rId376" Type="http://schemas.openxmlformats.org/officeDocument/2006/relationships/hyperlink" Target="https://twitter.com/jiveasstrump/status/1164231675477417984" TargetMode="External" /><Relationship Id="rId377" Type="http://schemas.openxmlformats.org/officeDocument/2006/relationships/hyperlink" Target="https://twitter.com/jiveasstrump/status/1164231675477417984" TargetMode="External" /><Relationship Id="rId378" Type="http://schemas.openxmlformats.org/officeDocument/2006/relationships/hyperlink" Target="https://twitter.com/twump_owo/status/1164231844545597442" TargetMode="External" /><Relationship Id="rId379" Type="http://schemas.openxmlformats.org/officeDocument/2006/relationships/hyperlink" Target="https://twitter.com/twump_owo/status/1164231844545597442" TargetMode="External" /><Relationship Id="rId380" Type="http://schemas.openxmlformats.org/officeDocument/2006/relationships/hyperlink" Target="https://twitter.com/beenewsdaily/status/1164232181264392193" TargetMode="External" /><Relationship Id="rId381" Type="http://schemas.openxmlformats.org/officeDocument/2006/relationships/hyperlink" Target="https://twitter.com/beenewsdaily/status/1164232181264392193" TargetMode="External" /><Relationship Id="rId382" Type="http://schemas.openxmlformats.org/officeDocument/2006/relationships/hyperlink" Target="https://twitter.com/hapkidogal/status/1164232236385939461" TargetMode="External" /><Relationship Id="rId383" Type="http://schemas.openxmlformats.org/officeDocument/2006/relationships/hyperlink" Target="https://twitter.com/dragonfly_drama/status/1164232429327925248" TargetMode="External" /><Relationship Id="rId384" Type="http://schemas.openxmlformats.org/officeDocument/2006/relationships/hyperlink" Target="https://twitter.com/michaelt162/status/1164232623570505729" TargetMode="External" /><Relationship Id="rId385" Type="http://schemas.openxmlformats.org/officeDocument/2006/relationships/hyperlink" Target="https://twitter.com/lasouizzi/status/1164233117932171265" TargetMode="External" /><Relationship Id="rId386" Type="http://schemas.openxmlformats.org/officeDocument/2006/relationships/hyperlink" Target="https://twitter.com/romanwenzl/status/1164233121669287941" TargetMode="External" /><Relationship Id="rId387" Type="http://schemas.openxmlformats.org/officeDocument/2006/relationships/hyperlink" Target="https://twitter.com/romanwenzl/status/1164233121669287941" TargetMode="External" /><Relationship Id="rId388" Type="http://schemas.openxmlformats.org/officeDocument/2006/relationships/hyperlink" Target="https://twitter.com/romanwenzl/status/1164233121669287941" TargetMode="External" /><Relationship Id="rId389" Type="http://schemas.openxmlformats.org/officeDocument/2006/relationships/hyperlink" Target="https://twitter.com/arriaga_kreuz/status/1164233213130227713" TargetMode="External" /><Relationship Id="rId390" Type="http://schemas.openxmlformats.org/officeDocument/2006/relationships/hyperlink" Target="https://twitter.com/tchalla____/status/1164233827302043648" TargetMode="External" /><Relationship Id="rId391" Type="http://schemas.openxmlformats.org/officeDocument/2006/relationships/hyperlink" Target="https://twitter.com/enough68972575/status/1164234153803550722" TargetMode="External" /><Relationship Id="rId392" Type="http://schemas.openxmlformats.org/officeDocument/2006/relationships/hyperlink" Target="https://twitter.com/jakkiecilliers/status/1164234422163509248" TargetMode="External" /><Relationship Id="rId393" Type="http://schemas.openxmlformats.org/officeDocument/2006/relationships/hyperlink" Target="https://twitter.com/phaethontweets/status/1164234472830771207" TargetMode="External" /><Relationship Id="rId394" Type="http://schemas.openxmlformats.org/officeDocument/2006/relationships/hyperlink" Target="https://twitter.com/phaethontweets/status/1164234472830771207" TargetMode="External" /><Relationship Id="rId395" Type="http://schemas.openxmlformats.org/officeDocument/2006/relationships/hyperlink" Target="https://twitter.com/bbbmarsh/status/1164234669682040832" TargetMode="External" /><Relationship Id="rId396" Type="http://schemas.openxmlformats.org/officeDocument/2006/relationships/hyperlink" Target="https://twitter.com/bbbmarsh/status/1164234669682040832" TargetMode="External" /><Relationship Id="rId397" Type="http://schemas.openxmlformats.org/officeDocument/2006/relationships/hyperlink" Target="https://twitter.com/bbbmarsh/status/1164234669682040832" TargetMode="External" /><Relationship Id="rId398" Type="http://schemas.openxmlformats.org/officeDocument/2006/relationships/hyperlink" Target="https://twitter.com/cjcmichel/status/1164235029674962945" TargetMode="External" /><Relationship Id="rId399" Type="http://schemas.openxmlformats.org/officeDocument/2006/relationships/hyperlink" Target="https://twitter.com/soyelcangriman/status/1164235280318177280" TargetMode="External" /><Relationship Id="rId400" Type="http://schemas.openxmlformats.org/officeDocument/2006/relationships/hyperlink" Target="https://twitter.com/trawetsla/status/1164235389890174977" TargetMode="External" /><Relationship Id="rId401" Type="http://schemas.openxmlformats.org/officeDocument/2006/relationships/hyperlink" Target="https://twitter.com/trawetsla/status/1164235389890174977" TargetMode="External" /><Relationship Id="rId402" Type="http://schemas.openxmlformats.org/officeDocument/2006/relationships/hyperlink" Target="https://twitter.com/ljt_is_me/status/1164236876095655936" TargetMode="External" /><Relationship Id="rId403" Type="http://schemas.openxmlformats.org/officeDocument/2006/relationships/hyperlink" Target="https://twitter.com/aditiyadav52500/status/1164237316702912512" TargetMode="External" /><Relationship Id="rId404" Type="http://schemas.openxmlformats.org/officeDocument/2006/relationships/hyperlink" Target="https://twitter.com/aditiyadav52500/status/1164237316702912512" TargetMode="External" /><Relationship Id="rId405" Type="http://schemas.openxmlformats.org/officeDocument/2006/relationships/hyperlink" Target="https://twitter.com/analyticascent/status/1164237730009632768" TargetMode="External" /><Relationship Id="rId406" Type="http://schemas.openxmlformats.org/officeDocument/2006/relationships/hyperlink" Target="https://twitter.com/analyticascent/status/1164237730009632768" TargetMode="External" /><Relationship Id="rId407" Type="http://schemas.openxmlformats.org/officeDocument/2006/relationships/hyperlink" Target="https://twitter.com/demitry_kot/status/1164240697777688576" TargetMode="External" /><Relationship Id="rId408" Type="http://schemas.openxmlformats.org/officeDocument/2006/relationships/hyperlink" Target="https://twitter.com/mbjorklund1963/status/1164240925767262208" TargetMode="External" /><Relationship Id="rId409" Type="http://schemas.openxmlformats.org/officeDocument/2006/relationships/hyperlink" Target="https://twitter.com/mbjorklund1963/status/1164240925767262208" TargetMode="External" /><Relationship Id="rId410" Type="http://schemas.openxmlformats.org/officeDocument/2006/relationships/hyperlink" Target="https://twitter.com/mbjorklund1963/status/1164240925767262208" TargetMode="External" /><Relationship Id="rId411" Type="http://schemas.openxmlformats.org/officeDocument/2006/relationships/hyperlink" Target="https://twitter.com/mbjorklund1963/status/1164240925767262208" TargetMode="External" /><Relationship Id="rId412" Type="http://schemas.openxmlformats.org/officeDocument/2006/relationships/hyperlink" Target="https://twitter.com/mbjorklund1963/status/1164240925767262208" TargetMode="External" /><Relationship Id="rId413" Type="http://schemas.openxmlformats.org/officeDocument/2006/relationships/hyperlink" Target="https://twitter.com/mbjorklund1963/status/1164240925767262208" TargetMode="External" /><Relationship Id="rId414" Type="http://schemas.openxmlformats.org/officeDocument/2006/relationships/hyperlink" Target="https://twitter.com/mbjorklund1963/status/1164240925767262208" TargetMode="External" /><Relationship Id="rId415" Type="http://schemas.openxmlformats.org/officeDocument/2006/relationships/hyperlink" Target="https://twitter.com/mbjorklund1963/status/1164240925767262208" TargetMode="External" /><Relationship Id="rId416" Type="http://schemas.openxmlformats.org/officeDocument/2006/relationships/hyperlink" Target="https://twitter.com/mbjorklund1963/status/1164240925767262208" TargetMode="External" /><Relationship Id="rId417" Type="http://schemas.openxmlformats.org/officeDocument/2006/relationships/hyperlink" Target="https://twitter.com/mbjorklund1963/status/1164240925767262208" TargetMode="External" /><Relationship Id="rId418" Type="http://schemas.openxmlformats.org/officeDocument/2006/relationships/hyperlink" Target="https://twitter.com/mbjorklund1963/status/1164240925767262208" TargetMode="External" /><Relationship Id="rId419" Type="http://schemas.openxmlformats.org/officeDocument/2006/relationships/hyperlink" Target="https://twitter.com/mbjorklund1963/status/1164240925767262208" TargetMode="External" /><Relationship Id="rId420" Type="http://schemas.openxmlformats.org/officeDocument/2006/relationships/hyperlink" Target="https://twitter.com/mbjorklund1963/status/1164240925767262208" TargetMode="External" /><Relationship Id="rId421" Type="http://schemas.openxmlformats.org/officeDocument/2006/relationships/hyperlink" Target="https://twitter.com/mbjorklund1963/status/1164240925767262208" TargetMode="External" /><Relationship Id="rId422" Type="http://schemas.openxmlformats.org/officeDocument/2006/relationships/hyperlink" Target="https://twitter.com/mbjorklund1963/status/1164240925767262208" TargetMode="External" /><Relationship Id="rId423" Type="http://schemas.openxmlformats.org/officeDocument/2006/relationships/hyperlink" Target="https://twitter.com/mbjorklund1963/status/1164240925767262208" TargetMode="External" /><Relationship Id="rId424" Type="http://schemas.openxmlformats.org/officeDocument/2006/relationships/hyperlink" Target="https://twitter.com/mbjorklund1963/status/1164240925767262208" TargetMode="External" /><Relationship Id="rId425" Type="http://schemas.openxmlformats.org/officeDocument/2006/relationships/hyperlink" Target="https://twitter.com/mbjorklund1963/status/1164240925767262208" TargetMode="External" /><Relationship Id="rId426" Type="http://schemas.openxmlformats.org/officeDocument/2006/relationships/hyperlink" Target="https://twitter.com/mbjorklund1963/status/1164240925767262208" TargetMode="External" /><Relationship Id="rId427" Type="http://schemas.openxmlformats.org/officeDocument/2006/relationships/hyperlink" Target="https://twitter.com/mbjorklund1963/status/1164240925767262208" TargetMode="External" /><Relationship Id="rId428" Type="http://schemas.openxmlformats.org/officeDocument/2006/relationships/hyperlink" Target="https://twitter.com/asceticstance/status/1164241331557982208" TargetMode="External" /><Relationship Id="rId429" Type="http://schemas.openxmlformats.org/officeDocument/2006/relationships/hyperlink" Target="https://twitter.com/asceticstance/status/1164241331557982208" TargetMode="External" /><Relationship Id="rId430" Type="http://schemas.openxmlformats.org/officeDocument/2006/relationships/hyperlink" Target="https://twitter.com/007amnesia/status/1164241825001029632" TargetMode="External" /><Relationship Id="rId431" Type="http://schemas.openxmlformats.org/officeDocument/2006/relationships/hyperlink" Target="https://twitter.com/007amnesia/status/1164241825001029632" TargetMode="External" /><Relationship Id="rId432" Type="http://schemas.openxmlformats.org/officeDocument/2006/relationships/hyperlink" Target="https://twitter.com/bencampo/status/1164241946463887362" TargetMode="External" /><Relationship Id="rId433" Type="http://schemas.openxmlformats.org/officeDocument/2006/relationships/hyperlink" Target="https://twitter.com/ykrkane/status/1164242183299276800" TargetMode="External" /><Relationship Id="rId434" Type="http://schemas.openxmlformats.org/officeDocument/2006/relationships/hyperlink" Target="https://twitter.com/debbiej66015887/status/1164242233203286017" TargetMode="External" /><Relationship Id="rId435" Type="http://schemas.openxmlformats.org/officeDocument/2006/relationships/hyperlink" Target="https://twitter.com/joeycomplaints/status/1164243298036277248" TargetMode="External" /><Relationship Id="rId436" Type="http://schemas.openxmlformats.org/officeDocument/2006/relationships/hyperlink" Target="https://twitter.com/joeycomplaints/status/1164243298036277248" TargetMode="External" /><Relationship Id="rId437" Type="http://schemas.openxmlformats.org/officeDocument/2006/relationships/hyperlink" Target="https://twitter.com/cali_ps/status/1164244280199827456" TargetMode="External" /><Relationship Id="rId438" Type="http://schemas.openxmlformats.org/officeDocument/2006/relationships/hyperlink" Target="https://twitter.com/tinamarief49/status/1164247752676716546" TargetMode="External" /><Relationship Id="rId439" Type="http://schemas.openxmlformats.org/officeDocument/2006/relationships/hyperlink" Target="https://twitter.com/retiredarmy7/status/1164248985168699392" TargetMode="External" /><Relationship Id="rId440" Type="http://schemas.openxmlformats.org/officeDocument/2006/relationships/hyperlink" Target="https://twitter.com/retiredarmy7/status/1164248985168699392" TargetMode="External" /><Relationship Id="rId441" Type="http://schemas.openxmlformats.org/officeDocument/2006/relationships/hyperlink" Target="https://twitter.com/retiredarmy7/status/1164248985168699392" TargetMode="External" /><Relationship Id="rId442" Type="http://schemas.openxmlformats.org/officeDocument/2006/relationships/hyperlink" Target="https://twitter.com/retiredarmy7/status/1164248985168699392" TargetMode="External" /><Relationship Id="rId443" Type="http://schemas.openxmlformats.org/officeDocument/2006/relationships/hyperlink" Target="https://twitter.com/retiredarmy7/status/1164248985168699392" TargetMode="External" /><Relationship Id="rId444" Type="http://schemas.openxmlformats.org/officeDocument/2006/relationships/hyperlink" Target="https://twitter.com/retiredarmy7/status/1164248985168699392" TargetMode="External" /><Relationship Id="rId445" Type="http://schemas.openxmlformats.org/officeDocument/2006/relationships/hyperlink" Target="https://twitter.com/retiredarmy7/status/1164248985168699392" TargetMode="External" /><Relationship Id="rId446" Type="http://schemas.openxmlformats.org/officeDocument/2006/relationships/hyperlink" Target="https://twitter.com/retiredarmy7/status/1164248985168699392" TargetMode="External" /><Relationship Id="rId447" Type="http://schemas.openxmlformats.org/officeDocument/2006/relationships/hyperlink" Target="https://twitter.com/retiredarmy7/status/1164248985168699392" TargetMode="External" /><Relationship Id="rId448" Type="http://schemas.openxmlformats.org/officeDocument/2006/relationships/hyperlink" Target="https://twitter.com/retiredarmy7/status/1164248985168699392" TargetMode="External" /><Relationship Id="rId449" Type="http://schemas.openxmlformats.org/officeDocument/2006/relationships/hyperlink" Target="https://twitter.com/retiredarmy7/status/1164248985168699392" TargetMode="External" /><Relationship Id="rId450" Type="http://schemas.openxmlformats.org/officeDocument/2006/relationships/hyperlink" Target="https://twitter.com/retiredarmy7/status/1164248985168699392" TargetMode="External" /><Relationship Id="rId451" Type="http://schemas.openxmlformats.org/officeDocument/2006/relationships/hyperlink" Target="https://twitter.com/chrishalton516/status/1164249800491098112" TargetMode="External" /><Relationship Id="rId452" Type="http://schemas.openxmlformats.org/officeDocument/2006/relationships/hyperlink" Target="https://twitter.com/timeouttweeter/status/1164250309918699520" TargetMode="External" /><Relationship Id="rId453" Type="http://schemas.openxmlformats.org/officeDocument/2006/relationships/hyperlink" Target="https://twitter.com/havanadc/status/1164252891668013058" TargetMode="External" /><Relationship Id="rId454" Type="http://schemas.openxmlformats.org/officeDocument/2006/relationships/hyperlink" Target="https://twitter.com/havanadc/status/1164252891668013058" TargetMode="External" /><Relationship Id="rId455" Type="http://schemas.openxmlformats.org/officeDocument/2006/relationships/hyperlink" Target="https://twitter.com/havanadc/status/1164252891668013058" TargetMode="External" /><Relationship Id="rId456" Type="http://schemas.openxmlformats.org/officeDocument/2006/relationships/hyperlink" Target="https://twitter.com/havanadc/status/1164252891668013058" TargetMode="External" /><Relationship Id="rId457" Type="http://schemas.openxmlformats.org/officeDocument/2006/relationships/hyperlink" Target="https://twitter.com/havanadc/status/1164252891668013058" TargetMode="External" /><Relationship Id="rId458" Type="http://schemas.openxmlformats.org/officeDocument/2006/relationships/hyperlink" Target="https://twitter.com/havanadc/status/1164252891668013058" TargetMode="External" /><Relationship Id="rId459" Type="http://schemas.openxmlformats.org/officeDocument/2006/relationships/hyperlink" Target="https://twitter.com/havanadc/status/1164252891668013058" TargetMode="External" /><Relationship Id="rId460" Type="http://schemas.openxmlformats.org/officeDocument/2006/relationships/hyperlink" Target="https://twitter.com/erkperk/status/1164258966274281472" TargetMode="External" /><Relationship Id="rId461" Type="http://schemas.openxmlformats.org/officeDocument/2006/relationships/hyperlink" Target="https://twitter.com/havetotakeatru2/status/1164259461256679424" TargetMode="External" /><Relationship Id="rId462" Type="http://schemas.openxmlformats.org/officeDocument/2006/relationships/hyperlink" Target="https://twitter.com/havetotakeatru2/status/1164258554049650688" TargetMode="External" /><Relationship Id="rId463" Type="http://schemas.openxmlformats.org/officeDocument/2006/relationships/hyperlink" Target="https://twitter.com/havetotakeatru2/status/1164258554049650688" TargetMode="External" /><Relationship Id="rId464" Type="http://schemas.openxmlformats.org/officeDocument/2006/relationships/hyperlink" Target="https://twitter.com/havetotakeatru2/status/1164259043361382400" TargetMode="External" /><Relationship Id="rId465" Type="http://schemas.openxmlformats.org/officeDocument/2006/relationships/hyperlink" Target="https://twitter.com/havetotakeatru2/status/1164259043361382400" TargetMode="External" /><Relationship Id="rId466" Type="http://schemas.openxmlformats.org/officeDocument/2006/relationships/hyperlink" Target="https://twitter.com/havetotakeatru2/status/1164259461256679424" TargetMode="External" /><Relationship Id="rId467" Type="http://schemas.openxmlformats.org/officeDocument/2006/relationships/hyperlink" Target="https://twitter.com/havetotakeatru2/status/1164259461256679424" TargetMode="External" /><Relationship Id="rId468" Type="http://schemas.openxmlformats.org/officeDocument/2006/relationships/hyperlink" Target="https://twitter.com/raedoubleu/status/1164264137624444928" TargetMode="External" /><Relationship Id="rId469" Type="http://schemas.openxmlformats.org/officeDocument/2006/relationships/hyperlink" Target="https://twitter.com/bishyoucray2/status/1164268229608517632" TargetMode="External" /><Relationship Id="rId470" Type="http://schemas.openxmlformats.org/officeDocument/2006/relationships/hyperlink" Target="https://twitter.com/lauraitalia14/status/1164272477427703812" TargetMode="External" /><Relationship Id="rId471" Type="http://schemas.openxmlformats.org/officeDocument/2006/relationships/hyperlink" Target="https://twitter.com/gjnr14/status/1164273883135926272" TargetMode="External" /><Relationship Id="rId472" Type="http://schemas.openxmlformats.org/officeDocument/2006/relationships/hyperlink" Target="https://twitter.com/gjnr14/status/1164273883135926272" TargetMode="External" /><Relationship Id="rId473" Type="http://schemas.openxmlformats.org/officeDocument/2006/relationships/hyperlink" Target="https://twitter.com/gjnr14/status/1164273883135926272" TargetMode="External" /><Relationship Id="rId474" Type="http://schemas.openxmlformats.org/officeDocument/2006/relationships/hyperlink" Target="https://twitter.com/gjnr14/status/1164273883135926272" TargetMode="External" /><Relationship Id="rId475" Type="http://schemas.openxmlformats.org/officeDocument/2006/relationships/hyperlink" Target="https://twitter.com/gjnr14/status/1164273883135926272" TargetMode="External" /><Relationship Id="rId476" Type="http://schemas.openxmlformats.org/officeDocument/2006/relationships/hyperlink" Target="https://twitter.com/gjnr14/status/1164273883135926272" TargetMode="External" /><Relationship Id="rId477" Type="http://schemas.openxmlformats.org/officeDocument/2006/relationships/hyperlink" Target="https://twitter.com/gjnr14/status/1164273883135926272" TargetMode="External" /><Relationship Id="rId478" Type="http://schemas.openxmlformats.org/officeDocument/2006/relationships/hyperlink" Target="https://twitter.com/gjnr14/status/1164273883135926272" TargetMode="External" /><Relationship Id="rId479" Type="http://schemas.openxmlformats.org/officeDocument/2006/relationships/hyperlink" Target="https://twitter.com/gjnr14/status/1164273883135926272" TargetMode="External" /><Relationship Id="rId480" Type="http://schemas.openxmlformats.org/officeDocument/2006/relationships/hyperlink" Target="https://twitter.com/gjnr14/status/1164273883135926272" TargetMode="External" /><Relationship Id="rId481" Type="http://schemas.openxmlformats.org/officeDocument/2006/relationships/hyperlink" Target="https://twitter.com/gjnr14/status/1164273883135926272" TargetMode="External" /><Relationship Id="rId482" Type="http://schemas.openxmlformats.org/officeDocument/2006/relationships/hyperlink" Target="https://twitter.com/gjnr14/status/1164273883135926272" TargetMode="External" /><Relationship Id="rId483" Type="http://schemas.openxmlformats.org/officeDocument/2006/relationships/hyperlink" Target="https://twitter.com/gjnr14/status/1164273883135926272" TargetMode="External" /><Relationship Id="rId484" Type="http://schemas.openxmlformats.org/officeDocument/2006/relationships/hyperlink" Target="https://twitter.com/phxdave/status/1164275299598647296" TargetMode="External" /><Relationship Id="rId485" Type="http://schemas.openxmlformats.org/officeDocument/2006/relationships/hyperlink" Target="https://twitter.com/mm72931622/status/1164276290050039809" TargetMode="External" /><Relationship Id="rId486" Type="http://schemas.openxmlformats.org/officeDocument/2006/relationships/hyperlink" Target="https://twitter.com/dreamescapeps/status/1164278114895237125" TargetMode="External" /><Relationship Id="rId487" Type="http://schemas.openxmlformats.org/officeDocument/2006/relationships/hyperlink" Target="https://twitter.com/dreamescapeps/status/1164278114895237125" TargetMode="External" /><Relationship Id="rId488" Type="http://schemas.openxmlformats.org/officeDocument/2006/relationships/hyperlink" Target="https://twitter.com/dreamescapeps/status/1164278114895237125" TargetMode="External" /><Relationship Id="rId489" Type="http://schemas.openxmlformats.org/officeDocument/2006/relationships/hyperlink" Target="https://twitter.com/dreamescapeps/status/1164278114895237125" TargetMode="External" /><Relationship Id="rId490" Type="http://schemas.openxmlformats.org/officeDocument/2006/relationships/hyperlink" Target="https://twitter.com/dreamescapeps/status/1164278114895237125" TargetMode="External" /><Relationship Id="rId491" Type="http://schemas.openxmlformats.org/officeDocument/2006/relationships/hyperlink" Target="https://twitter.com/dreamescapeps/status/1164278114895237125" TargetMode="External" /><Relationship Id="rId492" Type="http://schemas.openxmlformats.org/officeDocument/2006/relationships/hyperlink" Target="https://twitter.com/dreamescapeps/status/1164278114895237125" TargetMode="External" /><Relationship Id="rId493" Type="http://schemas.openxmlformats.org/officeDocument/2006/relationships/hyperlink" Target="https://twitter.com/dreamescapeps/status/1164278114895237125" TargetMode="External" /><Relationship Id="rId494" Type="http://schemas.openxmlformats.org/officeDocument/2006/relationships/hyperlink" Target="https://twitter.com/dreamescapeps/status/1164278114895237125" TargetMode="External" /><Relationship Id="rId495" Type="http://schemas.openxmlformats.org/officeDocument/2006/relationships/hyperlink" Target="https://twitter.com/dreamescapeps/status/1164278114895237125" TargetMode="External" /><Relationship Id="rId496" Type="http://schemas.openxmlformats.org/officeDocument/2006/relationships/hyperlink" Target="https://twitter.com/timmcguiness/status/1164278366855450626" TargetMode="External" /><Relationship Id="rId497" Type="http://schemas.openxmlformats.org/officeDocument/2006/relationships/hyperlink" Target="https://twitter.com/timmcguiness/status/1164278366855450626" TargetMode="External" /><Relationship Id="rId498" Type="http://schemas.openxmlformats.org/officeDocument/2006/relationships/hyperlink" Target="https://twitter.com/timmcguiness/status/1164278366855450626" TargetMode="External" /><Relationship Id="rId499" Type="http://schemas.openxmlformats.org/officeDocument/2006/relationships/hyperlink" Target="https://twitter.com/nach9636/status/1164286157179346944" TargetMode="External" /><Relationship Id="rId500" Type="http://schemas.openxmlformats.org/officeDocument/2006/relationships/hyperlink" Target="https://twitter.com/briancarr73/status/1164286857812873216" TargetMode="External" /><Relationship Id="rId501" Type="http://schemas.openxmlformats.org/officeDocument/2006/relationships/hyperlink" Target="https://twitter.com/jerrylingle/status/1164287510073098240" TargetMode="External" /><Relationship Id="rId502" Type="http://schemas.openxmlformats.org/officeDocument/2006/relationships/hyperlink" Target="https://twitter.com/katet7/status/1164288390906273793" TargetMode="External" /><Relationship Id="rId503" Type="http://schemas.openxmlformats.org/officeDocument/2006/relationships/hyperlink" Target="https://twitter.com/tonyrenner/status/1164295233502437377" TargetMode="External" /><Relationship Id="rId504" Type="http://schemas.openxmlformats.org/officeDocument/2006/relationships/hyperlink" Target="https://twitter.com/tonyrenner/status/1164295270781399041" TargetMode="External" /><Relationship Id="rId505" Type="http://schemas.openxmlformats.org/officeDocument/2006/relationships/hyperlink" Target="https://twitter.com/tonyrenner/status/1164295301487894528" TargetMode="External" /><Relationship Id="rId506" Type="http://schemas.openxmlformats.org/officeDocument/2006/relationships/hyperlink" Target="https://twitter.com/tonyrenner/status/1164295301487894528" TargetMode="External" /><Relationship Id="rId507" Type="http://schemas.openxmlformats.org/officeDocument/2006/relationships/hyperlink" Target="https://twitter.com/tonyrenner/status/1164295301487894528" TargetMode="External" /><Relationship Id="rId508" Type="http://schemas.openxmlformats.org/officeDocument/2006/relationships/hyperlink" Target="https://twitter.com/tonyrenner/status/1164295301487894528" TargetMode="External" /><Relationship Id="rId509" Type="http://schemas.openxmlformats.org/officeDocument/2006/relationships/hyperlink" Target="https://twitter.com/tonyrenner/status/1164295301487894528" TargetMode="External" /><Relationship Id="rId510" Type="http://schemas.openxmlformats.org/officeDocument/2006/relationships/hyperlink" Target="https://twitter.com/tonyrenner/status/1164295301487894528" TargetMode="External" /><Relationship Id="rId511" Type="http://schemas.openxmlformats.org/officeDocument/2006/relationships/hyperlink" Target="https://twitter.com/tonyrenner/status/1164295301487894528" TargetMode="External" /><Relationship Id="rId512" Type="http://schemas.openxmlformats.org/officeDocument/2006/relationships/hyperlink" Target="https://twitter.com/tonyrenner/status/1164295301487894528" TargetMode="External" /><Relationship Id="rId513" Type="http://schemas.openxmlformats.org/officeDocument/2006/relationships/hyperlink" Target="https://twitter.com/tonyrenner/status/1164295375626342409" TargetMode="External" /><Relationship Id="rId514" Type="http://schemas.openxmlformats.org/officeDocument/2006/relationships/hyperlink" Target="https://twitter.com/tonyrenner/status/1164295375626342409" TargetMode="External" /><Relationship Id="rId515" Type="http://schemas.openxmlformats.org/officeDocument/2006/relationships/hyperlink" Target="https://twitter.com/tonyrenner/status/1164295375626342409" TargetMode="External" /><Relationship Id="rId516" Type="http://schemas.openxmlformats.org/officeDocument/2006/relationships/hyperlink" Target="https://twitter.com/tonyrenner/status/1164295233502437377" TargetMode="External" /><Relationship Id="rId517" Type="http://schemas.openxmlformats.org/officeDocument/2006/relationships/hyperlink" Target="https://twitter.com/tonyrenner/status/1164295233502437377" TargetMode="External" /><Relationship Id="rId518" Type="http://schemas.openxmlformats.org/officeDocument/2006/relationships/hyperlink" Target="https://twitter.com/tonyrenner/status/1164295270781399041" TargetMode="External" /><Relationship Id="rId519" Type="http://schemas.openxmlformats.org/officeDocument/2006/relationships/hyperlink" Target="https://twitter.com/tonyrenner/status/1164295301487894528" TargetMode="External" /><Relationship Id="rId520" Type="http://schemas.openxmlformats.org/officeDocument/2006/relationships/hyperlink" Target="https://twitter.com/tonyrenner/status/1164295375626342409" TargetMode="External" /><Relationship Id="rId521" Type="http://schemas.openxmlformats.org/officeDocument/2006/relationships/hyperlink" Target="https://twitter.com/tonyrenner/status/1164295375626342409" TargetMode="External" /><Relationship Id="rId522" Type="http://schemas.openxmlformats.org/officeDocument/2006/relationships/hyperlink" Target="https://twitter.com/whatsdomupto/status/1164295452159815680" TargetMode="External" /><Relationship Id="rId523" Type="http://schemas.openxmlformats.org/officeDocument/2006/relationships/hyperlink" Target="https://twitter.com/saquibclimatex/status/1164298108739686406" TargetMode="External" /><Relationship Id="rId524" Type="http://schemas.openxmlformats.org/officeDocument/2006/relationships/hyperlink" Target="https://twitter.com/dantipena/status/1164301304602255361" TargetMode="External" /><Relationship Id="rId525" Type="http://schemas.openxmlformats.org/officeDocument/2006/relationships/hyperlink" Target="https://twitter.com/inthelionsden_/status/1164301771331776513" TargetMode="External" /><Relationship Id="rId526" Type="http://schemas.openxmlformats.org/officeDocument/2006/relationships/hyperlink" Target="https://twitter.com/nyabok/status/1164312113751515136" TargetMode="External" /><Relationship Id="rId527" Type="http://schemas.openxmlformats.org/officeDocument/2006/relationships/hyperlink" Target="https://twitter.com/scottevanjenk/status/1164316779390341122" TargetMode="External" /><Relationship Id="rId528" Type="http://schemas.openxmlformats.org/officeDocument/2006/relationships/hyperlink" Target="https://twitter.com/scottevanjenk/status/1164316779390341122" TargetMode="External" /><Relationship Id="rId529" Type="http://schemas.openxmlformats.org/officeDocument/2006/relationships/hyperlink" Target="https://twitter.com/benktallmadge/status/1164331334447185922" TargetMode="External" /><Relationship Id="rId530" Type="http://schemas.openxmlformats.org/officeDocument/2006/relationships/hyperlink" Target="https://twitter.com/benktallmadge/status/1164331334447185922" TargetMode="External" /><Relationship Id="rId531" Type="http://schemas.openxmlformats.org/officeDocument/2006/relationships/hyperlink" Target="https://twitter.com/rich_roser/status/1164335487244537856" TargetMode="External" /><Relationship Id="rId532" Type="http://schemas.openxmlformats.org/officeDocument/2006/relationships/hyperlink" Target="https://twitter.com/rich_roser/status/1164335487244537856" TargetMode="External" /><Relationship Id="rId533" Type="http://schemas.openxmlformats.org/officeDocument/2006/relationships/hyperlink" Target="https://twitter.com/sandboxvet1/status/1164335861804281857" TargetMode="External" /><Relationship Id="rId534" Type="http://schemas.openxmlformats.org/officeDocument/2006/relationships/hyperlink" Target="https://twitter.com/carolinefromp5/status/1164336923533631492" TargetMode="External" /><Relationship Id="rId535" Type="http://schemas.openxmlformats.org/officeDocument/2006/relationships/hyperlink" Target="https://twitter.com/ernestpob/status/1164366775015706625" TargetMode="External" /><Relationship Id="rId536" Type="http://schemas.openxmlformats.org/officeDocument/2006/relationships/hyperlink" Target="https://twitter.com/newsericks/status/1164381592485269504" TargetMode="External" /><Relationship Id="rId537" Type="http://schemas.openxmlformats.org/officeDocument/2006/relationships/hyperlink" Target="https://twitter.com/newsericks/status/1164381592485269504" TargetMode="External" /><Relationship Id="rId538" Type="http://schemas.openxmlformats.org/officeDocument/2006/relationships/hyperlink" Target="https://twitter.com/kamiliaharaqoo/status/1164420759256588288" TargetMode="External" /><Relationship Id="rId539" Type="http://schemas.openxmlformats.org/officeDocument/2006/relationships/hyperlink" Target="https://twitter.com/annievanleur/status/1164478890569588736" TargetMode="External" /><Relationship Id="rId540" Type="http://schemas.openxmlformats.org/officeDocument/2006/relationships/hyperlink" Target="https://twitter.com/icemikeusa/status/1164484824272375809" TargetMode="External" /><Relationship Id="rId541" Type="http://schemas.openxmlformats.org/officeDocument/2006/relationships/hyperlink" Target="https://twitter.com/jvman588/status/1164492211775508480" TargetMode="External" /><Relationship Id="rId542" Type="http://schemas.openxmlformats.org/officeDocument/2006/relationships/hyperlink" Target="https://twitter.com/jvman588/status/1164492211775508480" TargetMode="External" /><Relationship Id="rId543" Type="http://schemas.openxmlformats.org/officeDocument/2006/relationships/hyperlink" Target="https://twitter.com/jvman588/status/1164492211775508480" TargetMode="External" /><Relationship Id="rId544" Type="http://schemas.openxmlformats.org/officeDocument/2006/relationships/hyperlink" Target="https://twitter.com/jvman588/status/1164492211775508480" TargetMode="External" /><Relationship Id="rId545" Type="http://schemas.openxmlformats.org/officeDocument/2006/relationships/hyperlink" Target="https://twitter.com/jvman588/status/1164492211775508480" TargetMode="External" /><Relationship Id="rId546" Type="http://schemas.openxmlformats.org/officeDocument/2006/relationships/hyperlink" Target="https://twitter.com/godrus/status/1164501509113094144" TargetMode="External" /><Relationship Id="rId547" Type="http://schemas.openxmlformats.org/officeDocument/2006/relationships/hyperlink" Target="https://twitter.com/dagboee/status/1164502083363659776" TargetMode="External" /><Relationship Id="rId548" Type="http://schemas.openxmlformats.org/officeDocument/2006/relationships/hyperlink" Target="https://twitter.com/dagboee/status/1164502083363659776" TargetMode="External" /><Relationship Id="rId549" Type="http://schemas.openxmlformats.org/officeDocument/2006/relationships/hyperlink" Target="https://twitter.com/stellastar711/status/1164540161134387201" TargetMode="External" /><Relationship Id="rId550" Type="http://schemas.openxmlformats.org/officeDocument/2006/relationships/hyperlink" Target="https://twitter.com/stellastar711/status/1164540161134387201" TargetMode="External" /><Relationship Id="rId551" Type="http://schemas.openxmlformats.org/officeDocument/2006/relationships/hyperlink" Target="https://twitter.com/bill_jira/status/1164551607704383489" TargetMode="External" /><Relationship Id="rId552" Type="http://schemas.openxmlformats.org/officeDocument/2006/relationships/hyperlink" Target="https://twitter.com/mrdic/status/1164557721431154689" TargetMode="External" /><Relationship Id="rId553" Type="http://schemas.openxmlformats.org/officeDocument/2006/relationships/hyperlink" Target="https://twitter.com/mrdic/status/1164557721431154689" TargetMode="External" /><Relationship Id="rId554" Type="http://schemas.openxmlformats.org/officeDocument/2006/relationships/hyperlink" Target="https://twitter.com/vicpenley/status/1164318836574736384" TargetMode="External" /><Relationship Id="rId555" Type="http://schemas.openxmlformats.org/officeDocument/2006/relationships/hyperlink" Target="https://twitter.com/vicpenley/status/1164318836574736384" TargetMode="External" /><Relationship Id="rId556" Type="http://schemas.openxmlformats.org/officeDocument/2006/relationships/hyperlink" Target="https://twitter.com/vicpenley/status/1164580753142714368" TargetMode="External" /><Relationship Id="rId557" Type="http://schemas.openxmlformats.org/officeDocument/2006/relationships/hyperlink" Target="https://twitter.com/vicpenley/status/1164318836574736384" TargetMode="External" /><Relationship Id="rId558" Type="http://schemas.openxmlformats.org/officeDocument/2006/relationships/hyperlink" Target="https://twitter.com/vicpenley/status/1164580753142714368" TargetMode="External" /><Relationship Id="rId559" Type="http://schemas.openxmlformats.org/officeDocument/2006/relationships/hyperlink" Target="https://api.twitter.com/1.1/geo/id/01fbe706f872cb32.json" TargetMode="External" /><Relationship Id="rId560" Type="http://schemas.openxmlformats.org/officeDocument/2006/relationships/hyperlink" Target="https://api.twitter.com/1.1/geo/id/8fa6d7a33b83ef26.json" TargetMode="External" /><Relationship Id="rId561" Type="http://schemas.openxmlformats.org/officeDocument/2006/relationships/hyperlink" Target="https://twitter.com/JeffreyGuterman/status/1164268111312412672" TargetMode="External" /><Relationship Id="rId562" Type="http://schemas.openxmlformats.org/officeDocument/2006/relationships/hyperlink" Target="https://twitter.com/JeffreyGuterman/status/1164268111312412672" TargetMode="External" /><Relationship Id="rId563" Type="http://schemas.openxmlformats.org/officeDocument/2006/relationships/hyperlink" Target="https://twitter.com/JasminMuj/status/1101528361984233472" TargetMode="External" /><Relationship Id="rId564" Type="http://schemas.openxmlformats.org/officeDocument/2006/relationships/hyperlink" Target="https://www.foreignaffairs.com/articles/2019-03-12/convincing-call-central-europe-let-us-nato" TargetMode="External" /><Relationship Id="rId565" Type="http://schemas.openxmlformats.org/officeDocument/2006/relationships/hyperlink" Target="https://urm.lt/default/en/news/l-linkevicius-north-macedonias-accession-to-nato-brings-security-and-stability-to-western-balkans" TargetMode="External" /><Relationship Id="rId566" Type="http://schemas.openxmlformats.org/officeDocument/2006/relationships/hyperlink" Target="https://www.defense.gov/explore/story/Article/1684641/alliances-vs-partnerships/" TargetMode="External" /><Relationship Id="rId567" Type="http://schemas.openxmlformats.org/officeDocument/2006/relationships/hyperlink" Target="https://www.washingtonpost.com/politics/trump-complains-to-senators-that-puerto-rico-is-getting-too-much-hurricane-relief-funding/2019/03/26/c8c09c30-4fd3-11e9-8d28-f5149e5a2fda_story.html?utm_term=.e9ce667db19c" TargetMode="External" /><Relationship Id="rId568" Type="http://schemas.openxmlformats.org/officeDocument/2006/relationships/hyperlink" Target="https://www.foreignaffairs.com/articles/2019-03-20/nato-thriving-spite-trump" TargetMode="External" /><Relationship Id="rId569" Type="http://schemas.openxmlformats.org/officeDocument/2006/relationships/hyperlink" Target="https://edition.cnn.com/2019/08/21/politics/immigration-family-detention-flores/index.html" TargetMode="External" /><Relationship Id="rId570" Type="http://schemas.openxmlformats.org/officeDocument/2006/relationships/hyperlink" Target="https://edition.cnn.com/2019/08/21/politics/immigration-family-detention-flores/index.html" TargetMode="External" /><Relationship Id="rId571" Type="http://schemas.openxmlformats.org/officeDocument/2006/relationships/hyperlink" Target="https://news.ltn.com.tw/news/world/breakingnews/2892098?utm_source=TWITTER&amp;utm_medium=APP&amp;utm_campaign=SHARE" TargetMode="External" /><Relationship Id="rId572" Type="http://schemas.openxmlformats.org/officeDocument/2006/relationships/hyperlink" Target="https://twitter.com/realDonaldTrump/status/1164228805562552326" TargetMode="External" /><Relationship Id="rId573" Type="http://schemas.openxmlformats.org/officeDocument/2006/relationships/hyperlink" Target="https://twitter.com/RealPressSecBot/status/1164232204567773185" TargetMode="External" /><Relationship Id="rId574" Type="http://schemas.openxmlformats.org/officeDocument/2006/relationships/hyperlink" Target="https://twitter.com/realDonaldTrump/status/1163961882945970176" TargetMode="External" /><Relationship Id="rId575" Type="http://schemas.openxmlformats.org/officeDocument/2006/relationships/hyperlink" Target="https://twitter.com/realDonaldTrump/status/1163961884225277954?s=20" TargetMode="External" /><Relationship Id="rId576" Type="http://schemas.openxmlformats.org/officeDocument/2006/relationships/hyperlink" Target="https://twitter.com/realDonaldTrump/status/1164228805562552326?s=20" TargetMode="External" /><Relationship Id="rId577" Type="http://schemas.openxmlformats.org/officeDocument/2006/relationships/hyperlink" Target="https://twitter.com/realDonaldTrump/status/1164228810310426624?s=20" TargetMode="External" /><Relationship Id="rId578" Type="http://schemas.openxmlformats.org/officeDocument/2006/relationships/hyperlink" Target="https://www.army.mil/article/225815" TargetMode="External" /><Relationship Id="rId579" Type="http://schemas.openxmlformats.org/officeDocument/2006/relationships/hyperlink" Target="https://twitter.com/pmc2522/status/1164289263325741056" TargetMode="External" /><Relationship Id="rId580" Type="http://schemas.openxmlformats.org/officeDocument/2006/relationships/hyperlink" Target="https://pbs.twimg.com/ext_tw_video_thumb/1164191768126119938/pu/img/OEFNWD_igkBdagjd.jpg" TargetMode="External" /><Relationship Id="rId581" Type="http://schemas.openxmlformats.org/officeDocument/2006/relationships/hyperlink" Target="https://pbs.twimg.com/media/D2Wz-yVWkAEGuXv.jpg" TargetMode="External" /><Relationship Id="rId582" Type="http://schemas.openxmlformats.org/officeDocument/2006/relationships/hyperlink" Target="https://pbs.twimg.com/media/ECaYLPBW4AAeCZG.jpg" TargetMode="External" /><Relationship Id="rId583" Type="http://schemas.openxmlformats.org/officeDocument/2006/relationships/hyperlink" Target="https://pbs.twimg.com/media/ECh3hs6XUAASohE.jpg" TargetMode="External" /><Relationship Id="rId584" Type="http://schemas.openxmlformats.org/officeDocument/2006/relationships/hyperlink" Target="https://pbs.twimg.com/media/ECgugPkVAAEKWds.jpg" TargetMode="External" /><Relationship Id="rId585" Type="http://schemas.openxmlformats.org/officeDocument/2006/relationships/hyperlink" Target="https://pbs.twimg.com/media/ECgugPkVAAEKWds.jpg" TargetMode="External" /><Relationship Id="rId586" Type="http://schemas.openxmlformats.org/officeDocument/2006/relationships/hyperlink" Target="https://pbs.twimg.com/media/ECdBNP8WwAIHzM8.jpg" TargetMode="External" /><Relationship Id="rId587" Type="http://schemas.openxmlformats.org/officeDocument/2006/relationships/hyperlink" Target="http://pbs.twimg.com/profile_images/1100661254279041025/6aI9IRGq_normal.jpg" TargetMode="External" /><Relationship Id="rId588" Type="http://schemas.openxmlformats.org/officeDocument/2006/relationships/hyperlink" Target="http://pbs.twimg.com/profile_images/1011618246271774721/B_OHl17X_normal.jpg" TargetMode="External" /><Relationship Id="rId589" Type="http://schemas.openxmlformats.org/officeDocument/2006/relationships/hyperlink" Target="http://pbs.twimg.com/profile_images/1011618246271774721/B_OHl17X_normal.jpg" TargetMode="External" /><Relationship Id="rId590" Type="http://schemas.openxmlformats.org/officeDocument/2006/relationships/hyperlink" Target="http://pbs.twimg.com/profile_images/1011618246271774721/B_OHl17X_normal.jpg" TargetMode="External" /><Relationship Id="rId591" Type="http://schemas.openxmlformats.org/officeDocument/2006/relationships/hyperlink" Target="http://pbs.twimg.com/profile_images/1011618246271774721/B_OHl17X_normal.jpg" TargetMode="External" /><Relationship Id="rId592" Type="http://schemas.openxmlformats.org/officeDocument/2006/relationships/hyperlink" Target="http://pbs.twimg.com/profile_images/1011618246271774721/B_OHl17X_normal.jpg" TargetMode="External" /><Relationship Id="rId593" Type="http://schemas.openxmlformats.org/officeDocument/2006/relationships/hyperlink" Target="http://pbs.twimg.com/profile_images/1011618246271774721/B_OHl17X_normal.jpg" TargetMode="External" /><Relationship Id="rId594" Type="http://schemas.openxmlformats.org/officeDocument/2006/relationships/hyperlink" Target="http://pbs.twimg.com/profile_images/1011618246271774721/B_OHl17X_normal.jpg" TargetMode="External" /><Relationship Id="rId595" Type="http://schemas.openxmlformats.org/officeDocument/2006/relationships/hyperlink" Target="http://pbs.twimg.com/profile_images/1011618246271774721/B_OHl17X_normal.jpg" TargetMode="External" /><Relationship Id="rId596" Type="http://schemas.openxmlformats.org/officeDocument/2006/relationships/hyperlink" Target="http://pbs.twimg.com/profile_images/672554172366102533/lV128fzV_normal.jpg" TargetMode="External" /><Relationship Id="rId597" Type="http://schemas.openxmlformats.org/officeDocument/2006/relationships/hyperlink" Target="http://pbs.twimg.com/profile_images/1011618246271774721/B_OHl17X_normal.jpg" TargetMode="External" /><Relationship Id="rId598" Type="http://schemas.openxmlformats.org/officeDocument/2006/relationships/hyperlink" Target="http://pbs.twimg.com/profile_images/672554172366102533/lV128fzV_normal.jpg" TargetMode="External" /><Relationship Id="rId599" Type="http://schemas.openxmlformats.org/officeDocument/2006/relationships/hyperlink" Target="http://pbs.twimg.com/profile_images/1011618246271774721/B_OHl17X_normal.jpg" TargetMode="External" /><Relationship Id="rId600" Type="http://schemas.openxmlformats.org/officeDocument/2006/relationships/hyperlink" Target="https://pbs.twimg.com/ext_tw_video_thumb/1164191768126119938/pu/img/OEFNWD_igkBdagjd.jpg" TargetMode="External" /><Relationship Id="rId601" Type="http://schemas.openxmlformats.org/officeDocument/2006/relationships/hyperlink" Target="http://pbs.twimg.com/profile_images/1158935381729042432/jArkped6_normal.jpg" TargetMode="External" /><Relationship Id="rId602" Type="http://schemas.openxmlformats.org/officeDocument/2006/relationships/hyperlink" Target="http://pbs.twimg.com/profile_images/1054716743820722176/RDpazS0g_normal.jpg" TargetMode="External" /><Relationship Id="rId603" Type="http://schemas.openxmlformats.org/officeDocument/2006/relationships/hyperlink" Target="http://pbs.twimg.com/profile_images/1054716743820722176/RDpazS0g_normal.jpg" TargetMode="External" /><Relationship Id="rId604" Type="http://schemas.openxmlformats.org/officeDocument/2006/relationships/hyperlink" Target="http://pbs.twimg.com/profile_images/1073669187619512320/sSahczt1_normal.jpg" TargetMode="External" /><Relationship Id="rId605" Type="http://schemas.openxmlformats.org/officeDocument/2006/relationships/hyperlink" Target="http://pbs.twimg.com/profile_images/1073669187619512320/sSahczt1_normal.jpg" TargetMode="External" /><Relationship Id="rId606" Type="http://schemas.openxmlformats.org/officeDocument/2006/relationships/hyperlink" Target="http://pbs.twimg.com/profile_images/1073669187619512320/sSahczt1_normal.jpg" TargetMode="External" /><Relationship Id="rId607" Type="http://schemas.openxmlformats.org/officeDocument/2006/relationships/hyperlink" Target="http://pbs.twimg.com/profile_images/1054716743820722176/RDpazS0g_normal.jpg" TargetMode="External" /><Relationship Id="rId608" Type="http://schemas.openxmlformats.org/officeDocument/2006/relationships/hyperlink" Target="http://pbs.twimg.com/profile_images/1054716743820722176/RDpazS0g_normal.jpg" TargetMode="External" /><Relationship Id="rId609" Type="http://schemas.openxmlformats.org/officeDocument/2006/relationships/hyperlink" Target="http://pbs.twimg.com/profile_images/1073669187619512320/sSahczt1_normal.jpg" TargetMode="External" /><Relationship Id="rId610" Type="http://schemas.openxmlformats.org/officeDocument/2006/relationships/hyperlink" Target="http://pbs.twimg.com/profile_images/1073669187619512320/sSahczt1_normal.jpg" TargetMode="External" /><Relationship Id="rId611" Type="http://schemas.openxmlformats.org/officeDocument/2006/relationships/hyperlink" Target="http://pbs.twimg.com/profile_images/1158551527331516417/oMxc3OtC_normal.jpg" TargetMode="External" /><Relationship Id="rId612" Type="http://schemas.openxmlformats.org/officeDocument/2006/relationships/hyperlink" Target="http://pbs.twimg.com/profile_images/1110191867289878528/rHTjyaZp_normal.png" TargetMode="External" /><Relationship Id="rId613" Type="http://schemas.openxmlformats.org/officeDocument/2006/relationships/hyperlink" Target="http://pbs.twimg.com/profile_images/1110191867289878528/rHTjyaZp_normal.png" TargetMode="External" /><Relationship Id="rId614" Type="http://schemas.openxmlformats.org/officeDocument/2006/relationships/hyperlink" Target="http://pbs.twimg.com/profile_images/1110191867289878528/rHTjyaZp_normal.png" TargetMode="External" /><Relationship Id="rId615" Type="http://schemas.openxmlformats.org/officeDocument/2006/relationships/hyperlink" Target="http://pbs.twimg.com/profile_images/1110191867289878528/rHTjyaZp_normal.png" TargetMode="External" /><Relationship Id="rId616" Type="http://schemas.openxmlformats.org/officeDocument/2006/relationships/hyperlink" Target="http://pbs.twimg.com/profile_images/1110191867289878528/rHTjyaZp_normal.png" TargetMode="External" /><Relationship Id="rId617" Type="http://schemas.openxmlformats.org/officeDocument/2006/relationships/hyperlink" Target="http://pbs.twimg.com/profile_images/1110191867289878528/rHTjyaZp_normal.png" TargetMode="External" /><Relationship Id="rId618" Type="http://schemas.openxmlformats.org/officeDocument/2006/relationships/hyperlink" Target="http://pbs.twimg.com/profile_images/1110191867289878528/rHTjyaZp_normal.png" TargetMode="External" /><Relationship Id="rId619" Type="http://schemas.openxmlformats.org/officeDocument/2006/relationships/hyperlink" Target="http://abs.twimg.com/sticky/default_profile_images/default_profile_normal.png" TargetMode="External" /><Relationship Id="rId620" Type="http://schemas.openxmlformats.org/officeDocument/2006/relationships/hyperlink" Target="http://abs.twimg.com/sticky/default_profile_images/default_profile_normal.png" TargetMode="External" /><Relationship Id="rId621" Type="http://schemas.openxmlformats.org/officeDocument/2006/relationships/hyperlink" Target="http://abs.twimg.com/sticky/default_profile_images/default_profile_normal.png" TargetMode="External" /><Relationship Id="rId622" Type="http://schemas.openxmlformats.org/officeDocument/2006/relationships/hyperlink" Target="http://abs.twimg.com/sticky/default_profile_images/default_profile_normal.png" TargetMode="External" /><Relationship Id="rId623" Type="http://schemas.openxmlformats.org/officeDocument/2006/relationships/hyperlink" Target="http://abs.twimg.com/sticky/default_profile_images/default_profile_normal.png" TargetMode="External" /><Relationship Id="rId624" Type="http://schemas.openxmlformats.org/officeDocument/2006/relationships/hyperlink" Target="http://abs.twimg.com/sticky/default_profile_images/default_profile_normal.png" TargetMode="External" /><Relationship Id="rId625" Type="http://schemas.openxmlformats.org/officeDocument/2006/relationships/hyperlink" Target="http://abs.twimg.com/sticky/default_profile_images/default_profile_normal.png" TargetMode="External" /><Relationship Id="rId626" Type="http://schemas.openxmlformats.org/officeDocument/2006/relationships/hyperlink" Target="http://abs.twimg.com/sticky/default_profile_images/default_profile_normal.png" TargetMode="External" /><Relationship Id="rId627" Type="http://schemas.openxmlformats.org/officeDocument/2006/relationships/hyperlink" Target="http://pbs.twimg.com/profile_images/1110191867289878528/rHTjyaZp_normal.png" TargetMode="External" /><Relationship Id="rId628" Type="http://schemas.openxmlformats.org/officeDocument/2006/relationships/hyperlink" Target="http://pbs.twimg.com/profile_images/1110191867289878528/rHTjyaZp_normal.png" TargetMode="External" /><Relationship Id="rId629" Type="http://schemas.openxmlformats.org/officeDocument/2006/relationships/hyperlink" Target="http://pbs.twimg.com/profile_images/1110191867289878528/rHTjyaZp_normal.png" TargetMode="External" /><Relationship Id="rId630" Type="http://schemas.openxmlformats.org/officeDocument/2006/relationships/hyperlink" Target="http://pbs.twimg.com/profile_images/1110191867289878528/rHTjyaZp_normal.png" TargetMode="External" /><Relationship Id="rId631" Type="http://schemas.openxmlformats.org/officeDocument/2006/relationships/hyperlink" Target="http://pbs.twimg.com/profile_images/1110191867289878528/rHTjyaZp_normal.png" TargetMode="External" /><Relationship Id="rId632" Type="http://schemas.openxmlformats.org/officeDocument/2006/relationships/hyperlink" Target="http://pbs.twimg.com/profile_images/1110191867289878528/rHTjyaZp_normal.png" TargetMode="External" /><Relationship Id="rId633" Type="http://schemas.openxmlformats.org/officeDocument/2006/relationships/hyperlink" Target="http://pbs.twimg.com/profile_images/1110191867289878528/rHTjyaZp_normal.png" TargetMode="External" /><Relationship Id="rId634" Type="http://schemas.openxmlformats.org/officeDocument/2006/relationships/hyperlink" Target="http://pbs.twimg.com/profile_images/1110191867289878528/rHTjyaZp_normal.png" TargetMode="External" /><Relationship Id="rId635" Type="http://schemas.openxmlformats.org/officeDocument/2006/relationships/hyperlink" Target="http://pbs.twimg.com/profile_images/1110191867289878528/rHTjyaZp_normal.png" TargetMode="External" /><Relationship Id="rId636" Type="http://schemas.openxmlformats.org/officeDocument/2006/relationships/hyperlink" Target="http://pbs.twimg.com/profile_images/1110191867289878528/rHTjyaZp_normal.png" TargetMode="External" /><Relationship Id="rId637" Type="http://schemas.openxmlformats.org/officeDocument/2006/relationships/hyperlink" Target="http://pbs.twimg.com/profile_images/1110191867289878528/rHTjyaZp_normal.png" TargetMode="External" /><Relationship Id="rId638" Type="http://schemas.openxmlformats.org/officeDocument/2006/relationships/hyperlink" Target="http://pbs.twimg.com/profile_images/1110191867289878528/rHTjyaZp_normal.png" TargetMode="External" /><Relationship Id="rId639" Type="http://schemas.openxmlformats.org/officeDocument/2006/relationships/hyperlink" Target="http://pbs.twimg.com/profile_images/1110191867289878528/rHTjyaZp_normal.png" TargetMode="External" /><Relationship Id="rId640" Type="http://schemas.openxmlformats.org/officeDocument/2006/relationships/hyperlink" Target="http://pbs.twimg.com/profile_images/1110191867289878528/rHTjyaZp_normal.png" TargetMode="External" /><Relationship Id="rId641" Type="http://schemas.openxmlformats.org/officeDocument/2006/relationships/hyperlink" Target="http://abs.twimg.com/sticky/default_profile_images/default_profile_normal.png" TargetMode="External" /><Relationship Id="rId642" Type="http://schemas.openxmlformats.org/officeDocument/2006/relationships/hyperlink" Target="http://abs.twimg.com/sticky/default_profile_images/default_profile_normal.png" TargetMode="External" /><Relationship Id="rId643" Type="http://schemas.openxmlformats.org/officeDocument/2006/relationships/hyperlink" Target="http://abs.twimg.com/sticky/default_profile_images/default_profile_normal.png" TargetMode="External" /><Relationship Id="rId644" Type="http://schemas.openxmlformats.org/officeDocument/2006/relationships/hyperlink" Target="http://abs.twimg.com/sticky/default_profile_images/default_profile_normal.png" TargetMode="External" /><Relationship Id="rId645" Type="http://schemas.openxmlformats.org/officeDocument/2006/relationships/hyperlink" Target="http://abs.twimg.com/sticky/default_profile_images/default_profile_normal.png" TargetMode="External" /><Relationship Id="rId646" Type="http://schemas.openxmlformats.org/officeDocument/2006/relationships/hyperlink" Target="http://abs.twimg.com/sticky/default_profile_images/default_profile_normal.png" TargetMode="External" /><Relationship Id="rId647" Type="http://schemas.openxmlformats.org/officeDocument/2006/relationships/hyperlink" Target="http://abs.twimg.com/sticky/default_profile_images/default_profile_normal.png" TargetMode="External" /><Relationship Id="rId648" Type="http://schemas.openxmlformats.org/officeDocument/2006/relationships/hyperlink" Target="http://abs.twimg.com/sticky/default_profile_images/default_profile_normal.png" TargetMode="External" /><Relationship Id="rId649" Type="http://schemas.openxmlformats.org/officeDocument/2006/relationships/hyperlink" Target="http://abs.twimg.com/sticky/default_profile_images/default_profile_normal.png" TargetMode="External" /><Relationship Id="rId650" Type="http://schemas.openxmlformats.org/officeDocument/2006/relationships/hyperlink" Target="http://abs.twimg.com/sticky/default_profile_images/default_profile_normal.png" TargetMode="External" /><Relationship Id="rId651" Type="http://schemas.openxmlformats.org/officeDocument/2006/relationships/hyperlink" Target="http://abs.twimg.com/sticky/default_profile_images/default_profile_normal.png" TargetMode="External" /><Relationship Id="rId652" Type="http://schemas.openxmlformats.org/officeDocument/2006/relationships/hyperlink" Target="http://abs.twimg.com/sticky/default_profile_images/default_profile_normal.png" TargetMode="External" /><Relationship Id="rId653" Type="http://schemas.openxmlformats.org/officeDocument/2006/relationships/hyperlink" Target="http://abs.twimg.com/sticky/default_profile_images/default_profile_normal.png" TargetMode="External" /><Relationship Id="rId654" Type="http://schemas.openxmlformats.org/officeDocument/2006/relationships/hyperlink" Target="http://abs.twimg.com/sticky/default_profile_images/default_profile_normal.png" TargetMode="External" /><Relationship Id="rId655" Type="http://schemas.openxmlformats.org/officeDocument/2006/relationships/hyperlink" Target="http://abs.twimg.com/sticky/default_profile_images/default_profile_normal.png" TargetMode="External" /><Relationship Id="rId656" Type="http://schemas.openxmlformats.org/officeDocument/2006/relationships/hyperlink" Target="http://pbs.twimg.com/profile_images/686960111026241536/z0ziRxjD_normal.png" TargetMode="External" /><Relationship Id="rId657" Type="http://schemas.openxmlformats.org/officeDocument/2006/relationships/hyperlink" Target="http://pbs.twimg.com/profile_images/686960111026241536/z0ziRxjD_normal.png" TargetMode="External" /><Relationship Id="rId658" Type="http://schemas.openxmlformats.org/officeDocument/2006/relationships/hyperlink" Target="http://pbs.twimg.com/profile_images/1074404599400927232/JzFGvICu_normal.jpg" TargetMode="External" /><Relationship Id="rId659" Type="http://schemas.openxmlformats.org/officeDocument/2006/relationships/hyperlink" Target="http://pbs.twimg.com/profile_images/1074404599400927232/JzFGvICu_normal.jpg" TargetMode="External" /><Relationship Id="rId660" Type="http://schemas.openxmlformats.org/officeDocument/2006/relationships/hyperlink" Target="http://pbs.twimg.com/profile_images/1086712375082995712/f5a1HSB0_normal.jpg" TargetMode="External" /><Relationship Id="rId661" Type="http://schemas.openxmlformats.org/officeDocument/2006/relationships/hyperlink" Target="http://pbs.twimg.com/profile_images/1086712375082995712/f5a1HSB0_normal.jpg" TargetMode="External" /><Relationship Id="rId662" Type="http://schemas.openxmlformats.org/officeDocument/2006/relationships/hyperlink" Target="http://pbs.twimg.com/profile_images/1086712375082995712/f5a1HSB0_normal.jpg" TargetMode="External" /><Relationship Id="rId663" Type="http://schemas.openxmlformats.org/officeDocument/2006/relationships/hyperlink" Target="http://pbs.twimg.com/profile_images/1086712375082995712/f5a1HSB0_normal.jpg" TargetMode="External" /><Relationship Id="rId664" Type="http://schemas.openxmlformats.org/officeDocument/2006/relationships/hyperlink" Target="https://pbs.twimg.com/media/D2Wz-yVWkAEGuXv.jpg" TargetMode="External" /><Relationship Id="rId665" Type="http://schemas.openxmlformats.org/officeDocument/2006/relationships/hyperlink" Target="http://pbs.twimg.com/profile_images/1086712375082995712/f5a1HSB0_normal.jpg" TargetMode="External" /><Relationship Id="rId666" Type="http://schemas.openxmlformats.org/officeDocument/2006/relationships/hyperlink" Target="http://pbs.twimg.com/profile_images/1086712375082995712/f5a1HSB0_normal.jpg" TargetMode="External" /><Relationship Id="rId667" Type="http://schemas.openxmlformats.org/officeDocument/2006/relationships/hyperlink" Target="http://pbs.twimg.com/profile_images/1163336087294619648/z9T0LzSp_normal.jpg" TargetMode="External" /><Relationship Id="rId668" Type="http://schemas.openxmlformats.org/officeDocument/2006/relationships/hyperlink" Target="http://pbs.twimg.com/profile_images/1163336087294619648/z9T0LzSp_normal.jpg" TargetMode="External" /><Relationship Id="rId669" Type="http://schemas.openxmlformats.org/officeDocument/2006/relationships/hyperlink" Target="https://pbs.twimg.com/media/ECaYLPBW4AAeCZG.jpg" TargetMode="External" /><Relationship Id="rId670" Type="http://schemas.openxmlformats.org/officeDocument/2006/relationships/hyperlink" Target="http://pbs.twimg.com/profile_images/1132831472149098496/P-ZzMwiG_normal.png" TargetMode="External" /><Relationship Id="rId671" Type="http://schemas.openxmlformats.org/officeDocument/2006/relationships/hyperlink" Target="http://pbs.twimg.com/profile_images/1164311225427222529/kOVl1WXJ_normal.jpg" TargetMode="External" /><Relationship Id="rId672" Type="http://schemas.openxmlformats.org/officeDocument/2006/relationships/hyperlink" Target="http://pbs.twimg.com/profile_images/1143166149263319040/rpxKcDvg_normal.png" TargetMode="External" /><Relationship Id="rId673" Type="http://schemas.openxmlformats.org/officeDocument/2006/relationships/hyperlink" Target="http://pbs.twimg.com/profile_images/1143166149263319040/rpxKcDvg_normal.png" TargetMode="External" /><Relationship Id="rId674" Type="http://schemas.openxmlformats.org/officeDocument/2006/relationships/hyperlink" Target="http://pbs.twimg.com/profile_images/1143166149263319040/rpxKcDvg_normal.png" TargetMode="External" /><Relationship Id="rId675" Type="http://schemas.openxmlformats.org/officeDocument/2006/relationships/hyperlink" Target="http://pbs.twimg.com/profile_images/1088111236049297408/i70vBV6r_normal.jpg" TargetMode="External" /><Relationship Id="rId676" Type="http://schemas.openxmlformats.org/officeDocument/2006/relationships/hyperlink" Target="http://pbs.twimg.com/profile_images/1159940249591717890/b9xt80hr_normal.jpg" TargetMode="External" /><Relationship Id="rId677" Type="http://schemas.openxmlformats.org/officeDocument/2006/relationships/hyperlink" Target="http://pbs.twimg.com/profile_images/1159940249591717890/b9xt80hr_normal.jpg" TargetMode="External" /><Relationship Id="rId678" Type="http://schemas.openxmlformats.org/officeDocument/2006/relationships/hyperlink" Target="http://pbs.twimg.com/profile_images/1118506431257436160/XgvTAzYq_normal.png" TargetMode="External" /><Relationship Id="rId679" Type="http://schemas.openxmlformats.org/officeDocument/2006/relationships/hyperlink" Target="http://pbs.twimg.com/profile_images/1118506431257436160/XgvTAzYq_normal.png" TargetMode="External" /><Relationship Id="rId680" Type="http://schemas.openxmlformats.org/officeDocument/2006/relationships/hyperlink" Target="https://pbs.twimg.com/media/ECh3hs6XUAASohE.jpg" TargetMode="External" /><Relationship Id="rId681" Type="http://schemas.openxmlformats.org/officeDocument/2006/relationships/hyperlink" Target="https://pbs.twimg.com/media/ECgugPkVAAEKWds.jpg" TargetMode="External" /><Relationship Id="rId682" Type="http://schemas.openxmlformats.org/officeDocument/2006/relationships/hyperlink" Target="https://pbs.twimg.com/media/ECgugPkVAAEKWds.jpg" TargetMode="External" /><Relationship Id="rId683" Type="http://schemas.openxmlformats.org/officeDocument/2006/relationships/hyperlink" Target="http://pbs.twimg.com/profile_images/1006942394003197953/ksw7AdGs_normal.jpg" TargetMode="External" /><Relationship Id="rId684" Type="http://schemas.openxmlformats.org/officeDocument/2006/relationships/hyperlink" Target="http://pbs.twimg.com/profile_images/874276197357596672/kUuht00m_normal.jpg" TargetMode="External" /><Relationship Id="rId685" Type="http://schemas.openxmlformats.org/officeDocument/2006/relationships/hyperlink" Target="http://pbs.twimg.com/profile_images/874276197357596672/kUuht00m_normal.jpg" TargetMode="External" /><Relationship Id="rId686" Type="http://schemas.openxmlformats.org/officeDocument/2006/relationships/hyperlink" Target="http://pbs.twimg.com/profile_images/1153626863627055104/BkJ0S6tK_normal.png" TargetMode="External" /><Relationship Id="rId687" Type="http://schemas.openxmlformats.org/officeDocument/2006/relationships/hyperlink" Target="http://pbs.twimg.com/profile_images/748305029187125249/IWuSB7o8_normal.jpg" TargetMode="External" /><Relationship Id="rId688" Type="http://schemas.openxmlformats.org/officeDocument/2006/relationships/hyperlink" Target="http://pbs.twimg.com/profile_images/1144546763728195584/wO28SQ96_normal.jpg" TargetMode="External" /><Relationship Id="rId689" Type="http://schemas.openxmlformats.org/officeDocument/2006/relationships/hyperlink" Target="http://pbs.twimg.com/profile_images/2246175282/twitter_normal.jpg" TargetMode="External" /><Relationship Id="rId690" Type="http://schemas.openxmlformats.org/officeDocument/2006/relationships/hyperlink" Target="http://pbs.twimg.com/profile_images/546329078513426432/-Kinqnyw_normal.jpeg" TargetMode="External" /><Relationship Id="rId691" Type="http://schemas.openxmlformats.org/officeDocument/2006/relationships/hyperlink" Target="http://pbs.twimg.com/profile_images/546329078513426432/-Kinqnyw_normal.jpeg" TargetMode="External" /><Relationship Id="rId692" Type="http://schemas.openxmlformats.org/officeDocument/2006/relationships/hyperlink" Target="http://pbs.twimg.com/profile_images/1133541803/ElCangriman_normal.png" TargetMode="External" /><Relationship Id="rId693" Type="http://schemas.openxmlformats.org/officeDocument/2006/relationships/hyperlink" Target="http://pbs.twimg.com/profile_images/1141849027706839045/MTXhIplo_normal.jpg" TargetMode="External" /><Relationship Id="rId694" Type="http://schemas.openxmlformats.org/officeDocument/2006/relationships/hyperlink" Target="http://pbs.twimg.com/profile_images/1131812105638821889/U-NL7tMo_normal.jpg" TargetMode="External" /><Relationship Id="rId695" Type="http://schemas.openxmlformats.org/officeDocument/2006/relationships/hyperlink" Target="http://pbs.twimg.com/profile_images/1131812105638821889/U-NL7tMo_normal.jpg" TargetMode="External" /><Relationship Id="rId696" Type="http://schemas.openxmlformats.org/officeDocument/2006/relationships/hyperlink" Target="http://pbs.twimg.com/profile_images/1131812105638821889/U-NL7tMo_normal.jpg" TargetMode="External" /><Relationship Id="rId697" Type="http://schemas.openxmlformats.org/officeDocument/2006/relationships/hyperlink" Target="http://pbs.twimg.com/profile_images/1131812105638821889/U-NL7tMo_normal.jpg" TargetMode="External" /><Relationship Id="rId698" Type="http://schemas.openxmlformats.org/officeDocument/2006/relationships/hyperlink" Target="https://pbs.twimg.com/media/ECdBNP8WwAIHzM8.jpg" TargetMode="External" /><Relationship Id="rId699" Type="http://schemas.openxmlformats.org/officeDocument/2006/relationships/hyperlink" Target="http://pbs.twimg.com/profile_images/1156205206302076929/6ezqVtLE_normal.jpg" TargetMode="External" /><Relationship Id="rId700" Type="http://schemas.openxmlformats.org/officeDocument/2006/relationships/hyperlink" Target="https://twitter.com/ebnehava/status/1164236944815136769" TargetMode="External" /><Relationship Id="rId701" Type="http://schemas.openxmlformats.org/officeDocument/2006/relationships/hyperlink" Target="https://twitter.com/snowbirdsix1000/status/1164275261304557568" TargetMode="External" /><Relationship Id="rId702" Type="http://schemas.openxmlformats.org/officeDocument/2006/relationships/hyperlink" Target="https://twitter.com/snowbirdsix1000/status/1164275261304557568" TargetMode="External" /><Relationship Id="rId703" Type="http://schemas.openxmlformats.org/officeDocument/2006/relationships/hyperlink" Target="https://twitter.com/snowbirdsix1000/status/1164275261304557568" TargetMode="External" /><Relationship Id="rId704" Type="http://schemas.openxmlformats.org/officeDocument/2006/relationships/hyperlink" Target="https://twitter.com/snowbirdsix1000/status/1164275261304557568" TargetMode="External" /><Relationship Id="rId705" Type="http://schemas.openxmlformats.org/officeDocument/2006/relationships/hyperlink" Target="https://twitter.com/snowbirdsix1000/status/1164275261304557568" TargetMode="External" /><Relationship Id="rId706" Type="http://schemas.openxmlformats.org/officeDocument/2006/relationships/hyperlink" Target="https://twitter.com/snowbirdsix1000/status/1164275261304557568" TargetMode="External" /><Relationship Id="rId707" Type="http://schemas.openxmlformats.org/officeDocument/2006/relationships/hyperlink" Target="https://twitter.com/snowbirdsix1000/status/1164275261304557568" TargetMode="External" /><Relationship Id="rId708" Type="http://schemas.openxmlformats.org/officeDocument/2006/relationships/hyperlink" Target="https://twitter.com/snowbirdsix1000/status/1164275261304557568" TargetMode="External" /><Relationship Id="rId709" Type="http://schemas.openxmlformats.org/officeDocument/2006/relationships/hyperlink" Target="https://twitter.com/dreamescapeps/status/1164271779117973504" TargetMode="External" /><Relationship Id="rId710" Type="http://schemas.openxmlformats.org/officeDocument/2006/relationships/hyperlink" Target="https://twitter.com/snowbirdsix1000/status/1164275261304557568" TargetMode="External" /><Relationship Id="rId711" Type="http://schemas.openxmlformats.org/officeDocument/2006/relationships/hyperlink" Target="https://twitter.com/dreamescapeps/status/1164271779117973504" TargetMode="External" /><Relationship Id="rId712" Type="http://schemas.openxmlformats.org/officeDocument/2006/relationships/hyperlink" Target="https://twitter.com/snowbirdsix1000/status/1164275261304557568" TargetMode="External" /><Relationship Id="rId713" Type="http://schemas.openxmlformats.org/officeDocument/2006/relationships/hyperlink" Target="https://twitter.com/natojfcbs/status/1164192264610095110" TargetMode="External" /><Relationship Id="rId714" Type="http://schemas.openxmlformats.org/officeDocument/2006/relationships/hyperlink" Target="https://twitter.com/jchaltiwanger/status/1164162095681822720" TargetMode="External" /><Relationship Id="rId715" Type="http://schemas.openxmlformats.org/officeDocument/2006/relationships/hyperlink" Target="https://twitter.com/rich_roser/status/1164191023381303296" TargetMode="External" /><Relationship Id="rId716" Type="http://schemas.openxmlformats.org/officeDocument/2006/relationships/hyperlink" Target="https://twitter.com/rich_roser/status/1164240473218789376" TargetMode="External" /><Relationship Id="rId717" Type="http://schemas.openxmlformats.org/officeDocument/2006/relationships/hyperlink" Target="https://twitter.com/cati1836/status/1164189821050458113" TargetMode="External" /><Relationship Id="rId718" Type="http://schemas.openxmlformats.org/officeDocument/2006/relationships/hyperlink" Target="https://twitter.com/cati1836/status/1164239860015816705" TargetMode="External" /><Relationship Id="rId719" Type="http://schemas.openxmlformats.org/officeDocument/2006/relationships/hyperlink" Target="https://twitter.com/cati1836/status/1164241283193462784" TargetMode="External" /><Relationship Id="rId720" Type="http://schemas.openxmlformats.org/officeDocument/2006/relationships/hyperlink" Target="https://twitter.com/rich_roser/status/1164191023381303296" TargetMode="External" /><Relationship Id="rId721" Type="http://schemas.openxmlformats.org/officeDocument/2006/relationships/hyperlink" Target="https://twitter.com/rich_roser/status/1164240473218789376" TargetMode="External" /><Relationship Id="rId722" Type="http://schemas.openxmlformats.org/officeDocument/2006/relationships/hyperlink" Target="https://twitter.com/cati1836/status/1164239860015816705" TargetMode="External" /><Relationship Id="rId723" Type="http://schemas.openxmlformats.org/officeDocument/2006/relationships/hyperlink" Target="https://twitter.com/cati1836/status/1164241283193462784" TargetMode="External" /><Relationship Id="rId724" Type="http://schemas.openxmlformats.org/officeDocument/2006/relationships/hyperlink" Target="https://twitter.com/michaelcoudrey/status/1164229239484235776" TargetMode="External" /><Relationship Id="rId725" Type="http://schemas.openxmlformats.org/officeDocument/2006/relationships/hyperlink" Target="https://twitter.com/timmcguiness/status/1164230162457780225" TargetMode="External" /><Relationship Id="rId726" Type="http://schemas.openxmlformats.org/officeDocument/2006/relationships/hyperlink" Target="https://twitter.com/timmcguiness/status/1164251962352779264" TargetMode="External" /><Relationship Id="rId727" Type="http://schemas.openxmlformats.org/officeDocument/2006/relationships/hyperlink" Target="https://twitter.com/timmcguiness/status/1164261091003772929" TargetMode="External" /><Relationship Id="rId728" Type="http://schemas.openxmlformats.org/officeDocument/2006/relationships/hyperlink" Target="https://twitter.com/timmcguiness/status/1164262250863058944" TargetMode="External" /><Relationship Id="rId729" Type="http://schemas.openxmlformats.org/officeDocument/2006/relationships/hyperlink" Target="https://twitter.com/timmcguiness/status/1164263605023514624" TargetMode="External" /><Relationship Id="rId730" Type="http://schemas.openxmlformats.org/officeDocument/2006/relationships/hyperlink" Target="https://twitter.com/timmcguiness/status/1164267173390536706" TargetMode="External" /><Relationship Id="rId731" Type="http://schemas.openxmlformats.org/officeDocument/2006/relationships/hyperlink" Target="https://twitter.com/timmcguiness/status/1164275192534900736" TargetMode="External" /><Relationship Id="rId732" Type="http://schemas.openxmlformats.org/officeDocument/2006/relationships/hyperlink" Target="https://twitter.com/alanfair12/status/1164229624483786752" TargetMode="External" /><Relationship Id="rId733" Type="http://schemas.openxmlformats.org/officeDocument/2006/relationships/hyperlink" Target="https://twitter.com/alanfair12/status/1164250215026741249" TargetMode="External" /><Relationship Id="rId734" Type="http://schemas.openxmlformats.org/officeDocument/2006/relationships/hyperlink" Target="https://twitter.com/alanfair12/status/1164260638010564609" TargetMode="External" /><Relationship Id="rId735" Type="http://schemas.openxmlformats.org/officeDocument/2006/relationships/hyperlink" Target="https://twitter.com/alanfair12/status/1164261758695030785" TargetMode="External" /><Relationship Id="rId736" Type="http://schemas.openxmlformats.org/officeDocument/2006/relationships/hyperlink" Target="https://twitter.com/alanfair12/status/1164263248901890050" TargetMode="External" /><Relationship Id="rId737" Type="http://schemas.openxmlformats.org/officeDocument/2006/relationships/hyperlink" Target="https://twitter.com/alanfair12/status/1164266580215287808" TargetMode="External" /><Relationship Id="rId738" Type="http://schemas.openxmlformats.org/officeDocument/2006/relationships/hyperlink" Target="https://twitter.com/alanfair12/status/1164272710945517570" TargetMode="External" /><Relationship Id="rId739" Type="http://schemas.openxmlformats.org/officeDocument/2006/relationships/hyperlink" Target="https://twitter.com/alanfair12/status/1164277516028252160" TargetMode="External" /><Relationship Id="rId740" Type="http://schemas.openxmlformats.org/officeDocument/2006/relationships/hyperlink" Target="https://twitter.com/timmcguiness/status/1164230162457780225" TargetMode="External" /><Relationship Id="rId741" Type="http://schemas.openxmlformats.org/officeDocument/2006/relationships/hyperlink" Target="https://twitter.com/timmcguiness/status/1164230162457780225" TargetMode="External" /><Relationship Id="rId742" Type="http://schemas.openxmlformats.org/officeDocument/2006/relationships/hyperlink" Target="https://twitter.com/timmcguiness/status/1164251962352779264" TargetMode="External" /><Relationship Id="rId743" Type="http://schemas.openxmlformats.org/officeDocument/2006/relationships/hyperlink" Target="https://twitter.com/timmcguiness/status/1164251962352779264" TargetMode="External" /><Relationship Id="rId744" Type="http://schemas.openxmlformats.org/officeDocument/2006/relationships/hyperlink" Target="https://twitter.com/timmcguiness/status/1164261091003772929" TargetMode="External" /><Relationship Id="rId745" Type="http://schemas.openxmlformats.org/officeDocument/2006/relationships/hyperlink" Target="https://twitter.com/timmcguiness/status/1164261091003772929" TargetMode="External" /><Relationship Id="rId746" Type="http://schemas.openxmlformats.org/officeDocument/2006/relationships/hyperlink" Target="https://twitter.com/timmcguiness/status/1164262250863058944" TargetMode="External" /><Relationship Id="rId747" Type="http://schemas.openxmlformats.org/officeDocument/2006/relationships/hyperlink" Target="https://twitter.com/timmcguiness/status/1164262250863058944" TargetMode="External" /><Relationship Id="rId748" Type="http://schemas.openxmlformats.org/officeDocument/2006/relationships/hyperlink" Target="https://twitter.com/timmcguiness/status/1164263605023514624" TargetMode="External" /><Relationship Id="rId749" Type="http://schemas.openxmlformats.org/officeDocument/2006/relationships/hyperlink" Target="https://twitter.com/timmcguiness/status/1164263605023514624" TargetMode="External" /><Relationship Id="rId750" Type="http://schemas.openxmlformats.org/officeDocument/2006/relationships/hyperlink" Target="https://twitter.com/timmcguiness/status/1164267173390536706" TargetMode="External" /><Relationship Id="rId751" Type="http://schemas.openxmlformats.org/officeDocument/2006/relationships/hyperlink" Target="https://twitter.com/timmcguiness/status/1164267173390536706" TargetMode="External" /><Relationship Id="rId752" Type="http://schemas.openxmlformats.org/officeDocument/2006/relationships/hyperlink" Target="https://twitter.com/timmcguiness/status/1164275192534900736" TargetMode="External" /><Relationship Id="rId753" Type="http://schemas.openxmlformats.org/officeDocument/2006/relationships/hyperlink" Target="https://twitter.com/timmcguiness/status/1164275192534900736" TargetMode="External" /><Relationship Id="rId754" Type="http://schemas.openxmlformats.org/officeDocument/2006/relationships/hyperlink" Target="https://twitter.com/alanfair12/status/1164250215026741249" TargetMode="External" /><Relationship Id="rId755" Type="http://schemas.openxmlformats.org/officeDocument/2006/relationships/hyperlink" Target="https://twitter.com/alanfair12/status/1164260638010564609" TargetMode="External" /><Relationship Id="rId756" Type="http://schemas.openxmlformats.org/officeDocument/2006/relationships/hyperlink" Target="https://twitter.com/alanfair12/status/1164261758695030785" TargetMode="External" /><Relationship Id="rId757" Type="http://schemas.openxmlformats.org/officeDocument/2006/relationships/hyperlink" Target="https://twitter.com/alanfair12/status/1164263248901890050" TargetMode="External" /><Relationship Id="rId758" Type="http://schemas.openxmlformats.org/officeDocument/2006/relationships/hyperlink" Target="https://twitter.com/alanfair12/status/1164266580215287808" TargetMode="External" /><Relationship Id="rId759" Type="http://schemas.openxmlformats.org/officeDocument/2006/relationships/hyperlink" Target="https://twitter.com/alanfair12/status/1164272710945517570" TargetMode="External" /><Relationship Id="rId760" Type="http://schemas.openxmlformats.org/officeDocument/2006/relationships/hyperlink" Target="https://twitter.com/alanfair12/status/1164277516028252160" TargetMode="External" /><Relationship Id="rId761" Type="http://schemas.openxmlformats.org/officeDocument/2006/relationships/hyperlink" Target="https://twitter.com/alanfair12/status/1164229624483786752" TargetMode="External" /><Relationship Id="rId762" Type="http://schemas.openxmlformats.org/officeDocument/2006/relationships/hyperlink" Target="https://twitter.com/alanfair12/status/1164250215026741249" TargetMode="External" /><Relationship Id="rId763" Type="http://schemas.openxmlformats.org/officeDocument/2006/relationships/hyperlink" Target="https://twitter.com/alanfair12/status/1164260638010564609" TargetMode="External" /><Relationship Id="rId764" Type="http://schemas.openxmlformats.org/officeDocument/2006/relationships/hyperlink" Target="https://twitter.com/alanfair12/status/1164261758695030785" TargetMode="External" /><Relationship Id="rId765" Type="http://schemas.openxmlformats.org/officeDocument/2006/relationships/hyperlink" Target="https://twitter.com/alanfair12/status/1164263248901890050" TargetMode="External" /><Relationship Id="rId766" Type="http://schemas.openxmlformats.org/officeDocument/2006/relationships/hyperlink" Target="https://twitter.com/alanfair12/status/1164266580215287808" TargetMode="External" /><Relationship Id="rId767" Type="http://schemas.openxmlformats.org/officeDocument/2006/relationships/hyperlink" Target="https://twitter.com/alanfair12/status/1164272710945517570" TargetMode="External" /><Relationship Id="rId768" Type="http://schemas.openxmlformats.org/officeDocument/2006/relationships/hyperlink" Target="https://twitter.com/alanfair12/status/1164277516028252160" TargetMode="External" /><Relationship Id="rId769" Type="http://schemas.openxmlformats.org/officeDocument/2006/relationships/hyperlink" Target="https://twitter.com/mikeharrisny/status/1164266744296423430" TargetMode="External" /><Relationship Id="rId770" Type="http://schemas.openxmlformats.org/officeDocument/2006/relationships/hyperlink" Target="https://twitter.com/mikeharrisny/status/1164456901322649600" TargetMode="External" /><Relationship Id="rId771" Type="http://schemas.openxmlformats.org/officeDocument/2006/relationships/hyperlink" Target="https://twitter.com/epsilomatic/status/1164406983870619649" TargetMode="External" /><Relationship Id="rId772" Type="http://schemas.openxmlformats.org/officeDocument/2006/relationships/hyperlink" Target="https://twitter.com/epsilomatic/status/1164469909134426113" TargetMode="External" /><Relationship Id="rId773" Type="http://schemas.openxmlformats.org/officeDocument/2006/relationships/hyperlink" Target="https://twitter.com/cjcmichel/status/1102717532090368000" TargetMode="External" /><Relationship Id="rId774" Type="http://schemas.openxmlformats.org/officeDocument/2006/relationships/hyperlink" Target="https://twitter.com/cjcmichel/status/1107042962033311744" TargetMode="External" /><Relationship Id="rId775" Type="http://schemas.openxmlformats.org/officeDocument/2006/relationships/hyperlink" Target="https://twitter.com/cjcmichel/status/1107645189521330177" TargetMode="External" /><Relationship Id="rId776" Type="http://schemas.openxmlformats.org/officeDocument/2006/relationships/hyperlink" Target="https://twitter.com/cjcmichel/status/1107713305223852032" TargetMode="External" /><Relationship Id="rId777" Type="http://schemas.openxmlformats.org/officeDocument/2006/relationships/hyperlink" Target="https://twitter.com/cjcmichel/status/1109490777518993408" TargetMode="External" /><Relationship Id="rId778" Type="http://schemas.openxmlformats.org/officeDocument/2006/relationships/hyperlink" Target="https://twitter.com/cjcmichel/status/1110702088185659392" TargetMode="External" /><Relationship Id="rId779" Type="http://schemas.openxmlformats.org/officeDocument/2006/relationships/hyperlink" Target="https://twitter.com/cjcmichel/status/1112424819004456962" TargetMode="External" /><Relationship Id="rId780" Type="http://schemas.openxmlformats.org/officeDocument/2006/relationships/hyperlink" Target="https://twitter.com/ejduboisl7444/status/1164255522121555969" TargetMode="External" /><Relationship Id="rId781" Type="http://schemas.openxmlformats.org/officeDocument/2006/relationships/hyperlink" Target="https://twitter.com/ejduboisl7444/status/1164255522121555969" TargetMode="External" /><Relationship Id="rId782" Type="http://schemas.openxmlformats.org/officeDocument/2006/relationships/hyperlink" Target="https://twitter.com/belgiumdefence/status/1163784877755568131" TargetMode="External" /><Relationship Id="rId783" Type="http://schemas.openxmlformats.org/officeDocument/2006/relationships/hyperlink" Target="https://twitter.com/sethabramson/status/1164005605482389507" TargetMode="External" /><Relationship Id="rId784" Type="http://schemas.openxmlformats.org/officeDocument/2006/relationships/hyperlink" Target="https://twitter.com/enough68972575/status/1164025081548480513" TargetMode="External" /><Relationship Id="rId785" Type="http://schemas.openxmlformats.org/officeDocument/2006/relationships/hyperlink" Target="https://twitter.com/esperdod/status/1163917037640568833" TargetMode="External" /><Relationship Id="rId786" Type="http://schemas.openxmlformats.org/officeDocument/2006/relationships/hyperlink" Target="https://twitter.com/esperdod/status/1163917037640568833" TargetMode="External" /><Relationship Id="rId787" Type="http://schemas.openxmlformats.org/officeDocument/2006/relationships/hyperlink" Target="https://twitter.com/esperdod/status/1163917037640568833" TargetMode="External" /><Relationship Id="rId788" Type="http://schemas.openxmlformats.org/officeDocument/2006/relationships/hyperlink" Target="https://twitter.com/rogerhpng/status/1164418367249190913" TargetMode="External" /><Relationship Id="rId789" Type="http://schemas.openxmlformats.org/officeDocument/2006/relationships/hyperlink" Target="https://twitter.com/carolinefromp5/status/1164330932524003328" TargetMode="External" /><Relationship Id="rId790" Type="http://schemas.openxmlformats.org/officeDocument/2006/relationships/hyperlink" Target="https://twitter.com/carolinefromp5/status/1164331291166289922" TargetMode="External" /><Relationship Id="rId791" Type="http://schemas.openxmlformats.org/officeDocument/2006/relationships/hyperlink" Target="https://twitter.com/stopgettingaway/status/1164331180491251717" TargetMode="External" /><Relationship Id="rId792" Type="http://schemas.openxmlformats.org/officeDocument/2006/relationships/hyperlink" Target="https://twitter.com/stopgettingaway/status/1164331800090566657" TargetMode="External" /><Relationship Id="rId793" Type="http://schemas.openxmlformats.org/officeDocument/2006/relationships/hyperlink" Target="https://twitter.com/stopgettingaway/status/1164311937930469376" TargetMode="External" /><Relationship Id="rId794" Type="http://schemas.openxmlformats.org/officeDocument/2006/relationships/hyperlink" Target="https://twitter.com/realdonaldtrump/status/1164231651351617536" TargetMode="External" /><Relationship Id="rId795" Type="http://schemas.openxmlformats.org/officeDocument/2006/relationships/hyperlink" Target="https://twitter.com/realdonaldtrump/status/1164231651351617536" TargetMode="External" /><Relationship Id="rId796" Type="http://schemas.openxmlformats.org/officeDocument/2006/relationships/hyperlink" Target="https://twitter.com/thomasseltzer/status/1164443570830544896" TargetMode="External" /><Relationship Id="rId797" Type="http://schemas.openxmlformats.org/officeDocument/2006/relationships/hyperlink" Target="https://twitter.com/realdonaldtrump/status/1164228805562552326" TargetMode="External" /><Relationship Id="rId798" Type="http://schemas.openxmlformats.org/officeDocument/2006/relationships/hyperlink" Target="https://twitter.com/realdonaldtrump/status/1164228805562552326" TargetMode="External" /><Relationship Id="rId799" Type="http://schemas.openxmlformats.org/officeDocument/2006/relationships/hyperlink" Target="https://twitter.com/inthelionsden_/status/1164299808565268482" TargetMode="External" /><Relationship Id="rId800" Type="http://schemas.openxmlformats.org/officeDocument/2006/relationships/hyperlink" Target="https://twitter.com/jack_burkman/status/1164170778503458816" TargetMode="External" /><Relationship Id="rId801" Type="http://schemas.openxmlformats.org/officeDocument/2006/relationships/hyperlink" Target="https://twitter.com/glitterbeard_/status/1164240484774101003" TargetMode="External" /><Relationship Id="rId802" Type="http://schemas.openxmlformats.org/officeDocument/2006/relationships/hyperlink" Target="https://twitter.com/dagboee/status/1164453251154137088" TargetMode="External" /><Relationship Id="rId803" Type="http://schemas.openxmlformats.org/officeDocument/2006/relationships/hyperlink" Target="https://twitter.com/fjodorkarne/status/1164499208881299457" TargetMode="External" /><Relationship Id="rId804" Type="http://schemas.openxmlformats.org/officeDocument/2006/relationships/hyperlink" Target="https://twitter.com/fjodorkarne/status/1164499208881299457" TargetMode="External" /><Relationship Id="rId805" Type="http://schemas.openxmlformats.org/officeDocument/2006/relationships/hyperlink" Target="https://twitter.com/soyelcangriman/status/1164232589487542272" TargetMode="External" /><Relationship Id="rId806" Type="http://schemas.openxmlformats.org/officeDocument/2006/relationships/hyperlink" Target="https://twitter.com/idislikegabo/status/1164233917836267520" TargetMode="External" /><Relationship Id="rId807" Type="http://schemas.openxmlformats.org/officeDocument/2006/relationships/hyperlink" Target="https://twitter.com/ljt_is_me/status/1163963158840664064" TargetMode="External" /><Relationship Id="rId808" Type="http://schemas.openxmlformats.org/officeDocument/2006/relationships/hyperlink" Target="https://twitter.com/ljt_is_me/status/1163976701354921985" TargetMode="External" /><Relationship Id="rId809" Type="http://schemas.openxmlformats.org/officeDocument/2006/relationships/hyperlink" Target="https://twitter.com/ljt_is_me/status/1164235302225031168" TargetMode="External" /><Relationship Id="rId810" Type="http://schemas.openxmlformats.org/officeDocument/2006/relationships/hyperlink" Target="https://twitter.com/ljt_is_me/status/1164236690380283905" TargetMode="External" /><Relationship Id="rId811" Type="http://schemas.openxmlformats.org/officeDocument/2006/relationships/hyperlink" Target="https://twitter.com/usarmyeurope/status/1163970730998063110" TargetMode="External" /><Relationship Id="rId812" Type="http://schemas.openxmlformats.org/officeDocument/2006/relationships/hyperlink" Target="https://twitter.com/kurtschlichter/status/1164303357604794368" TargetMode="External" /><Relationship Id="rId813" Type="http://schemas.openxmlformats.org/officeDocument/2006/relationships/hyperlink" Target="https://api.twitter.com/1.1/geo/id/01fbe706f872cb32.json" TargetMode="External" /><Relationship Id="rId814" Type="http://schemas.openxmlformats.org/officeDocument/2006/relationships/comments" Target="../comments1.xml" /><Relationship Id="rId815" Type="http://schemas.openxmlformats.org/officeDocument/2006/relationships/vmlDrawing" Target="../drawings/vmlDrawing1.vml" /><Relationship Id="rId816" Type="http://schemas.openxmlformats.org/officeDocument/2006/relationships/table" Target="../tables/table1.xml" /><Relationship Id="rId81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vYg4BzbUSx" TargetMode="External" /><Relationship Id="rId2" Type="http://schemas.openxmlformats.org/officeDocument/2006/relationships/hyperlink" Target="https://twitter.com/realdonaldtrump/status/1164231651351617536?s=21" TargetMode="External" /><Relationship Id="rId3" Type="http://schemas.openxmlformats.org/officeDocument/2006/relationships/hyperlink" Target="https://twitter.com/realDonaldTrump/status/1164231651351617536" TargetMode="External" /><Relationship Id="rId4" Type="http://schemas.openxmlformats.org/officeDocument/2006/relationships/hyperlink" Target="https://twitter.com/realDonaldTrump/status/1164231651351617536" TargetMode="External" /><Relationship Id="rId5" Type="http://schemas.openxmlformats.org/officeDocument/2006/relationships/hyperlink" Target="https://twitter.com/realDonaldTrump/status/1164231651351617536" TargetMode="External" /><Relationship Id="rId6" Type="http://schemas.openxmlformats.org/officeDocument/2006/relationships/hyperlink" Target="https://twitter.com/realDonaldTrump/status/1164231651351617536" TargetMode="External" /><Relationship Id="rId7" Type="http://schemas.openxmlformats.org/officeDocument/2006/relationships/hyperlink" Target="https://twitter.com/realDonaldTrump/status/1164231651351617536" TargetMode="External" /><Relationship Id="rId8" Type="http://schemas.openxmlformats.org/officeDocument/2006/relationships/hyperlink" Target="https://twitter.com/realDonaldTrump/status/1164231651351617536" TargetMode="External" /><Relationship Id="rId9" Type="http://schemas.openxmlformats.org/officeDocument/2006/relationships/hyperlink" Target="https://twitter.com/realDonaldTrump/status/1164231651351617536" TargetMode="External" /><Relationship Id="rId10" Type="http://schemas.openxmlformats.org/officeDocument/2006/relationships/hyperlink" Target="https://twitter.com/realdonaldtrump/status/1164231651351617536?s=21" TargetMode="External" /><Relationship Id="rId11" Type="http://schemas.openxmlformats.org/officeDocument/2006/relationships/hyperlink" Target="https://twitter.com/realdonaldtrump/status/1164231651351617536" TargetMode="External" /><Relationship Id="rId12" Type="http://schemas.openxmlformats.org/officeDocument/2006/relationships/hyperlink" Target="https://twitter.com/realDonaldTrump/status/1164231651351617536" TargetMode="External" /><Relationship Id="rId13" Type="http://schemas.openxmlformats.org/officeDocument/2006/relationships/hyperlink" Target="https://twitter.com/realDonaldTrump/status/1164231651351617536" TargetMode="External" /><Relationship Id="rId14" Type="http://schemas.openxmlformats.org/officeDocument/2006/relationships/hyperlink" Target="https://twitter.com/realDonaldTrump/status/1164231651351617536" TargetMode="External" /><Relationship Id="rId15" Type="http://schemas.openxmlformats.org/officeDocument/2006/relationships/hyperlink" Target="https://twitter.com/realDonaldTrump/status/1164231651351617536" TargetMode="External" /><Relationship Id="rId16" Type="http://schemas.openxmlformats.org/officeDocument/2006/relationships/hyperlink" Target="https://twitter.com/realDonaldTrump/status/1164231651351617536" TargetMode="External" /><Relationship Id="rId17" Type="http://schemas.openxmlformats.org/officeDocument/2006/relationships/hyperlink" Target="https://twitter.com/realDonaldTrump/status/1164231651351617536?s=20" TargetMode="External" /><Relationship Id="rId18" Type="http://schemas.openxmlformats.org/officeDocument/2006/relationships/hyperlink" Target="https://twitter.com/realDonaldTrump/status/1164231651351617536" TargetMode="External" /><Relationship Id="rId19" Type="http://schemas.openxmlformats.org/officeDocument/2006/relationships/hyperlink" Target="https://twitter.com/realdonaldtrump/status/1164231651351617536" TargetMode="External" /><Relationship Id="rId20" Type="http://schemas.openxmlformats.org/officeDocument/2006/relationships/hyperlink" Target="https://twitter.com/realDonaldTrump/status/1164231651351617536" TargetMode="External" /><Relationship Id="rId21" Type="http://schemas.openxmlformats.org/officeDocument/2006/relationships/hyperlink" Target="https://twitter.com/realDonaldTrump/status/1164231651351617536" TargetMode="External" /><Relationship Id="rId22" Type="http://schemas.openxmlformats.org/officeDocument/2006/relationships/hyperlink" Target="https://twitter.com/realDonaldTrump/status/1164231651351617536" TargetMode="External" /><Relationship Id="rId23" Type="http://schemas.openxmlformats.org/officeDocument/2006/relationships/hyperlink" Target="https://twitter.com/realDonaldTrump/status/1164231651351617536" TargetMode="External" /><Relationship Id="rId24" Type="http://schemas.openxmlformats.org/officeDocument/2006/relationships/hyperlink" Target="https://twitter.com/realDonaldTrump/status/1164231651351617536?s=20" TargetMode="External" /><Relationship Id="rId25" Type="http://schemas.openxmlformats.org/officeDocument/2006/relationships/hyperlink" Target="https://twitter.com/realdonaldtrump/status/1164231651351617536" TargetMode="External" /><Relationship Id="rId26" Type="http://schemas.openxmlformats.org/officeDocument/2006/relationships/hyperlink" Target="https://twitter.com/realDonaldTrump/status/1164231651351617536" TargetMode="External" /><Relationship Id="rId27" Type="http://schemas.openxmlformats.org/officeDocument/2006/relationships/hyperlink" Target="https://twitter.com/realDonaldTrump/status/1164231651351617536" TargetMode="External" /><Relationship Id="rId28" Type="http://schemas.openxmlformats.org/officeDocument/2006/relationships/hyperlink" Target="https://twitter.com/realDonaldTrump/status/1164231651351617536" TargetMode="External" /><Relationship Id="rId29" Type="http://schemas.openxmlformats.org/officeDocument/2006/relationships/hyperlink" Target="https://twitter.com/realDonaldTrump/status/1164231651351617536" TargetMode="External" /><Relationship Id="rId30" Type="http://schemas.openxmlformats.org/officeDocument/2006/relationships/hyperlink" Target="https://twitter.com/realdonaldtrump/status/1164231651351617536" TargetMode="External" /><Relationship Id="rId31" Type="http://schemas.openxmlformats.org/officeDocument/2006/relationships/hyperlink" Target="https://twitter.com/realDonaldTrump/status/1164231651351617536" TargetMode="External" /><Relationship Id="rId32" Type="http://schemas.openxmlformats.org/officeDocument/2006/relationships/hyperlink" Target="https://twitter.com/realDonaldTrump/status/1164231651351617536" TargetMode="External" /><Relationship Id="rId33" Type="http://schemas.openxmlformats.org/officeDocument/2006/relationships/hyperlink" Target="https://twitter.com/realdonaldtrump/status/1164231651351617536" TargetMode="External" /><Relationship Id="rId34" Type="http://schemas.openxmlformats.org/officeDocument/2006/relationships/hyperlink" Target="https://twitter.com/realdonaldtrump/status/1164231651351617536" TargetMode="External" /><Relationship Id="rId35" Type="http://schemas.openxmlformats.org/officeDocument/2006/relationships/hyperlink" Target="https://twitter.com/realDonaldTrump/status/1164231651351617536" TargetMode="External" /><Relationship Id="rId36" Type="http://schemas.openxmlformats.org/officeDocument/2006/relationships/hyperlink" Target="https://twitter.com/realDonaldTrump/status/1164231651351617536" TargetMode="External" /><Relationship Id="rId37" Type="http://schemas.openxmlformats.org/officeDocument/2006/relationships/hyperlink" Target="https://twitter.com/realdonaldtrump/status/1164231651351617536" TargetMode="External" /><Relationship Id="rId38" Type="http://schemas.openxmlformats.org/officeDocument/2006/relationships/hyperlink" Target="https://twitter.com/realDonaldTrump/status/1164231651351617536" TargetMode="External" /><Relationship Id="rId39" Type="http://schemas.openxmlformats.org/officeDocument/2006/relationships/hyperlink" Target="https://mobile.twitter.com/realDonaldTrump/status/1164231651351617536" TargetMode="External" /><Relationship Id="rId40" Type="http://schemas.openxmlformats.org/officeDocument/2006/relationships/hyperlink" Target="https://twitter.com/realDonaldTrump/status/1164231651351617536" TargetMode="External" /><Relationship Id="rId41" Type="http://schemas.openxmlformats.org/officeDocument/2006/relationships/hyperlink" Target="https://twitter.com/realdonaldtrump/status/1164231651351617536" TargetMode="External" /><Relationship Id="rId42" Type="http://schemas.openxmlformats.org/officeDocument/2006/relationships/hyperlink" Target="https://twitter.com/realDonaldTrump/status/1164231651351617536" TargetMode="External" /><Relationship Id="rId43" Type="http://schemas.openxmlformats.org/officeDocument/2006/relationships/hyperlink" Target="https://twitter.com/realDonaldTrump/status/1164231651351617536" TargetMode="External" /><Relationship Id="rId44" Type="http://schemas.openxmlformats.org/officeDocument/2006/relationships/hyperlink" Target="https://twitter.com/realdonaldtrump/status/1164231651351617536" TargetMode="External" /><Relationship Id="rId45" Type="http://schemas.openxmlformats.org/officeDocument/2006/relationships/hyperlink" Target="https://twitter.com/realDonaldTrump/status/1164231651351617536?s=20" TargetMode="External" /><Relationship Id="rId46" Type="http://schemas.openxmlformats.org/officeDocument/2006/relationships/hyperlink" Target="https://twitter.com/realDonaldTrump/status/1164231651351617536?s=20" TargetMode="External" /><Relationship Id="rId47" Type="http://schemas.openxmlformats.org/officeDocument/2006/relationships/hyperlink" Target="https://twitter.com/realDonaldTrump/status/1164231651351617536?s=20" TargetMode="External" /><Relationship Id="rId48" Type="http://schemas.openxmlformats.org/officeDocument/2006/relationships/hyperlink" Target="https://twitter.com/realDonaldTrump/status/1164231651351617536?s=20" TargetMode="External" /><Relationship Id="rId49" Type="http://schemas.openxmlformats.org/officeDocument/2006/relationships/hyperlink" Target="https://twitter.com/realdonaldtrump/status/1164231651351617536" TargetMode="External" /><Relationship Id="rId50" Type="http://schemas.openxmlformats.org/officeDocument/2006/relationships/hyperlink" Target="https://twitter.com/realDonaldTrump/status/1164231651351617536" TargetMode="External" /><Relationship Id="rId51" Type="http://schemas.openxmlformats.org/officeDocument/2006/relationships/hyperlink" Target="https://twitter.com/realDonaldTrump/status/1164231651351617536" TargetMode="External" /><Relationship Id="rId52" Type="http://schemas.openxmlformats.org/officeDocument/2006/relationships/hyperlink" Target="https://twitter.com/realDonaldTrump/status/1164231651351617536?s=19" TargetMode="External" /><Relationship Id="rId53" Type="http://schemas.openxmlformats.org/officeDocument/2006/relationships/hyperlink" Target="https://twitter.com/realdonaldtrump/status/1164231651351617536" TargetMode="External" /><Relationship Id="rId54" Type="http://schemas.openxmlformats.org/officeDocument/2006/relationships/hyperlink" Target="https://twitter.com/realDonaldTrump/status/1164231651351617536?s=20" TargetMode="External" /><Relationship Id="rId55" Type="http://schemas.openxmlformats.org/officeDocument/2006/relationships/hyperlink" Target="https://twitter.com/realdonaldtrump/status/1164231651351617536?s=21" TargetMode="External" /><Relationship Id="rId56" Type="http://schemas.openxmlformats.org/officeDocument/2006/relationships/hyperlink" Target="https://twitter.com/realDonaldTrump/status/1164231651351617536?s=19" TargetMode="External" /><Relationship Id="rId57" Type="http://schemas.openxmlformats.org/officeDocument/2006/relationships/hyperlink" Target="https://twitter.com/realDonaldTrump/status/1164231651351617536?s=20" TargetMode="External" /><Relationship Id="rId58" Type="http://schemas.openxmlformats.org/officeDocument/2006/relationships/hyperlink" Target="https://twitter.com/realDonaldTrump/status/1164231651351617536?s=19" TargetMode="External" /><Relationship Id="rId59" Type="http://schemas.openxmlformats.org/officeDocument/2006/relationships/hyperlink" Target="https://twitter.com/realDonaldTrump/status/1164231651351617536" TargetMode="External" /><Relationship Id="rId60" Type="http://schemas.openxmlformats.org/officeDocument/2006/relationships/hyperlink" Target="https://twitter.com/realDonaldTrump/status/1164231651351617536" TargetMode="External" /><Relationship Id="rId61" Type="http://schemas.openxmlformats.org/officeDocument/2006/relationships/hyperlink" Target="https://twitter.com/realDonaldTrump/status/1164231651351617536?s=19" TargetMode="External" /><Relationship Id="rId62" Type="http://schemas.openxmlformats.org/officeDocument/2006/relationships/hyperlink" Target="https://twitter.com/realDonaldTrump/status/1164231651351617536" TargetMode="External" /><Relationship Id="rId63" Type="http://schemas.openxmlformats.org/officeDocument/2006/relationships/hyperlink" Target="https://twitter.com/realdonaldtrump/status/1164231651351617536" TargetMode="External" /><Relationship Id="rId64" Type="http://schemas.openxmlformats.org/officeDocument/2006/relationships/hyperlink" Target="https://twitter.com/realdonaldtrump/status/1164231651351617536" TargetMode="External" /><Relationship Id="rId65" Type="http://schemas.openxmlformats.org/officeDocument/2006/relationships/hyperlink" Target="https://twitter.com/realDonaldTrump/status/1164231651351617536" TargetMode="External" /><Relationship Id="rId66" Type="http://schemas.openxmlformats.org/officeDocument/2006/relationships/hyperlink" Target="https://twitter.com/realdonaldtrump/status/1164231651351617536?s=21" TargetMode="External" /><Relationship Id="rId67" Type="http://schemas.openxmlformats.org/officeDocument/2006/relationships/hyperlink" Target="https://twitter.com/realdonaldtrump/status/1164231651351617536" TargetMode="External" /><Relationship Id="rId68" Type="http://schemas.openxmlformats.org/officeDocument/2006/relationships/hyperlink" Target="https://twitter.com/realdonaldtrump/status/1164231651351617536" TargetMode="External" /><Relationship Id="rId69" Type="http://schemas.openxmlformats.org/officeDocument/2006/relationships/hyperlink" Target="https://twitter.com/realdonaldtrump/status/1164231651351617536?s=21" TargetMode="External" /><Relationship Id="rId70" Type="http://schemas.openxmlformats.org/officeDocument/2006/relationships/hyperlink" Target="https://twitter.com/realdonaldtrump/status/1164231651351617536" TargetMode="External" /><Relationship Id="rId71" Type="http://schemas.openxmlformats.org/officeDocument/2006/relationships/hyperlink" Target="https://twitter.com/realdonaldtrump/status/1164231651351617536" TargetMode="External" /><Relationship Id="rId72" Type="http://schemas.openxmlformats.org/officeDocument/2006/relationships/hyperlink" Target="https://pbs.twimg.com/media/ECgugPkVAAEKWds.jpg" TargetMode="External" /><Relationship Id="rId73" Type="http://schemas.openxmlformats.org/officeDocument/2006/relationships/hyperlink" Target="https://pbs.twimg.com/media/ECgugPkVAAEKWds.jpg" TargetMode="External" /><Relationship Id="rId74" Type="http://schemas.openxmlformats.org/officeDocument/2006/relationships/hyperlink" Target="https://pbs.twimg.com/media/ECgugPkVAAEKWds.jpg" TargetMode="External" /><Relationship Id="rId75" Type="http://schemas.openxmlformats.org/officeDocument/2006/relationships/hyperlink" Target="https://pbs.twimg.com/media/ECgvOOFUIAAN8yJ.jpg" TargetMode="External" /><Relationship Id="rId76" Type="http://schemas.openxmlformats.org/officeDocument/2006/relationships/hyperlink" Target="https://pbs.twimg.com/media/ECgugPkVAAEKWds.jpg" TargetMode="External" /><Relationship Id="rId77" Type="http://schemas.openxmlformats.org/officeDocument/2006/relationships/hyperlink" Target="https://pbs.twimg.com/media/ECgugPkVAAEKWds.jpg" TargetMode="External" /><Relationship Id="rId78" Type="http://schemas.openxmlformats.org/officeDocument/2006/relationships/hyperlink" Target="https://pbs.twimg.com/media/ECgugPkVAAEKWds.jpg" TargetMode="External" /><Relationship Id="rId79" Type="http://schemas.openxmlformats.org/officeDocument/2006/relationships/hyperlink" Target="https://pbs.twimg.com/media/ECgugPkVAAEKWds.jpg" TargetMode="External" /><Relationship Id="rId80" Type="http://schemas.openxmlformats.org/officeDocument/2006/relationships/hyperlink" Target="https://pbs.twimg.com/media/ECgugPkVAAEKWds.jpg" TargetMode="External" /><Relationship Id="rId81" Type="http://schemas.openxmlformats.org/officeDocument/2006/relationships/hyperlink" Target="https://pbs.twimg.com/media/EChgFqaU4AEpH0a.jpg" TargetMode="External" /><Relationship Id="rId82" Type="http://schemas.openxmlformats.org/officeDocument/2006/relationships/hyperlink" Target="https://pbs.twimg.com/media/ECgugPkVAAEKWds.jpg" TargetMode="External" /><Relationship Id="rId83" Type="http://schemas.openxmlformats.org/officeDocument/2006/relationships/hyperlink" Target="https://pbs.twimg.com/media/ECgugPkVAAEKWds.jpg" TargetMode="External" /><Relationship Id="rId84" Type="http://schemas.openxmlformats.org/officeDocument/2006/relationships/hyperlink" Target="https://pbs.twimg.com/media/ECgugPkVAAEKWds.jpg" TargetMode="External" /><Relationship Id="rId85" Type="http://schemas.openxmlformats.org/officeDocument/2006/relationships/hyperlink" Target="http://pbs.twimg.com/profile_images/960940049561927680/-KtIWjJV_normal.jpg" TargetMode="External" /><Relationship Id="rId86" Type="http://schemas.openxmlformats.org/officeDocument/2006/relationships/hyperlink" Target="http://pbs.twimg.com/profile_images/1250729097/Buddah_2.jpg_red_normal.jpg" TargetMode="External" /><Relationship Id="rId87" Type="http://schemas.openxmlformats.org/officeDocument/2006/relationships/hyperlink" Target="https://pbs.twimg.com/media/ECgvOOFUIAAN8yJ.jpg" TargetMode="External" /><Relationship Id="rId88" Type="http://schemas.openxmlformats.org/officeDocument/2006/relationships/hyperlink" Target="http://pbs.twimg.com/profile_images/978256306942472193/UGbTipbY_normal.jpg" TargetMode="External" /><Relationship Id="rId89" Type="http://schemas.openxmlformats.org/officeDocument/2006/relationships/hyperlink" Target="http://pbs.twimg.com/profile_images/1163088783270715393/UXsNorsx_normal.jpg" TargetMode="External" /><Relationship Id="rId90" Type="http://schemas.openxmlformats.org/officeDocument/2006/relationships/hyperlink" Target="http://pbs.twimg.com/profile_images/1142685590607028224/Sxo-rZL6_normal.png" TargetMode="External" /><Relationship Id="rId91" Type="http://schemas.openxmlformats.org/officeDocument/2006/relationships/hyperlink" Target="http://pbs.twimg.com/profile_images/1152267500966596608/hP9T5WB1_normal.jpg" TargetMode="External" /><Relationship Id="rId92" Type="http://schemas.openxmlformats.org/officeDocument/2006/relationships/hyperlink" Target="http://pbs.twimg.com/profile_images/1088898561213751296/98Ew6-y3_normal.jpg" TargetMode="External" /><Relationship Id="rId93" Type="http://schemas.openxmlformats.org/officeDocument/2006/relationships/hyperlink" Target="http://pbs.twimg.com/profile_images/1164311225427222529/kOVl1WXJ_normal.jpg" TargetMode="External" /><Relationship Id="rId94" Type="http://schemas.openxmlformats.org/officeDocument/2006/relationships/hyperlink" Target="http://pbs.twimg.com/profile_images/630675658436382720/aToeTL1o_normal.jpg" TargetMode="External" /><Relationship Id="rId95" Type="http://schemas.openxmlformats.org/officeDocument/2006/relationships/hyperlink" Target="http://pbs.twimg.com/profile_images/2715267793/b6729d675bbd93df3478e7ba0dead98d_normal.jpeg" TargetMode="External" /><Relationship Id="rId96" Type="http://schemas.openxmlformats.org/officeDocument/2006/relationships/hyperlink" Target="http://pbs.twimg.com/profile_images/1138832139351482368/VcICpCF1_normal.jpg" TargetMode="External" /><Relationship Id="rId97" Type="http://schemas.openxmlformats.org/officeDocument/2006/relationships/hyperlink" Target="http://pbs.twimg.com/profile_images/1086712375082995712/f5a1HSB0_normal.jpg" TargetMode="External" /><Relationship Id="rId98" Type="http://schemas.openxmlformats.org/officeDocument/2006/relationships/hyperlink" Target="http://pbs.twimg.com/profile_images/1133541803/ElCangriman_normal.png" TargetMode="External" /><Relationship Id="rId99" Type="http://schemas.openxmlformats.org/officeDocument/2006/relationships/hyperlink" Target="http://pbs.twimg.com/profile_images/1045671501754556416/Fd_nn9qc_normal.jpg" TargetMode="External" /><Relationship Id="rId100" Type="http://schemas.openxmlformats.org/officeDocument/2006/relationships/hyperlink" Target="http://pbs.twimg.com/profile_images/1131812105638821889/U-NL7tMo_normal.jpg" TargetMode="External" /><Relationship Id="rId101" Type="http://schemas.openxmlformats.org/officeDocument/2006/relationships/hyperlink" Target="https://pbs.twimg.com/media/ECgugPkVAAEKWds.jpg" TargetMode="External" /><Relationship Id="rId102" Type="http://schemas.openxmlformats.org/officeDocument/2006/relationships/hyperlink" Target="http://pbs.twimg.com/profile_images/1066746754769444864/zOj8Y9oX_normal.jpg" TargetMode="External" /><Relationship Id="rId103" Type="http://schemas.openxmlformats.org/officeDocument/2006/relationships/hyperlink" Target="http://pbs.twimg.com/profile_images/1163952255902633985/HX8zdV_W_normal.jpg" TargetMode="External" /><Relationship Id="rId104" Type="http://schemas.openxmlformats.org/officeDocument/2006/relationships/hyperlink" Target="http://pbs.twimg.com/profile_images/1156978808630546432/V-iq62iJ_normal.jpg" TargetMode="External" /><Relationship Id="rId105" Type="http://schemas.openxmlformats.org/officeDocument/2006/relationships/hyperlink" Target="http://pbs.twimg.com/profile_images/1157205527820156929/1qdasen__normal.jpg" TargetMode="External" /><Relationship Id="rId106" Type="http://schemas.openxmlformats.org/officeDocument/2006/relationships/hyperlink" Target="http://pbs.twimg.com/profile_images/566130034541203459/474yJkpb_normal.jpeg" TargetMode="External" /><Relationship Id="rId107" Type="http://schemas.openxmlformats.org/officeDocument/2006/relationships/hyperlink" Target="http://pbs.twimg.com/profile_images/1100892080853798913/14r9h-jv_normal.png" TargetMode="External" /><Relationship Id="rId108" Type="http://schemas.openxmlformats.org/officeDocument/2006/relationships/hyperlink" Target="http://pbs.twimg.com/profile_images/1115921210188103680/aSY8-MM7_normal.jpg" TargetMode="External" /><Relationship Id="rId109" Type="http://schemas.openxmlformats.org/officeDocument/2006/relationships/hyperlink" Target="http://pbs.twimg.com/profile_images/1000887169005780999/ifVqI8MQ_normal.jpg" TargetMode="External" /><Relationship Id="rId110" Type="http://schemas.openxmlformats.org/officeDocument/2006/relationships/hyperlink" Target="https://pbs.twimg.com/media/ECgugPkVAAEKWds.jpg" TargetMode="External" /><Relationship Id="rId111" Type="http://schemas.openxmlformats.org/officeDocument/2006/relationships/hyperlink" Target="http://pbs.twimg.com/profile_images/1164528255447126016/9_0zVQS-_normal.jpg" TargetMode="External" /><Relationship Id="rId112" Type="http://schemas.openxmlformats.org/officeDocument/2006/relationships/hyperlink" Target="http://pbs.twimg.com/profile_images/1143743427944898560/6TI31kRb_normal.png" TargetMode="External" /><Relationship Id="rId113" Type="http://schemas.openxmlformats.org/officeDocument/2006/relationships/hyperlink" Target="http://pbs.twimg.com/profile_images/1158503516656324608/CLJ94cQX_normal.jpg" TargetMode="External" /><Relationship Id="rId114" Type="http://schemas.openxmlformats.org/officeDocument/2006/relationships/hyperlink" Target="http://pbs.twimg.com/profile_images/978879250991341568/KWqRUIY3_normal.jpg" TargetMode="External" /><Relationship Id="rId115" Type="http://schemas.openxmlformats.org/officeDocument/2006/relationships/hyperlink" Target="http://pbs.twimg.com/profile_images/1151508445591457793/kpSjVfaB_normal.jpg" TargetMode="External" /><Relationship Id="rId116" Type="http://schemas.openxmlformats.org/officeDocument/2006/relationships/hyperlink" Target="http://pbs.twimg.com/profile_images/679490129849876480/jMVH6lzR_normal.jpg" TargetMode="External" /><Relationship Id="rId117" Type="http://schemas.openxmlformats.org/officeDocument/2006/relationships/hyperlink" Target="http://pbs.twimg.com/profile_images/1073640725802291200/CBwhRSIB_normal.jpg" TargetMode="External" /><Relationship Id="rId118" Type="http://schemas.openxmlformats.org/officeDocument/2006/relationships/hyperlink" Target="https://pbs.twimg.com/media/ECgugPkVAAEKWds.jpg" TargetMode="External" /><Relationship Id="rId119" Type="http://schemas.openxmlformats.org/officeDocument/2006/relationships/hyperlink" Target="https://pbs.twimg.com/media/ECgugPkVAAEKWds.jpg" TargetMode="External" /><Relationship Id="rId120" Type="http://schemas.openxmlformats.org/officeDocument/2006/relationships/hyperlink" Target="https://pbs.twimg.com/media/ECgugPkVAAEKWds.jpg" TargetMode="External" /><Relationship Id="rId121" Type="http://schemas.openxmlformats.org/officeDocument/2006/relationships/hyperlink" Target="http://pbs.twimg.com/profile_images/738062060576071680/tAsgL412_normal.jpg" TargetMode="External" /><Relationship Id="rId122" Type="http://schemas.openxmlformats.org/officeDocument/2006/relationships/hyperlink" Target="http://pbs.twimg.com/profile_images/1127915493548011520/3E3tCN73_normal.jpg" TargetMode="External" /><Relationship Id="rId123" Type="http://schemas.openxmlformats.org/officeDocument/2006/relationships/hyperlink" Target="http://pbs.twimg.com/profile_images/560330789380833280/ZB6kOpfe_normal.jpeg" TargetMode="External" /><Relationship Id="rId124" Type="http://schemas.openxmlformats.org/officeDocument/2006/relationships/hyperlink" Target="http://pbs.twimg.com/profile_images/1091760906847977472/Ao9v6lw0_normal.jpg" TargetMode="External" /><Relationship Id="rId125" Type="http://schemas.openxmlformats.org/officeDocument/2006/relationships/hyperlink" Target="http://pbs.twimg.com/profile_images/1464735927/ASA_normal.jpg" TargetMode="External" /><Relationship Id="rId126" Type="http://schemas.openxmlformats.org/officeDocument/2006/relationships/hyperlink" Target="http://pbs.twimg.com/profile_images/1156947728762572802/CFRvk6wY_normal.jpg" TargetMode="External" /><Relationship Id="rId127" Type="http://schemas.openxmlformats.org/officeDocument/2006/relationships/hyperlink" Target="http://pbs.twimg.com/profile_images/672554172366102533/lV128fzV_normal.jpg" TargetMode="External" /><Relationship Id="rId128" Type="http://schemas.openxmlformats.org/officeDocument/2006/relationships/hyperlink" Target="http://pbs.twimg.com/profile_images/1110191867289878528/rHTjyaZp_normal.png" TargetMode="External" /><Relationship Id="rId129" Type="http://schemas.openxmlformats.org/officeDocument/2006/relationships/hyperlink" Target="https://pbs.twimg.com/media/EChgFqaU4AEpH0a.jpg" TargetMode="External" /><Relationship Id="rId130" Type="http://schemas.openxmlformats.org/officeDocument/2006/relationships/hyperlink" Target="http://pbs.twimg.com/profile_images/1113703139025326081/8jx1Gwcf_normal.jpg" TargetMode="External" /><Relationship Id="rId131" Type="http://schemas.openxmlformats.org/officeDocument/2006/relationships/hyperlink" Target="http://pbs.twimg.com/profile_images/1354917911/US_Seal_a_normal.jpg" TargetMode="External" /><Relationship Id="rId132" Type="http://schemas.openxmlformats.org/officeDocument/2006/relationships/hyperlink" Target="http://pbs.twimg.com/profile_images/1041905591067664389/3wXQeTLx_normal.jpg" TargetMode="External" /><Relationship Id="rId133" Type="http://schemas.openxmlformats.org/officeDocument/2006/relationships/hyperlink" Target="http://pbs.twimg.com/profile_images/1109641786954264576/SVuxgu5u_normal.png" TargetMode="External" /><Relationship Id="rId134" Type="http://schemas.openxmlformats.org/officeDocument/2006/relationships/hyperlink" Target="http://pbs.twimg.com/profile_images/1109641786954264576/SVuxgu5u_normal.png" TargetMode="External" /><Relationship Id="rId135" Type="http://schemas.openxmlformats.org/officeDocument/2006/relationships/hyperlink" Target="http://pbs.twimg.com/profile_images/1109641786954264576/SVuxgu5u_normal.png" TargetMode="External" /><Relationship Id="rId136" Type="http://schemas.openxmlformats.org/officeDocument/2006/relationships/hyperlink" Target="http://pbs.twimg.com/profile_images/1109641786954264576/SVuxgu5u_normal.png" TargetMode="External" /><Relationship Id="rId137" Type="http://schemas.openxmlformats.org/officeDocument/2006/relationships/hyperlink" Target="http://pbs.twimg.com/profile_images/925892212340207618/-ZofsvJ5_normal.jpg" TargetMode="External" /><Relationship Id="rId138" Type="http://schemas.openxmlformats.org/officeDocument/2006/relationships/hyperlink" Target="http://pbs.twimg.com/profile_images/950720223799382016/1yqfQr7d_normal.jpg" TargetMode="External" /><Relationship Id="rId139" Type="http://schemas.openxmlformats.org/officeDocument/2006/relationships/hyperlink" Target="http://pbs.twimg.com/profile_images/1141447444502331394/cnG0eb_u_normal.jpg" TargetMode="External" /><Relationship Id="rId140" Type="http://schemas.openxmlformats.org/officeDocument/2006/relationships/hyperlink" Target="http://pbs.twimg.com/profile_images/1153626863627055104/BkJ0S6tK_normal.png" TargetMode="External" /><Relationship Id="rId141" Type="http://schemas.openxmlformats.org/officeDocument/2006/relationships/hyperlink" Target="http://pbs.twimg.com/profile_images/1107695891463446528/mffzSlOO_normal.jpg" TargetMode="External" /><Relationship Id="rId142" Type="http://schemas.openxmlformats.org/officeDocument/2006/relationships/hyperlink" Target="http://pbs.twimg.com/profile_images/420348455043604480/N4-vJ3YH_normal.jpeg" TargetMode="External" /><Relationship Id="rId143" Type="http://schemas.openxmlformats.org/officeDocument/2006/relationships/hyperlink" Target="http://pbs.twimg.com/profile_images/1122060218056101888/TbDcVvMN_normal.jpg" TargetMode="External" /><Relationship Id="rId144" Type="http://schemas.openxmlformats.org/officeDocument/2006/relationships/hyperlink" Target="http://pbs.twimg.com/profile_images/1054716743820722176/RDpazS0g_normal.jpg" TargetMode="External" /><Relationship Id="rId145" Type="http://schemas.openxmlformats.org/officeDocument/2006/relationships/hyperlink" Target="http://pbs.twimg.com/profile_images/975168930934214656/txZcrR71_normal.jpg" TargetMode="External" /><Relationship Id="rId146" Type="http://schemas.openxmlformats.org/officeDocument/2006/relationships/hyperlink" Target="http://pbs.twimg.com/profile_images/1159940249591717890/b9xt80hr_normal.jpg" TargetMode="External" /><Relationship Id="rId147" Type="http://schemas.openxmlformats.org/officeDocument/2006/relationships/hyperlink" Target="http://pbs.twimg.com/profile_images/1039742498959241216/iifY4eha_normal.jpg" TargetMode="External" /><Relationship Id="rId148" Type="http://schemas.openxmlformats.org/officeDocument/2006/relationships/hyperlink" Target="http://pbs.twimg.com/profile_images/838098893963415555/P5ykzG7O_normal.jpg" TargetMode="External" /><Relationship Id="rId149" Type="http://schemas.openxmlformats.org/officeDocument/2006/relationships/hyperlink" Target="http://pbs.twimg.com/profile_images/1131389521918955522/_SqbMucd_normal.jpg" TargetMode="External" /><Relationship Id="rId150" Type="http://schemas.openxmlformats.org/officeDocument/2006/relationships/hyperlink" Target="http://pbs.twimg.com/profile_images/1035182604704608257/QX7nAFKs_normal.jpg" TargetMode="External" /><Relationship Id="rId151" Type="http://schemas.openxmlformats.org/officeDocument/2006/relationships/hyperlink" Target="http://pbs.twimg.com/profile_images/1426562045/image_normal.jpg" TargetMode="External" /><Relationship Id="rId152" Type="http://schemas.openxmlformats.org/officeDocument/2006/relationships/hyperlink" Target="http://pbs.twimg.com/profile_images/1330525114/giants-logo_normal.jpg" TargetMode="External" /><Relationship Id="rId153" Type="http://schemas.openxmlformats.org/officeDocument/2006/relationships/hyperlink" Target="http://pbs.twimg.com/profile_images/1154188197896888320/PWrkMUAq_normal.jpg" TargetMode="External" /><Relationship Id="rId154" Type="http://schemas.openxmlformats.org/officeDocument/2006/relationships/hyperlink" Target="http://pbs.twimg.com/profile_images/2246175282/twitter_normal.jpg" TargetMode="External" /><Relationship Id="rId155" Type="http://schemas.openxmlformats.org/officeDocument/2006/relationships/hyperlink" Target="http://pbs.twimg.com/profile_images/378800000624178589/d9dde7957722f78e5915325632561b33_normal.jpeg" TargetMode="External" /><Relationship Id="rId156" Type="http://schemas.openxmlformats.org/officeDocument/2006/relationships/hyperlink" Target="http://pbs.twimg.com/profile_images/760486119712718848/o8vyufGR_normal.jpg" TargetMode="External" /><Relationship Id="rId157" Type="http://schemas.openxmlformats.org/officeDocument/2006/relationships/hyperlink" Target="http://pbs.twimg.com/profile_images/1134239441143422978/MqlKgE8k_normal.jpg" TargetMode="External" /><Relationship Id="rId158" Type="http://schemas.openxmlformats.org/officeDocument/2006/relationships/hyperlink" Target="http://pbs.twimg.com/profile_images/973960707698933760/fZf70iCX_normal.jpg" TargetMode="External" /><Relationship Id="rId159" Type="http://schemas.openxmlformats.org/officeDocument/2006/relationships/hyperlink" Target="http://pbs.twimg.com/profile_images/973960707698933760/fZf70iCX_normal.jpg" TargetMode="External" /><Relationship Id="rId160" Type="http://schemas.openxmlformats.org/officeDocument/2006/relationships/hyperlink" Target="https://twitter.com/djarjartrump/status/1164231663280222208" TargetMode="External" /><Relationship Id="rId161" Type="http://schemas.openxmlformats.org/officeDocument/2006/relationships/hyperlink" Target="https://twitter.com/jiveasstrump/status/1164231675477417984" TargetMode="External" /><Relationship Id="rId162" Type="http://schemas.openxmlformats.org/officeDocument/2006/relationships/hyperlink" Target="https://twitter.com/twump_owo/status/1164231844545597442" TargetMode="External" /><Relationship Id="rId163" Type="http://schemas.openxmlformats.org/officeDocument/2006/relationships/hyperlink" Target="https://twitter.com/beenewsdaily/status/1164232181264392193" TargetMode="External" /><Relationship Id="rId164" Type="http://schemas.openxmlformats.org/officeDocument/2006/relationships/hyperlink" Target="https://twitter.com/hapkidogal/status/1164232236385939461" TargetMode="External" /><Relationship Id="rId165" Type="http://schemas.openxmlformats.org/officeDocument/2006/relationships/hyperlink" Target="https://twitter.com/dragonfly_drama/status/1164232429327925248" TargetMode="External" /><Relationship Id="rId166" Type="http://schemas.openxmlformats.org/officeDocument/2006/relationships/hyperlink" Target="https://twitter.com/michaelt162/status/1164232623570505729" TargetMode="External" /><Relationship Id="rId167" Type="http://schemas.openxmlformats.org/officeDocument/2006/relationships/hyperlink" Target="https://twitter.com/lasouizzi/status/1164233117932171265" TargetMode="External" /><Relationship Id="rId168" Type="http://schemas.openxmlformats.org/officeDocument/2006/relationships/hyperlink" Target="https://twitter.com/romanwenzl/status/1164233121669287941" TargetMode="External" /><Relationship Id="rId169" Type="http://schemas.openxmlformats.org/officeDocument/2006/relationships/hyperlink" Target="https://twitter.com/arriaga_kreuz/status/1164233213130227713" TargetMode="External" /><Relationship Id="rId170" Type="http://schemas.openxmlformats.org/officeDocument/2006/relationships/hyperlink" Target="https://twitter.com/tchalla____/status/1164233827302043648" TargetMode="External" /><Relationship Id="rId171" Type="http://schemas.openxmlformats.org/officeDocument/2006/relationships/hyperlink" Target="https://twitter.com/enough68972575/status/1164234153803550722" TargetMode="External" /><Relationship Id="rId172" Type="http://schemas.openxmlformats.org/officeDocument/2006/relationships/hyperlink" Target="https://twitter.com/jakkiecilliers/status/1164234422163509248" TargetMode="External" /><Relationship Id="rId173" Type="http://schemas.openxmlformats.org/officeDocument/2006/relationships/hyperlink" Target="https://twitter.com/phaethontweets/status/1164234472830771207" TargetMode="External" /><Relationship Id="rId174" Type="http://schemas.openxmlformats.org/officeDocument/2006/relationships/hyperlink" Target="https://twitter.com/bbbmarsh/status/1164234669682040832" TargetMode="External" /><Relationship Id="rId175" Type="http://schemas.openxmlformats.org/officeDocument/2006/relationships/hyperlink" Target="https://twitter.com/cjcmichel/status/1164235029674962945" TargetMode="External" /><Relationship Id="rId176" Type="http://schemas.openxmlformats.org/officeDocument/2006/relationships/hyperlink" Target="https://twitter.com/soyelcangriman/status/1164235280318177280" TargetMode="External" /><Relationship Id="rId177" Type="http://schemas.openxmlformats.org/officeDocument/2006/relationships/hyperlink" Target="https://twitter.com/trawetsla/status/1164235389890174977" TargetMode="External" /><Relationship Id="rId178" Type="http://schemas.openxmlformats.org/officeDocument/2006/relationships/hyperlink" Target="https://twitter.com/ljt_is_me/status/1164236876095655936" TargetMode="External" /><Relationship Id="rId179" Type="http://schemas.openxmlformats.org/officeDocument/2006/relationships/hyperlink" Target="https://twitter.com/aditiyadav52500/status/1164237316702912512" TargetMode="External" /><Relationship Id="rId180" Type="http://schemas.openxmlformats.org/officeDocument/2006/relationships/hyperlink" Target="https://twitter.com/analyticascent/status/1164237730009632768" TargetMode="External" /><Relationship Id="rId181" Type="http://schemas.openxmlformats.org/officeDocument/2006/relationships/hyperlink" Target="https://twitter.com/demitry_kot/status/1164240697777688576" TargetMode="External" /><Relationship Id="rId182" Type="http://schemas.openxmlformats.org/officeDocument/2006/relationships/hyperlink" Target="https://twitter.com/mbjorklund1963/status/1164240925767262208" TargetMode="External" /><Relationship Id="rId183" Type="http://schemas.openxmlformats.org/officeDocument/2006/relationships/hyperlink" Target="https://twitter.com/asceticstance/status/1164241331557982208" TargetMode="External" /><Relationship Id="rId184" Type="http://schemas.openxmlformats.org/officeDocument/2006/relationships/hyperlink" Target="https://twitter.com/007amnesia/status/1164241825001029632" TargetMode="External" /><Relationship Id="rId185" Type="http://schemas.openxmlformats.org/officeDocument/2006/relationships/hyperlink" Target="https://twitter.com/bencampo/status/1164241946463887362" TargetMode="External" /><Relationship Id="rId186" Type="http://schemas.openxmlformats.org/officeDocument/2006/relationships/hyperlink" Target="https://twitter.com/ykrkane/status/1164242183299276800" TargetMode="External" /><Relationship Id="rId187" Type="http://schemas.openxmlformats.org/officeDocument/2006/relationships/hyperlink" Target="https://twitter.com/debbiej66015887/status/1164242233203286017" TargetMode="External" /><Relationship Id="rId188" Type="http://schemas.openxmlformats.org/officeDocument/2006/relationships/hyperlink" Target="https://twitter.com/joeycomplaints/status/1164243298036277248" TargetMode="External" /><Relationship Id="rId189" Type="http://schemas.openxmlformats.org/officeDocument/2006/relationships/hyperlink" Target="https://twitter.com/cali_ps/status/1164244280199827456" TargetMode="External" /><Relationship Id="rId190" Type="http://schemas.openxmlformats.org/officeDocument/2006/relationships/hyperlink" Target="https://twitter.com/tinamarief49/status/1164247752676716546" TargetMode="External" /><Relationship Id="rId191" Type="http://schemas.openxmlformats.org/officeDocument/2006/relationships/hyperlink" Target="https://twitter.com/retiredarmy7/status/1164248985168699392" TargetMode="External" /><Relationship Id="rId192" Type="http://schemas.openxmlformats.org/officeDocument/2006/relationships/hyperlink" Target="https://twitter.com/chrishalton516/status/1164249800491098112" TargetMode="External" /><Relationship Id="rId193" Type="http://schemas.openxmlformats.org/officeDocument/2006/relationships/hyperlink" Target="https://twitter.com/timeouttweeter/status/1164250309918699520" TargetMode="External" /><Relationship Id="rId194" Type="http://schemas.openxmlformats.org/officeDocument/2006/relationships/hyperlink" Target="https://twitter.com/havanadc/status/1164252891668013058" TargetMode="External" /><Relationship Id="rId195" Type="http://schemas.openxmlformats.org/officeDocument/2006/relationships/hyperlink" Target="https://twitter.com/erkperk/status/1164258966274281472" TargetMode="External" /><Relationship Id="rId196" Type="http://schemas.openxmlformats.org/officeDocument/2006/relationships/hyperlink" Target="https://twitter.com/havetotakeatru2/status/1164259461256679424" TargetMode="External" /><Relationship Id="rId197" Type="http://schemas.openxmlformats.org/officeDocument/2006/relationships/hyperlink" Target="https://twitter.com/havetotakeatru2/status/1164258554049650688" TargetMode="External" /><Relationship Id="rId198" Type="http://schemas.openxmlformats.org/officeDocument/2006/relationships/hyperlink" Target="https://twitter.com/havetotakeatru2/status/1164259043361382400" TargetMode="External" /><Relationship Id="rId199" Type="http://schemas.openxmlformats.org/officeDocument/2006/relationships/hyperlink" Target="https://twitter.com/raedoubleu/status/1164264137624444928" TargetMode="External" /><Relationship Id="rId200" Type="http://schemas.openxmlformats.org/officeDocument/2006/relationships/hyperlink" Target="https://twitter.com/bishyoucray2/status/1164268229608517632" TargetMode="External" /><Relationship Id="rId201" Type="http://schemas.openxmlformats.org/officeDocument/2006/relationships/hyperlink" Target="https://twitter.com/lauraitalia14/status/1164272477427703812" TargetMode="External" /><Relationship Id="rId202" Type="http://schemas.openxmlformats.org/officeDocument/2006/relationships/hyperlink" Target="https://twitter.com/gjnr14/status/1164273883135926272" TargetMode="External" /><Relationship Id="rId203" Type="http://schemas.openxmlformats.org/officeDocument/2006/relationships/hyperlink" Target="https://twitter.com/phxdave/status/1164275299598647296" TargetMode="External" /><Relationship Id="rId204" Type="http://schemas.openxmlformats.org/officeDocument/2006/relationships/hyperlink" Target="https://twitter.com/mm72931622/status/1164276290050039809" TargetMode="External" /><Relationship Id="rId205" Type="http://schemas.openxmlformats.org/officeDocument/2006/relationships/hyperlink" Target="https://twitter.com/dreamescapeps/status/1164278114895237125" TargetMode="External" /><Relationship Id="rId206" Type="http://schemas.openxmlformats.org/officeDocument/2006/relationships/hyperlink" Target="https://twitter.com/timmcguiness/status/1164278366855450626" TargetMode="External" /><Relationship Id="rId207" Type="http://schemas.openxmlformats.org/officeDocument/2006/relationships/hyperlink" Target="https://twitter.com/nach9636/status/1164286157179346944" TargetMode="External" /><Relationship Id="rId208" Type="http://schemas.openxmlformats.org/officeDocument/2006/relationships/hyperlink" Target="https://twitter.com/briancarr73/status/1164286857812873216" TargetMode="External" /><Relationship Id="rId209" Type="http://schemas.openxmlformats.org/officeDocument/2006/relationships/hyperlink" Target="https://twitter.com/jerrylingle/status/1164287510073098240" TargetMode="External" /><Relationship Id="rId210" Type="http://schemas.openxmlformats.org/officeDocument/2006/relationships/hyperlink" Target="https://twitter.com/katet7/status/1164288390906273793" TargetMode="External" /><Relationship Id="rId211" Type="http://schemas.openxmlformats.org/officeDocument/2006/relationships/hyperlink" Target="https://twitter.com/tonyrenner/status/1164295233502437377" TargetMode="External" /><Relationship Id="rId212" Type="http://schemas.openxmlformats.org/officeDocument/2006/relationships/hyperlink" Target="https://twitter.com/tonyrenner/status/1164295270781399041" TargetMode="External" /><Relationship Id="rId213" Type="http://schemas.openxmlformats.org/officeDocument/2006/relationships/hyperlink" Target="https://twitter.com/tonyrenner/status/1164295301487894528" TargetMode="External" /><Relationship Id="rId214" Type="http://schemas.openxmlformats.org/officeDocument/2006/relationships/hyperlink" Target="https://twitter.com/tonyrenner/status/1164295375626342409" TargetMode="External" /><Relationship Id="rId215" Type="http://schemas.openxmlformats.org/officeDocument/2006/relationships/hyperlink" Target="https://twitter.com/whatsdomupto/status/1164295452159815680" TargetMode="External" /><Relationship Id="rId216" Type="http://schemas.openxmlformats.org/officeDocument/2006/relationships/hyperlink" Target="https://twitter.com/saquibclimatex/status/1164298108739686406" TargetMode="External" /><Relationship Id="rId217" Type="http://schemas.openxmlformats.org/officeDocument/2006/relationships/hyperlink" Target="https://twitter.com/dantipena/status/1164301304602255361" TargetMode="External" /><Relationship Id="rId218" Type="http://schemas.openxmlformats.org/officeDocument/2006/relationships/hyperlink" Target="https://twitter.com/inthelionsden_/status/1164301771331776513" TargetMode="External" /><Relationship Id="rId219" Type="http://schemas.openxmlformats.org/officeDocument/2006/relationships/hyperlink" Target="https://twitter.com/nyabok/status/1164312113751515136" TargetMode="External" /><Relationship Id="rId220" Type="http://schemas.openxmlformats.org/officeDocument/2006/relationships/hyperlink" Target="https://twitter.com/scottevanjenk/status/1164316779390341122" TargetMode="External" /><Relationship Id="rId221" Type="http://schemas.openxmlformats.org/officeDocument/2006/relationships/hyperlink" Target="https://twitter.com/benktallmadge/status/1164331334447185922" TargetMode="External" /><Relationship Id="rId222" Type="http://schemas.openxmlformats.org/officeDocument/2006/relationships/hyperlink" Target="https://twitter.com/rich_roser/status/1164335487244537856" TargetMode="External" /><Relationship Id="rId223" Type="http://schemas.openxmlformats.org/officeDocument/2006/relationships/hyperlink" Target="https://twitter.com/sandboxvet1/status/1164335861804281857" TargetMode="External" /><Relationship Id="rId224" Type="http://schemas.openxmlformats.org/officeDocument/2006/relationships/hyperlink" Target="https://twitter.com/carolinefromp5/status/1164336923533631492" TargetMode="External" /><Relationship Id="rId225" Type="http://schemas.openxmlformats.org/officeDocument/2006/relationships/hyperlink" Target="https://twitter.com/ernestpob/status/1164366775015706625" TargetMode="External" /><Relationship Id="rId226" Type="http://schemas.openxmlformats.org/officeDocument/2006/relationships/hyperlink" Target="https://twitter.com/newsericks/status/1164381592485269504" TargetMode="External" /><Relationship Id="rId227" Type="http://schemas.openxmlformats.org/officeDocument/2006/relationships/hyperlink" Target="https://twitter.com/kamiliaharaqoo/status/1164420759256588288" TargetMode="External" /><Relationship Id="rId228" Type="http://schemas.openxmlformats.org/officeDocument/2006/relationships/hyperlink" Target="https://twitter.com/annievanleur/status/1164478890569588736" TargetMode="External" /><Relationship Id="rId229" Type="http://schemas.openxmlformats.org/officeDocument/2006/relationships/hyperlink" Target="https://twitter.com/icemikeusa/status/1164484824272375809" TargetMode="External" /><Relationship Id="rId230" Type="http://schemas.openxmlformats.org/officeDocument/2006/relationships/hyperlink" Target="https://twitter.com/jvman588/status/1164492211775508480" TargetMode="External" /><Relationship Id="rId231" Type="http://schemas.openxmlformats.org/officeDocument/2006/relationships/hyperlink" Target="https://twitter.com/godrus/status/1164501509113094144" TargetMode="External" /><Relationship Id="rId232" Type="http://schemas.openxmlformats.org/officeDocument/2006/relationships/hyperlink" Target="https://twitter.com/dagboee/status/1164502083363659776" TargetMode="External" /><Relationship Id="rId233" Type="http://schemas.openxmlformats.org/officeDocument/2006/relationships/hyperlink" Target="https://twitter.com/stellastar711/status/1164540161134387201" TargetMode="External" /><Relationship Id="rId234" Type="http://schemas.openxmlformats.org/officeDocument/2006/relationships/hyperlink" Target="https://twitter.com/bill_jira/status/1164551607704383489" TargetMode="External" /><Relationship Id="rId235" Type="http://schemas.openxmlformats.org/officeDocument/2006/relationships/hyperlink" Target="https://twitter.com/mrdic/status/1164557721431154689" TargetMode="External" /><Relationship Id="rId236" Type="http://schemas.openxmlformats.org/officeDocument/2006/relationships/hyperlink" Target="https://twitter.com/vicpenley/status/1164318836574736384" TargetMode="External" /><Relationship Id="rId237" Type="http://schemas.openxmlformats.org/officeDocument/2006/relationships/hyperlink" Target="https://twitter.com/vicpenley/status/1164580753142714368" TargetMode="External" /><Relationship Id="rId238" Type="http://schemas.openxmlformats.org/officeDocument/2006/relationships/hyperlink" Target="https://api.twitter.com/1.1/geo/id/01fbe706f872cb32.json" TargetMode="External" /><Relationship Id="rId239" Type="http://schemas.openxmlformats.org/officeDocument/2006/relationships/hyperlink" Target="https://api.twitter.com/1.1/geo/id/8fa6d7a33b83ef26.json" TargetMode="External" /><Relationship Id="rId240" Type="http://schemas.openxmlformats.org/officeDocument/2006/relationships/hyperlink" Target="https://twitter.com/JeffreyGuterman/status/1164268111312412672" TargetMode="External" /><Relationship Id="rId241" Type="http://schemas.openxmlformats.org/officeDocument/2006/relationships/hyperlink" Target="https://twitter.com/JasminMuj/status/1101528361984233472" TargetMode="External" /><Relationship Id="rId242" Type="http://schemas.openxmlformats.org/officeDocument/2006/relationships/hyperlink" Target="https://www.foreignaffairs.com/articles/2019-03-12/convincing-call-central-europe-let-us-nato" TargetMode="External" /><Relationship Id="rId243" Type="http://schemas.openxmlformats.org/officeDocument/2006/relationships/hyperlink" Target="https://urm.lt/default/en/news/l-linkevicius-north-macedonias-accession-to-nato-brings-security-and-stability-to-western-balkans" TargetMode="External" /><Relationship Id="rId244" Type="http://schemas.openxmlformats.org/officeDocument/2006/relationships/hyperlink" Target="https://www.defense.gov/explore/story/Article/1684641/alliances-vs-partnerships/" TargetMode="External" /><Relationship Id="rId245" Type="http://schemas.openxmlformats.org/officeDocument/2006/relationships/hyperlink" Target="https://www.washingtonpost.com/politics/trump-complains-to-senators-that-puerto-rico-is-getting-too-much-hurricane-relief-funding/2019/03/26/c8c09c30-4fd3-11e9-8d28-f5149e5a2fda_story.html?utm_term=.e9ce667db19c" TargetMode="External" /><Relationship Id="rId246" Type="http://schemas.openxmlformats.org/officeDocument/2006/relationships/hyperlink" Target="https://www.foreignaffairs.com/articles/2019-03-20/nato-thriving-spite-trump" TargetMode="External" /><Relationship Id="rId247" Type="http://schemas.openxmlformats.org/officeDocument/2006/relationships/hyperlink" Target="https://edition.cnn.com/2019/08/21/politics/immigration-family-detention-flores/index.html" TargetMode="External" /><Relationship Id="rId248" Type="http://schemas.openxmlformats.org/officeDocument/2006/relationships/hyperlink" Target="https://news.ltn.com.tw/news/world/breakingnews/2892098?utm_source=TWITTER&amp;utm_medium=APP&amp;utm_campaign=SHARE" TargetMode="External" /><Relationship Id="rId249" Type="http://schemas.openxmlformats.org/officeDocument/2006/relationships/hyperlink" Target="https://twitter.com/realDonaldTrump/status/1164228805562552326" TargetMode="External" /><Relationship Id="rId250" Type="http://schemas.openxmlformats.org/officeDocument/2006/relationships/hyperlink" Target="https://twitter.com/RealPressSecBot/status/1164232204567773185" TargetMode="External" /><Relationship Id="rId251" Type="http://schemas.openxmlformats.org/officeDocument/2006/relationships/hyperlink" Target="https://twitter.com/realDonaldTrump/status/1163961882945970176" TargetMode="External" /><Relationship Id="rId252" Type="http://schemas.openxmlformats.org/officeDocument/2006/relationships/hyperlink" Target="https://twitter.com/realDonaldTrump/status/1163961884225277954?s=20" TargetMode="External" /><Relationship Id="rId253" Type="http://schemas.openxmlformats.org/officeDocument/2006/relationships/hyperlink" Target="https://twitter.com/realDonaldTrump/status/1164228805562552326?s=20" TargetMode="External" /><Relationship Id="rId254" Type="http://schemas.openxmlformats.org/officeDocument/2006/relationships/hyperlink" Target="https://twitter.com/realDonaldTrump/status/1164228810310426624?s=20" TargetMode="External" /><Relationship Id="rId255" Type="http://schemas.openxmlformats.org/officeDocument/2006/relationships/hyperlink" Target="https://www.army.mil/article/225815" TargetMode="External" /><Relationship Id="rId256" Type="http://schemas.openxmlformats.org/officeDocument/2006/relationships/hyperlink" Target="https://twitter.com/pmc2522/status/1164289263325741056" TargetMode="External" /><Relationship Id="rId257" Type="http://schemas.openxmlformats.org/officeDocument/2006/relationships/hyperlink" Target="https://pbs.twimg.com/ext_tw_video_thumb/1164191768126119938/pu/img/OEFNWD_igkBdagjd.jpg" TargetMode="External" /><Relationship Id="rId258" Type="http://schemas.openxmlformats.org/officeDocument/2006/relationships/hyperlink" Target="https://pbs.twimg.com/media/D2Wz-yVWkAEGuXv.jpg" TargetMode="External" /><Relationship Id="rId259" Type="http://schemas.openxmlformats.org/officeDocument/2006/relationships/hyperlink" Target="https://pbs.twimg.com/media/ECaYLPBW4AAeCZG.jpg" TargetMode="External" /><Relationship Id="rId260" Type="http://schemas.openxmlformats.org/officeDocument/2006/relationships/hyperlink" Target="https://pbs.twimg.com/media/ECh3hs6XUAASohE.jpg" TargetMode="External" /><Relationship Id="rId261" Type="http://schemas.openxmlformats.org/officeDocument/2006/relationships/hyperlink" Target="https://pbs.twimg.com/media/ECgugPkVAAEKWds.jpg" TargetMode="External" /><Relationship Id="rId262" Type="http://schemas.openxmlformats.org/officeDocument/2006/relationships/hyperlink" Target="https://pbs.twimg.com/media/ECdBNP8WwAIHzM8.jpg" TargetMode="External" /><Relationship Id="rId263" Type="http://schemas.openxmlformats.org/officeDocument/2006/relationships/hyperlink" Target="http://pbs.twimg.com/profile_images/1100661254279041025/6aI9IRGq_normal.jpg" TargetMode="External" /><Relationship Id="rId264" Type="http://schemas.openxmlformats.org/officeDocument/2006/relationships/hyperlink" Target="http://pbs.twimg.com/profile_images/1011618246271774721/B_OHl17X_normal.jpg" TargetMode="External" /><Relationship Id="rId265" Type="http://schemas.openxmlformats.org/officeDocument/2006/relationships/hyperlink" Target="http://pbs.twimg.com/profile_images/672554172366102533/lV128fzV_normal.jpg" TargetMode="External" /><Relationship Id="rId266" Type="http://schemas.openxmlformats.org/officeDocument/2006/relationships/hyperlink" Target="https://pbs.twimg.com/ext_tw_video_thumb/1164191768126119938/pu/img/OEFNWD_igkBdagjd.jpg" TargetMode="External" /><Relationship Id="rId267" Type="http://schemas.openxmlformats.org/officeDocument/2006/relationships/hyperlink" Target="http://pbs.twimg.com/profile_images/1158935381729042432/jArkped6_normal.jpg" TargetMode="External" /><Relationship Id="rId268" Type="http://schemas.openxmlformats.org/officeDocument/2006/relationships/hyperlink" Target="http://pbs.twimg.com/profile_images/1054716743820722176/RDpazS0g_normal.jpg" TargetMode="External" /><Relationship Id="rId269" Type="http://schemas.openxmlformats.org/officeDocument/2006/relationships/hyperlink" Target="http://pbs.twimg.com/profile_images/1054716743820722176/RDpazS0g_normal.jpg" TargetMode="External" /><Relationship Id="rId270" Type="http://schemas.openxmlformats.org/officeDocument/2006/relationships/hyperlink" Target="http://pbs.twimg.com/profile_images/1073669187619512320/sSahczt1_normal.jpg" TargetMode="External" /><Relationship Id="rId271" Type="http://schemas.openxmlformats.org/officeDocument/2006/relationships/hyperlink" Target="http://pbs.twimg.com/profile_images/1073669187619512320/sSahczt1_normal.jpg" TargetMode="External" /><Relationship Id="rId272" Type="http://schemas.openxmlformats.org/officeDocument/2006/relationships/hyperlink" Target="http://pbs.twimg.com/profile_images/1073669187619512320/sSahczt1_normal.jpg" TargetMode="External" /><Relationship Id="rId273" Type="http://schemas.openxmlformats.org/officeDocument/2006/relationships/hyperlink" Target="http://pbs.twimg.com/profile_images/1158551527331516417/oMxc3OtC_normal.jpg" TargetMode="External" /><Relationship Id="rId274" Type="http://schemas.openxmlformats.org/officeDocument/2006/relationships/hyperlink" Target="http://pbs.twimg.com/profile_images/1110191867289878528/rHTjyaZp_normal.png" TargetMode="External" /><Relationship Id="rId275" Type="http://schemas.openxmlformats.org/officeDocument/2006/relationships/hyperlink" Target="http://pbs.twimg.com/profile_images/1110191867289878528/rHTjyaZp_normal.png" TargetMode="External" /><Relationship Id="rId276" Type="http://schemas.openxmlformats.org/officeDocument/2006/relationships/hyperlink" Target="http://pbs.twimg.com/profile_images/1110191867289878528/rHTjyaZp_normal.png" TargetMode="External" /><Relationship Id="rId277" Type="http://schemas.openxmlformats.org/officeDocument/2006/relationships/hyperlink" Target="http://pbs.twimg.com/profile_images/1110191867289878528/rHTjyaZp_normal.png" TargetMode="External" /><Relationship Id="rId278" Type="http://schemas.openxmlformats.org/officeDocument/2006/relationships/hyperlink" Target="http://pbs.twimg.com/profile_images/1110191867289878528/rHTjyaZp_normal.png" TargetMode="External" /><Relationship Id="rId279" Type="http://schemas.openxmlformats.org/officeDocument/2006/relationships/hyperlink" Target="http://pbs.twimg.com/profile_images/1110191867289878528/rHTjyaZp_normal.png" TargetMode="External" /><Relationship Id="rId280" Type="http://schemas.openxmlformats.org/officeDocument/2006/relationships/hyperlink" Target="http://pbs.twimg.com/profile_images/1110191867289878528/rHTjyaZp_normal.png" TargetMode="External" /><Relationship Id="rId281" Type="http://schemas.openxmlformats.org/officeDocument/2006/relationships/hyperlink" Target="http://abs.twimg.com/sticky/default_profile_images/default_profile_normal.png" TargetMode="External" /><Relationship Id="rId282" Type="http://schemas.openxmlformats.org/officeDocument/2006/relationships/hyperlink" Target="http://abs.twimg.com/sticky/default_profile_images/default_profile_normal.pn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abs.twimg.com/sticky/default_profile_images/default_profile_normal.png" TargetMode="External" /><Relationship Id="rId285" Type="http://schemas.openxmlformats.org/officeDocument/2006/relationships/hyperlink" Target="http://abs.twimg.com/sticky/default_profile_images/default_profile_normal.png" TargetMode="External" /><Relationship Id="rId286" Type="http://schemas.openxmlformats.org/officeDocument/2006/relationships/hyperlink" Target="http://abs.twimg.com/sticky/default_profile_images/default_profile_normal.png" TargetMode="External" /><Relationship Id="rId287" Type="http://schemas.openxmlformats.org/officeDocument/2006/relationships/hyperlink" Target="http://abs.twimg.com/sticky/default_profile_images/default_profile_normal.pn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pbs.twimg.com/profile_images/686960111026241536/z0ziRxjD_normal.png" TargetMode="External" /><Relationship Id="rId290" Type="http://schemas.openxmlformats.org/officeDocument/2006/relationships/hyperlink" Target="http://pbs.twimg.com/profile_images/686960111026241536/z0ziRxjD_normal.png" TargetMode="External" /><Relationship Id="rId291" Type="http://schemas.openxmlformats.org/officeDocument/2006/relationships/hyperlink" Target="http://pbs.twimg.com/profile_images/1074404599400927232/JzFGvICu_normal.jpg" TargetMode="External" /><Relationship Id="rId292" Type="http://schemas.openxmlformats.org/officeDocument/2006/relationships/hyperlink" Target="http://pbs.twimg.com/profile_images/1074404599400927232/JzFGvICu_normal.jpg" TargetMode="External" /><Relationship Id="rId293" Type="http://schemas.openxmlformats.org/officeDocument/2006/relationships/hyperlink" Target="http://pbs.twimg.com/profile_images/1086712375082995712/f5a1HSB0_normal.jpg" TargetMode="External" /><Relationship Id="rId294" Type="http://schemas.openxmlformats.org/officeDocument/2006/relationships/hyperlink" Target="http://pbs.twimg.com/profile_images/1086712375082995712/f5a1HSB0_normal.jpg" TargetMode="External" /><Relationship Id="rId295" Type="http://schemas.openxmlformats.org/officeDocument/2006/relationships/hyperlink" Target="http://pbs.twimg.com/profile_images/1086712375082995712/f5a1HSB0_normal.jpg" TargetMode="External" /><Relationship Id="rId296" Type="http://schemas.openxmlformats.org/officeDocument/2006/relationships/hyperlink" Target="http://pbs.twimg.com/profile_images/1086712375082995712/f5a1HSB0_normal.jpg" TargetMode="External" /><Relationship Id="rId297" Type="http://schemas.openxmlformats.org/officeDocument/2006/relationships/hyperlink" Target="https://pbs.twimg.com/media/D2Wz-yVWkAEGuXv.jpg" TargetMode="External" /><Relationship Id="rId298" Type="http://schemas.openxmlformats.org/officeDocument/2006/relationships/hyperlink" Target="http://pbs.twimg.com/profile_images/1086712375082995712/f5a1HSB0_normal.jpg" TargetMode="External" /><Relationship Id="rId299" Type="http://schemas.openxmlformats.org/officeDocument/2006/relationships/hyperlink" Target="http://pbs.twimg.com/profile_images/1086712375082995712/f5a1HSB0_normal.jpg" TargetMode="External" /><Relationship Id="rId300" Type="http://schemas.openxmlformats.org/officeDocument/2006/relationships/hyperlink" Target="http://pbs.twimg.com/profile_images/1163336087294619648/z9T0LzSp_normal.jpg" TargetMode="External" /><Relationship Id="rId301" Type="http://schemas.openxmlformats.org/officeDocument/2006/relationships/hyperlink" Target="https://pbs.twimg.com/media/ECaYLPBW4AAeCZG.jpg" TargetMode="External" /><Relationship Id="rId302" Type="http://schemas.openxmlformats.org/officeDocument/2006/relationships/hyperlink" Target="http://pbs.twimg.com/profile_images/1132831472149098496/P-ZzMwiG_normal.png" TargetMode="External" /><Relationship Id="rId303" Type="http://schemas.openxmlformats.org/officeDocument/2006/relationships/hyperlink" Target="http://pbs.twimg.com/profile_images/1164311225427222529/kOVl1WXJ_normal.jpg" TargetMode="External" /><Relationship Id="rId304" Type="http://schemas.openxmlformats.org/officeDocument/2006/relationships/hyperlink" Target="http://pbs.twimg.com/profile_images/1143166149263319040/rpxKcDvg_normal.png" TargetMode="External" /><Relationship Id="rId305" Type="http://schemas.openxmlformats.org/officeDocument/2006/relationships/hyperlink" Target="http://pbs.twimg.com/profile_images/1088111236049297408/i70vBV6r_normal.jpg" TargetMode="External" /><Relationship Id="rId306" Type="http://schemas.openxmlformats.org/officeDocument/2006/relationships/hyperlink" Target="http://pbs.twimg.com/profile_images/1159940249591717890/b9xt80hr_normal.jpg" TargetMode="External" /><Relationship Id="rId307" Type="http://schemas.openxmlformats.org/officeDocument/2006/relationships/hyperlink" Target="http://pbs.twimg.com/profile_images/1159940249591717890/b9xt80hr_normal.jpg" TargetMode="External" /><Relationship Id="rId308" Type="http://schemas.openxmlformats.org/officeDocument/2006/relationships/hyperlink" Target="http://pbs.twimg.com/profile_images/1118506431257436160/XgvTAzYq_normal.png" TargetMode="External" /><Relationship Id="rId309" Type="http://schemas.openxmlformats.org/officeDocument/2006/relationships/hyperlink" Target="http://pbs.twimg.com/profile_images/1118506431257436160/XgvTAzYq_normal.png" TargetMode="External" /><Relationship Id="rId310" Type="http://schemas.openxmlformats.org/officeDocument/2006/relationships/hyperlink" Target="https://pbs.twimg.com/media/ECh3hs6XUAASohE.jpg" TargetMode="External" /><Relationship Id="rId311" Type="http://schemas.openxmlformats.org/officeDocument/2006/relationships/hyperlink" Target="https://pbs.twimg.com/media/ECgugPkVAAEKWds.jpg" TargetMode="External" /><Relationship Id="rId312" Type="http://schemas.openxmlformats.org/officeDocument/2006/relationships/hyperlink" Target="http://pbs.twimg.com/profile_images/1006942394003197953/ksw7AdGs_normal.jpg" TargetMode="External" /><Relationship Id="rId313" Type="http://schemas.openxmlformats.org/officeDocument/2006/relationships/hyperlink" Target="http://pbs.twimg.com/profile_images/874276197357596672/kUuht00m_normal.jpg" TargetMode="External" /><Relationship Id="rId314" Type="http://schemas.openxmlformats.org/officeDocument/2006/relationships/hyperlink" Target="http://pbs.twimg.com/profile_images/1153626863627055104/BkJ0S6tK_normal.png" TargetMode="External" /><Relationship Id="rId315" Type="http://schemas.openxmlformats.org/officeDocument/2006/relationships/hyperlink" Target="http://pbs.twimg.com/profile_images/748305029187125249/IWuSB7o8_normal.jpg" TargetMode="External" /><Relationship Id="rId316" Type="http://schemas.openxmlformats.org/officeDocument/2006/relationships/hyperlink" Target="http://pbs.twimg.com/profile_images/1144546763728195584/wO28SQ96_normal.jpg" TargetMode="External" /><Relationship Id="rId317" Type="http://schemas.openxmlformats.org/officeDocument/2006/relationships/hyperlink" Target="http://pbs.twimg.com/profile_images/2246175282/twitter_normal.jpg" TargetMode="External" /><Relationship Id="rId318" Type="http://schemas.openxmlformats.org/officeDocument/2006/relationships/hyperlink" Target="http://pbs.twimg.com/profile_images/546329078513426432/-Kinqnyw_normal.jpeg" TargetMode="External" /><Relationship Id="rId319" Type="http://schemas.openxmlformats.org/officeDocument/2006/relationships/hyperlink" Target="http://pbs.twimg.com/profile_images/1133541803/ElCangriman_normal.png" TargetMode="External" /><Relationship Id="rId320" Type="http://schemas.openxmlformats.org/officeDocument/2006/relationships/hyperlink" Target="http://pbs.twimg.com/profile_images/1141849027706839045/MTXhIplo_normal.jpg" TargetMode="External" /><Relationship Id="rId321" Type="http://schemas.openxmlformats.org/officeDocument/2006/relationships/hyperlink" Target="http://pbs.twimg.com/profile_images/1131812105638821889/U-NL7tMo_normal.jpg" TargetMode="External" /><Relationship Id="rId322" Type="http://schemas.openxmlformats.org/officeDocument/2006/relationships/hyperlink" Target="http://pbs.twimg.com/profile_images/1131812105638821889/U-NL7tMo_normal.jpg" TargetMode="External" /><Relationship Id="rId323" Type="http://schemas.openxmlformats.org/officeDocument/2006/relationships/hyperlink" Target="http://pbs.twimg.com/profile_images/1131812105638821889/U-NL7tMo_normal.jpg" TargetMode="External" /><Relationship Id="rId324" Type="http://schemas.openxmlformats.org/officeDocument/2006/relationships/hyperlink" Target="http://pbs.twimg.com/profile_images/1131812105638821889/U-NL7tMo_normal.jpg" TargetMode="External" /><Relationship Id="rId325" Type="http://schemas.openxmlformats.org/officeDocument/2006/relationships/hyperlink" Target="https://pbs.twimg.com/media/ECdBNP8WwAIHzM8.jpg" TargetMode="External" /><Relationship Id="rId326" Type="http://schemas.openxmlformats.org/officeDocument/2006/relationships/hyperlink" Target="http://pbs.twimg.com/profile_images/1156205206302076929/6ezqVtLE_normal.jpg" TargetMode="External" /><Relationship Id="rId327" Type="http://schemas.openxmlformats.org/officeDocument/2006/relationships/hyperlink" Target="https://twitter.com/ebnehava/status/1164236944815136769" TargetMode="External" /><Relationship Id="rId328" Type="http://schemas.openxmlformats.org/officeDocument/2006/relationships/hyperlink" Target="https://twitter.com/snowbirdsix1000/status/1164275261304557568" TargetMode="External" /><Relationship Id="rId329" Type="http://schemas.openxmlformats.org/officeDocument/2006/relationships/hyperlink" Target="https://twitter.com/dreamescapeps/status/1164271779117973504" TargetMode="External" /><Relationship Id="rId330" Type="http://schemas.openxmlformats.org/officeDocument/2006/relationships/hyperlink" Target="https://twitter.com/natojfcbs/status/1164192264610095110" TargetMode="External" /><Relationship Id="rId331" Type="http://schemas.openxmlformats.org/officeDocument/2006/relationships/hyperlink" Target="https://twitter.com/jchaltiwanger/status/1164162095681822720" TargetMode="External" /><Relationship Id="rId332" Type="http://schemas.openxmlformats.org/officeDocument/2006/relationships/hyperlink" Target="https://twitter.com/rich_roser/status/1164191023381303296" TargetMode="External" /><Relationship Id="rId333" Type="http://schemas.openxmlformats.org/officeDocument/2006/relationships/hyperlink" Target="https://twitter.com/rich_roser/status/1164240473218789376" TargetMode="External" /><Relationship Id="rId334" Type="http://schemas.openxmlformats.org/officeDocument/2006/relationships/hyperlink" Target="https://twitter.com/cati1836/status/1164189821050458113" TargetMode="External" /><Relationship Id="rId335" Type="http://schemas.openxmlformats.org/officeDocument/2006/relationships/hyperlink" Target="https://twitter.com/cati1836/status/1164239860015816705" TargetMode="External" /><Relationship Id="rId336" Type="http://schemas.openxmlformats.org/officeDocument/2006/relationships/hyperlink" Target="https://twitter.com/cati1836/status/1164241283193462784" TargetMode="External" /><Relationship Id="rId337" Type="http://schemas.openxmlformats.org/officeDocument/2006/relationships/hyperlink" Target="https://twitter.com/michaelcoudrey/status/1164229239484235776" TargetMode="External" /><Relationship Id="rId338" Type="http://schemas.openxmlformats.org/officeDocument/2006/relationships/hyperlink" Target="https://twitter.com/timmcguiness/status/1164230162457780225" TargetMode="External" /><Relationship Id="rId339" Type="http://schemas.openxmlformats.org/officeDocument/2006/relationships/hyperlink" Target="https://twitter.com/timmcguiness/status/1164251962352779264" TargetMode="External" /><Relationship Id="rId340" Type="http://schemas.openxmlformats.org/officeDocument/2006/relationships/hyperlink" Target="https://twitter.com/timmcguiness/status/1164261091003772929" TargetMode="External" /><Relationship Id="rId341" Type="http://schemas.openxmlformats.org/officeDocument/2006/relationships/hyperlink" Target="https://twitter.com/timmcguiness/status/1164262250863058944" TargetMode="External" /><Relationship Id="rId342" Type="http://schemas.openxmlformats.org/officeDocument/2006/relationships/hyperlink" Target="https://twitter.com/timmcguiness/status/1164263605023514624" TargetMode="External" /><Relationship Id="rId343" Type="http://schemas.openxmlformats.org/officeDocument/2006/relationships/hyperlink" Target="https://twitter.com/timmcguiness/status/1164267173390536706" TargetMode="External" /><Relationship Id="rId344" Type="http://schemas.openxmlformats.org/officeDocument/2006/relationships/hyperlink" Target="https://twitter.com/timmcguiness/status/1164275192534900736" TargetMode="External" /><Relationship Id="rId345" Type="http://schemas.openxmlformats.org/officeDocument/2006/relationships/hyperlink" Target="https://twitter.com/alanfair12/status/1164229624483786752" TargetMode="External" /><Relationship Id="rId346" Type="http://schemas.openxmlformats.org/officeDocument/2006/relationships/hyperlink" Target="https://twitter.com/alanfair12/status/1164250215026741249" TargetMode="External" /><Relationship Id="rId347" Type="http://schemas.openxmlformats.org/officeDocument/2006/relationships/hyperlink" Target="https://twitter.com/alanfair12/status/1164260638010564609" TargetMode="External" /><Relationship Id="rId348" Type="http://schemas.openxmlformats.org/officeDocument/2006/relationships/hyperlink" Target="https://twitter.com/alanfair12/status/1164261758695030785" TargetMode="External" /><Relationship Id="rId349" Type="http://schemas.openxmlformats.org/officeDocument/2006/relationships/hyperlink" Target="https://twitter.com/alanfair12/status/1164263248901890050" TargetMode="External" /><Relationship Id="rId350" Type="http://schemas.openxmlformats.org/officeDocument/2006/relationships/hyperlink" Target="https://twitter.com/alanfair12/status/1164266580215287808" TargetMode="External" /><Relationship Id="rId351" Type="http://schemas.openxmlformats.org/officeDocument/2006/relationships/hyperlink" Target="https://twitter.com/alanfair12/status/1164272710945517570" TargetMode="External" /><Relationship Id="rId352" Type="http://schemas.openxmlformats.org/officeDocument/2006/relationships/hyperlink" Target="https://twitter.com/alanfair12/status/1164277516028252160" TargetMode="External" /><Relationship Id="rId353" Type="http://schemas.openxmlformats.org/officeDocument/2006/relationships/hyperlink" Target="https://twitter.com/mikeharrisny/status/1164266744296423430" TargetMode="External" /><Relationship Id="rId354" Type="http://schemas.openxmlformats.org/officeDocument/2006/relationships/hyperlink" Target="https://twitter.com/mikeharrisny/status/1164456901322649600" TargetMode="External" /><Relationship Id="rId355" Type="http://schemas.openxmlformats.org/officeDocument/2006/relationships/hyperlink" Target="https://twitter.com/epsilomatic/status/1164406983870619649" TargetMode="External" /><Relationship Id="rId356" Type="http://schemas.openxmlformats.org/officeDocument/2006/relationships/hyperlink" Target="https://twitter.com/epsilomatic/status/1164469909134426113" TargetMode="External" /><Relationship Id="rId357" Type="http://schemas.openxmlformats.org/officeDocument/2006/relationships/hyperlink" Target="https://twitter.com/cjcmichel/status/1102717532090368000" TargetMode="External" /><Relationship Id="rId358" Type="http://schemas.openxmlformats.org/officeDocument/2006/relationships/hyperlink" Target="https://twitter.com/cjcmichel/status/1107042962033311744" TargetMode="External" /><Relationship Id="rId359" Type="http://schemas.openxmlformats.org/officeDocument/2006/relationships/hyperlink" Target="https://twitter.com/cjcmichel/status/1107645189521330177" TargetMode="External" /><Relationship Id="rId360" Type="http://schemas.openxmlformats.org/officeDocument/2006/relationships/hyperlink" Target="https://twitter.com/cjcmichel/status/1107713305223852032" TargetMode="External" /><Relationship Id="rId361" Type="http://schemas.openxmlformats.org/officeDocument/2006/relationships/hyperlink" Target="https://twitter.com/cjcmichel/status/1109490777518993408" TargetMode="External" /><Relationship Id="rId362" Type="http://schemas.openxmlformats.org/officeDocument/2006/relationships/hyperlink" Target="https://twitter.com/cjcmichel/status/1110702088185659392" TargetMode="External" /><Relationship Id="rId363" Type="http://schemas.openxmlformats.org/officeDocument/2006/relationships/hyperlink" Target="https://twitter.com/cjcmichel/status/1112424819004456962" TargetMode="External" /><Relationship Id="rId364" Type="http://schemas.openxmlformats.org/officeDocument/2006/relationships/hyperlink" Target="https://twitter.com/ejduboisl7444/status/1164255522121555969" TargetMode="External" /><Relationship Id="rId365" Type="http://schemas.openxmlformats.org/officeDocument/2006/relationships/hyperlink" Target="https://twitter.com/belgiumdefence/status/1163784877755568131" TargetMode="External" /><Relationship Id="rId366" Type="http://schemas.openxmlformats.org/officeDocument/2006/relationships/hyperlink" Target="https://twitter.com/sethabramson/status/1164005605482389507" TargetMode="External" /><Relationship Id="rId367" Type="http://schemas.openxmlformats.org/officeDocument/2006/relationships/hyperlink" Target="https://twitter.com/enough68972575/status/1164025081548480513" TargetMode="External" /><Relationship Id="rId368" Type="http://schemas.openxmlformats.org/officeDocument/2006/relationships/hyperlink" Target="https://twitter.com/esperdod/status/1163917037640568833" TargetMode="External" /><Relationship Id="rId369" Type="http://schemas.openxmlformats.org/officeDocument/2006/relationships/hyperlink" Target="https://twitter.com/rogerhpng/status/1164418367249190913" TargetMode="External" /><Relationship Id="rId370" Type="http://schemas.openxmlformats.org/officeDocument/2006/relationships/hyperlink" Target="https://twitter.com/carolinefromp5/status/1164330932524003328" TargetMode="External" /><Relationship Id="rId371" Type="http://schemas.openxmlformats.org/officeDocument/2006/relationships/hyperlink" Target="https://twitter.com/carolinefromp5/status/1164331291166289922" TargetMode="External" /><Relationship Id="rId372" Type="http://schemas.openxmlformats.org/officeDocument/2006/relationships/hyperlink" Target="https://twitter.com/stopgettingaway/status/1164331180491251717" TargetMode="External" /><Relationship Id="rId373" Type="http://schemas.openxmlformats.org/officeDocument/2006/relationships/hyperlink" Target="https://twitter.com/stopgettingaway/status/1164331800090566657" TargetMode="External" /><Relationship Id="rId374" Type="http://schemas.openxmlformats.org/officeDocument/2006/relationships/hyperlink" Target="https://twitter.com/stopgettingaway/status/1164311937930469376" TargetMode="External" /><Relationship Id="rId375" Type="http://schemas.openxmlformats.org/officeDocument/2006/relationships/hyperlink" Target="https://twitter.com/realdonaldtrump/status/1164231651351617536" TargetMode="External" /><Relationship Id="rId376" Type="http://schemas.openxmlformats.org/officeDocument/2006/relationships/hyperlink" Target="https://twitter.com/thomasseltzer/status/1164443570830544896" TargetMode="External" /><Relationship Id="rId377" Type="http://schemas.openxmlformats.org/officeDocument/2006/relationships/hyperlink" Target="https://twitter.com/realdonaldtrump/status/1164228805562552326" TargetMode="External" /><Relationship Id="rId378" Type="http://schemas.openxmlformats.org/officeDocument/2006/relationships/hyperlink" Target="https://twitter.com/inthelionsden_/status/1164299808565268482" TargetMode="External" /><Relationship Id="rId379" Type="http://schemas.openxmlformats.org/officeDocument/2006/relationships/hyperlink" Target="https://twitter.com/jack_burkman/status/1164170778503458816" TargetMode="External" /><Relationship Id="rId380" Type="http://schemas.openxmlformats.org/officeDocument/2006/relationships/hyperlink" Target="https://twitter.com/glitterbeard_/status/1164240484774101003" TargetMode="External" /><Relationship Id="rId381" Type="http://schemas.openxmlformats.org/officeDocument/2006/relationships/hyperlink" Target="https://twitter.com/dagboee/status/1164453251154137088" TargetMode="External" /><Relationship Id="rId382" Type="http://schemas.openxmlformats.org/officeDocument/2006/relationships/hyperlink" Target="https://twitter.com/fjodorkarne/status/1164499208881299457" TargetMode="External" /><Relationship Id="rId383" Type="http://schemas.openxmlformats.org/officeDocument/2006/relationships/hyperlink" Target="https://twitter.com/soyelcangriman/status/1164232589487542272" TargetMode="External" /><Relationship Id="rId384" Type="http://schemas.openxmlformats.org/officeDocument/2006/relationships/hyperlink" Target="https://twitter.com/idislikegabo/status/1164233917836267520" TargetMode="External" /><Relationship Id="rId385" Type="http://schemas.openxmlformats.org/officeDocument/2006/relationships/hyperlink" Target="https://twitter.com/ljt_is_me/status/1163963158840664064" TargetMode="External" /><Relationship Id="rId386" Type="http://schemas.openxmlformats.org/officeDocument/2006/relationships/hyperlink" Target="https://twitter.com/ljt_is_me/status/1163976701354921985" TargetMode="External" /><Relationship Id="rId387" Type="http://schemas.openxmlformats.org/officeDocument/2006/relationships/hyperlink" Target="https://twitter.com/ljt_is_me/status/1164235302225031168" TargetMode="External" /><Relationship Id="rId388" Type="http://schemas.openxmlformats.org/officeDocument/2006/relationships/hyperlink" Target="https://twitter.com/ljt_is_me/status/1164236690380283905" TargetMode="External" /><Relationship Id="rId389" Type="http://schemas.openxmlformats.org/officeDocument/2006/relationships/hyperlink" Target="https://twitter.com/usarmyeurope/status/1163970730998063110" TargetMode="External" /><Relationship Id="rId390" Type="http://schemas.openxmlformats.org/officeDocument/2006/relationships/hyperlink" Target="https://twitter.com/kurtschlichter/status/1164303357604794368" TargetMode="External" /><Relationship Id="rId391" Type="http://schemas.openxmlformats.org/officeDocument/2006/relationships/hyperlink" Target="https://api.twitter.com/1.1/geo/id/01fbe706f872cb32.json" TargetMode="External" /><Relationship Id="rId392" Type="http://schemas.openxmlformats.org/officeDocument/2006/relationships/comments" Target="../comments13.xml" /><Relationship Id="rId393" Type="http://schemas.openxmlformats.org/officeDocument/2006/relationships/vmlDrawing" Target="../drawings/vmlDrawing6.vml" /><Relationship Id="rId394" Type="http://schemas.openxmlformats.org/officeDocument/2006/relationships/table" Target="../tables/table16.xml" /><Relationship Id="rId39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hyperlink" Target="https://twitter.com/realDonaldTrump/status/1164231651351617536" TargetMode="External" /><Relationship Id="rId2" Type="http://schemas.openxmlformats.org/officeDocument/2006/relationships/hyperlink" Target="https://twitter.com/realdonaldtrump/status/1164231651351617536" TargetMode="External" /><Relationship Id="rId3" Type="http://schemas.openxmlformats.org/officeDocument/2006/relationships/hyperlink" Target="https://twitter.com/realDonaldTrump/status/1164231651351617536?s=20" TargetMode="External" /><Relationship Id="rId4" Type="http://schemas.openxmlformats.org/officeDocument/2006/relationships/hyperlink" Target="https://twitter.com/realdonaldtrump/status/1164231651351617536?s=21" TargetMode="External" /><Relationship Id="rId5" Type="http://schemas.openxmlformats.org/officeDocument/2006/relationships/hyperlink" Target="https://twitter.com/realDonaldTrump/status/1164231651351617536?s=19" TargetMode="External" /><Relationship Id="rId6" Type="http://schemas.openxmlformats.org/officeDocument/2006/relationships/hyperlink" Target="https://news.ltn.com.tw/news/world/breakingnews/2892098?utm_source=TWITTER&amp;utm_medium=APP&amp;utm_campaign=SHARE" TargetMode="External" /><Relationship Id="rId7" Type="http://schemas.openxmlformats.org/officeDocument/2006/relationships/hyperlink" Target="https://twitter.com/pmc2522/status/1164289263325741056" TargetMode="External" /><Relationship Id="rId8" Type="http://schemas.openxmlformats.org/officeDocument/2006/relationships/hyperlink" Target="https://twitter.com/realDonaldTrump/status/1164228805562552326" TargetMode="External" /><Relationship Id="rId9" Type="http://schemas.openxmlformats.org/officeDocument/2006/relationships/hyperlink" Target="https://www.army.mil/article/225815" TargetMode="External" /><Relationship Id="rId10" Type="http://schemas.openxmlformats.org/officeDocument/2006/relationships/hyperlink" Target="https://twitter.com/JeffreyGuterman/status/1164268111312412672" TargetMode="External" /><Relationship Id="rId11" Type="http://schemas.openxmlformats.org/officeDocument/2006/relationships/hyperlink" Target="https://twitter.com/realDonaldTrump/status/1164231651351617536" TargetMode="External" /><Relationship Id="rId12" Type="http://schemas.openxmlformats.org/officeDocument/2006/relationships/hyperlink" Target="https://twitter.com/realdonaldtrump/status/1164231651351617536" TargetMode="External" /><Relationship Id="rId13" Type="http://schemas.openxmlformats.org/officeDocument/2006/relationships/hyperlink" Target="https://twitter.com/realdonaldtrump/status/1164231651351617536?s=21" TargetMode="External" /><Relationship Id="rId14" Type="http://schemas.openxmlformats.org/officeDocument/2006/relationships/hyperlink" Target="https://twitter.com/realDonaldTrump/status/1164231651351617536?s=20" TargetMode="External" /><Relationship Id="rId15" Type="http://schemas.openxmlformats.org/officeDocument/2006/relationships/hyperlink" Target="https://edition.cnn.com/2019/08/21/politics/immigration-family-detention-flores/index.html" TargetMode="External" /><Relationship Id="rId16" Type="http://schemas.openxmlformats.org/officeDocument/2006/relationships/hyperlink" Target="https://twitter.com/realDonaldTrump/status/1164231651351617536" TargetMode="External" /><Relationship Id="rId17" Type="http://schemas.openxmlformats.org/officeDocument/2006/relationships/hyperlink" Target="https://twitter.com/realdonaldtrump/status/1164231651351617536" TargetMode="External" /><Relationship Id="rId18" Type="http://schemas.openxmlformats.org/officeDocument/2006/relationships/hyperlink" Target="https://twitter.com/realDonaldTrump/status/1164231651351617536" TargetMode="External" /><Relationship Id="rId19" Type="http://schemas.openxmlformats.org/officeDocument/2006/relationships/hyperlink" Target="https://twitter.com/realDonaldTrump/status/1164231651351617536?s=20" TargetMode="External" /><Relationship Id="rId20" Type="http://schemas.openxmlformats.org/officeDocument/2006/relationships/hyperlink" Target="https://www.army.mil/article/225815" TargetMode="External" /><Relationship Id="rId21" Type="http://schemas.openxmlformats.org/officeDocument/2006/relationships/hyperlink" Target="https://twitter.com/realDonaldTrump/status/1164231651351617536" TargetMode="External" /><Relationship Id="rId22" Type="http://schemas.openxmlformats.org/officeDocument/2006/relationships/hyperlink" Target="https://twitter.com/realDonaldTrump/status/1164231651351617536" TargetMode="External" /><Relationship Id="rId23" Type="http://schemas.openxmlformats.org/officeDocument/2006/relationships/hyperlink" Target="https://twitter.com/JeffreyGuterman/status/1164268111312412672" TargetMode="External" /><Relationship Id="rId24" Type="http://schemas.openxmlformats.org/officeDocument/2006/relationships/hyperlink" Target="https://mobile.twitter.com/realDonaldTrump/status/1164231651351617536" TargetMode="External" /><Relationship Id="rId25" Type="http://schemas.openxmlformats.org/officeDocument/2006/relationships/hyperlink" Target="https://twitter.com/realDonaldTrump/status/1164231651351617536" TargetMode="External" /><Relationship Id="rId26" Type="http://schemas.openxmlformats.org/officeDocument/2006/relationships/hyperlink" Target="https://twitter.com/realDonaldTrump/status/1164231651351617536" TargetMode="External" /><Relationship Id="rId27" Type="http://schemas.openxmlformats.org/officeDocument/2006/relationships/hyperlink" Target="https://twitter.com/realDonaldTrump/status/1164231651351617536" TargetMode="External" /><Relationship Id="rId28" Type="http://schemas.openxmlformats.org/officeDocument/2006/relationships/hyperlink" Target="https://twitter.com/realDonaldTrump/status/1164231651351617536" TargetMode="External" /><Relationship Id="rId29" Type="http://schemas.openxmlformats.org/officeDocument/2006/relationships/hyperlink" Target="https://twitter.com/realDonaldTrump/status/1164231651351617536" TargetMode="External" /><Relationship Id="rId30" Type="http://schemas.openxmlformats.org/officeDocument/2006/relationships/hyperlink" Target="https://www.foreignaffairs.com/articles/2019-03-20/nato-thriving-spite-trump" TargetMode="External" /><Relationship Id="rId31" Type="http://schemas.openxmlformats.org/officeDocument/2006/relationships/hyperlink" Target="https://twitter.com/JasminMuj/status/1101528361984233472" TargetMode="External" /><Relationship Id="rId32" Type="http://schemas.openxmlformats.org/officeDocument/2006/relationships/hyperlink" Target="https://www.foreignaffairs.com/articles/2019-03-12/convincing-call-central-europe-let-us-nato" TargetMode="External" /><Relationship Id="rId33" Type="http://schemas.openxmlformats.org/officeDocument/2006/relationships/hyperlink" Target="https://urm.lt/default/en/news/l-linkevicius-north-macedonias-accession-to-nato-brings-security-and-stability-to-western-balkans" TargetMode="External" /><Relationship Id="rId34" Type="http://schemas.openxmlformats.org/officeDocument/2006/relationships/hyperlink" Target="https://www.defense.gov/explore/story/Article/1684641/alliances-vs-partnerships/" TargetMode="External" /><Relationship Id="rId35" Type="http://schemas.openxmlformats.org/officeDocument/2006/relationships/hyperlink" Target="https://www.washingtonpost.com/politics/trump-complains-to-senators-that-puerto-rico-is-getting-too-much-hurricane-relief-funding/2019/03/26/c8c09c30-4fd3-11e9-8d28-f5149e5a2fda_story.html?utm_term=.e9ce667db19c" TargetMode="External" /><Relationship Id="rId36" Type="http://schemas.openxmlformats.org/officeDocument/2006/relationships/hyperlink" Target="https://twitter.com/realDonaldTrump/status/1164228810310426624?s=20" TargetMode="External" /><Relationship Id="rId37" Type="http://schemas.openxmlformats.org/officeDocument/2006/relationships/hyperlink" Target="https://twitter.com/realDonaldTrump/status/1164231651351617536?s=20" TargetMode="External" /><Relationship Id="rId38" Type="http://schemas.openxmlformats.org/officeDocument/2006/relationships/hyperlink" Target="https://twitter.com/realDonaldTrump/status/1163961882945970176" TargetMode="External" /><Relationship Id="rId39" Type="http://schemas.openxmlformats.org/officeDocument/2006/relationships/table" Target="../tables/table17.xml" /><Relationship Id="rId40" Type="http://schemas.openxmlformats.org/officeDocument/2006/relationships/table" Target="../tables/table18.xm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aVcGOnPJRb" TargetMode="External" /><Relationship Id="rId2" Type="http://schemas.openxmlformats.org/officeDocument/2006/relationships/hyperlink" Target="https://t.co/OMxB0x7xC5" TargetMode="External" /><Relationship Id="rId3" Type="http://schemas.openxmlformats.org/officeDocument/2006/relationships/hyperlink" Target="https://t.co/Mk0Rz778C2" TargetMode="External" /><Relationship Id="rId4" Type="http://schemas.openxmlformats.org/officeDocument/2006/relationships/hyperlink" Target="https://t.co/jztVqrP3x5" TargetMode="External" /><Relationship Id="rId5" Type="http://schemas.openxmlformats.org/officeDocument/2006/relationships/hyperlink" Target="https://t.co/QKcyy0Yy1D" TargetMode="External" /><Relationship Id="rId6" Type="http://schemas.openxmlformats.org/officeDocument/2006/relationships/hyperlink" Target="https://t.co/9hRg65E1El" TargetMode="External" /><Relationship Id="rId7" Type="http://schemas.openxmlformats.org/officeDocument/2006/relationships/hyperlink" Target="https://t.co/AA5AUs3oC3" TargetMode="External" /><Relationship Id="rId8" Type="http://schemas.openxmlformats.org/officeDocument/2006/relationships/hyperlink" Target="https://t.co/He4w607Ges" TargetMode="External" /><Relationship Id="rId9" Type="http://schemas.openxmlformats.org/officeDocument/2006/relationships/hyperlink" Target="https://t.co/BgxDeUKKGK" TargetMode="External" /><Relationship Id="rId10" Type="http://schemas.openxmlformats.org/officeDocument/2006/relationships/hyperlink" Target="https://t.co/1nACdkmj17" TargetMode="External" /><Relationship Id="rId11" Type="http://schemas.openxmlformats.org/officeDocument/2006/relationships/hyperlink" Target="https://t.co/wnsAiwdgp0" TargetMode="External" /><Relationship Id="rId12" Type="http://schemas.openxmlformats.org/officeDocument/2006/relationships/hyperlink" Target="https://t.co/wyOVgSLgBV" TargetMode="External" /><Relationship Id="rId13" Type="http://schemas.openxmlformats.org/officeDocument/2006/relationships/hyperlink" Target="http://t.co/Wk218cgv6T" TargetMode="External" /><Relationship Id="rId14" Type="http://schemas.openxmlformats.org/officeDocument/2006/relationships/hyperlink" Target="https://t.co/lcTnaxp5EE" TargetMode="External" /><Relationship Id="rId15" Type="http://schemas.openxmlformats.org/officeDocument/2006/relationships/hyperlink" Target="https://t.co/LRez78SkoK" TargetMode="External" /><Relationship Id="rId16" Type="http://schemas.openxmlformats.org/officeDocument/2006/relationships/hyperlink" Target="https://t.co/XVEXHnQAsv" TargetMode="External" /><Relationship Id="rId17" Type="http://schemas.openxmlformats.org/officeDocument/2006/relationships/hyperlink" Target="https://t.co/mVHOxAgvFr" TargetMode="External" /><Relationship Id="rId18" Type="http://schemas.openxmlformats.org/officeDocument/2006/relationships/hyperlink" Target="https://t.co/pSUqOF0KpL" TargetMode="External" /><Relationship Id="rId19" Type="http://schemas.openxmlformats.org/officeDocument/2006/relationships/hyperlink" Target="https://t.co/UExPr88TDO" TargetMode="External" /><Relationship Id="rId20" Type="http://schemas.openxmlformats.org/officeDocument/2006/relationships/hyperlink" Target="https://t.co/88QSmUzMWX" TargetMode="External" /><Relationship Id="rId21" Type="http://schemas.openxmlformats.org/officeDocument/2006/relationships/hyperlink" Target="https://t.co/p7dSwLAkcE" TargetMode="External" /><Relationship Id="rId22" Type="http://schemas.openxmlformats.org/officeDocument/2006/relationships/hyperlink" Target="https://t.co/1pXmBlQ3NO" TargetMode="External" /><Relationship Id="rId23" Type="http://schemas.openxmlformats.org/officeDocument/2006/relationships/hyperlink" Target="https://t.co/eNhMvTGdKP" TargetMode="External" /><Relationship Id="rId24" Type="http://schemas.openxmlformats.org/officeDocument/2006/relationships/hyperlink" Target="https://t.co/EvLsQcaz2a" TargetMode="External" /><Relationship Id="rId25" Type="http://schemas.openxmlformats.org/officeDocument/2006/relationships/hyperlink" Target="https://t.co/ZOclpBkqbL" TargetMode="External" /><Relationship Id="rId26" Type="http://schemas.openxmlformats.org/officeDocument/2006/relationships/hyperlink" Target="http://t.co/8ilvnR5Vk3" TargetMode="External" /><Relationship Id="rId27" Type="http://schemas.openxmlformats.org/officeDocument/2006/relationships/hyperlink" Target="https://t.co/R2E4Qn82zG" TargetMode="External" /><Relationship Id="rId28" Type="http://schemas.openxmlformats.org/officeDocument/2006/relationships/hyperlink" Target="https://t.co/IxLjEB2zlE" TargetMode="External" /><Relationship Id="rId29" Type="http://schemas.openxmlformats.org/officeDocument/2006/relationships/hyperlink" Target="https://t.co/slfYm1U5nD" TargetMode="External" /><Relationship Id="rId30" Type="http://schemas.openxmlformats.org/officeDocument/2006/relationships/hyperlink" Target="https://t.co/u5GzrDsUYd" TargetMode="External" /><Relationship Id="rId31" Type="http://schemas.openxmlformats.org/officeDocument/2006/relationships/hyperlink" Target="https://t.co/qwXwA18TmI" TargetMode="External" /><Relationship Id="rId32" Type="http://schemas.openxmlformats.org/officeDocument/2006/relationships/hyperlink" Target="https://t.co/OaGrX3LWBg" TargetMode="External" /><Relationship Id="rId33" Type="http://schemas.openxmlformats.org/officeDocument/2006/relationships/hyperlink" Target="https://t.co/QNk2xZjt3M" TargetMode="External" /><Relationship Id="rId34" Type="http://schemas.openxmlformats.org/officeDocument/2006/relationships/hyperlink" Target="https://t.co/BYjH4stRnI" TargetMode="External" /><Relationship Id="rId35" Type="http://schemas.openxmlformats.org/officeDocument/2006/relationships/hyperlink" Target="http://t.co/BooKG20lX6" TargetMode="External" /><Relationship Id="rId36" Type="http://schemas.openxmlformats.org/officeDocument/2006/relationships/hyperlink" Target="https://t.co/oHfymqBiSQ" TargetMode="External" /><Relationship Id="rId37" Type="http://schemas.openxmlformats.org/officeDocument/2006/relationships/hyperlink" Target="http://t.co/IaghNW8Xm2" TargetMode="External" /><Relationship Id="rId38" Type="http://schemas.openxmlformats.org/officeDocument/2006/relationships/hyperlink" Target="https://t.co/Ui1N5fPkYw" TargetMode="External" /><Relationship Id="rId39" Type="http://schemas.openxmlformats.org/officeDocument/2006/relationships/hyperlink" Target="https://t.co/3mWCnk49Lp" TargetMode="External" /><Relationship Id="rId40" Type="http://schemas.openxmlformats.org/officeDocument/2006/relationships/hyperlink" Target="http://t.co/206qyeOcuD" TargetMode="External" /><Relationship Id="rId41" Type="http://schemas.openxmlformats.org/officeDocument/2006/relationships/hyperlink" Target="https://t.co/ipaELfqIAB" TargetMode="External" /><Relationship Id="rId42" Type="http://schemas.openxmlformats.org/officeDocument/2006/relationships/hyperlink" Target="https://t.co/R5v6IbbOme" TargetMode="External" /><Relationship Id="rId43" Type="http://schemas.openxmlformats.org/officeDocument/2006/relationships/hyperlink" Target="http://t.co/Hq7hTYkOPg" TargetMode="External" /><Relationship Id="rId44" Type="http://schemas.openxmlformats.org/officeDocument/2006/relationships/hyperlink" Target="http://t.co/ahvuWqicF9" TargetMode="External" /><Relationship Id="rId45" Type="http://schemas.openxmlformats.org/officeDocument/2006/relationships/hyperlink" Target="http://t.co/KtNvfeNDMl" TargetMode="External" /><Relationship Id="rId46" Type="http://schemas.openxmlformats.org/officeDocument/2006/relationships/hyperlink" Target="https://t.co/KWFMkrEjdY" TargetMode="External" /><Relationship Id="rId47" Type="http://schemas.openxmlformats.org/officeDocument/2006/relationships/hyperlink" Target="https://t.co/B4vihbwCGa" TargetMode="External" /><Relationship Id="rId48" Type="http://schemas.openxmlformats.org/officeDocument/2006/relationships/hyperlink" Target="https://t.co/yDH5UHquuF" TargetMode="External" /><Relationship Id="rId49" Type="http://schemas.openxmlformats.org/officeDocument/2006/relationships/hyperlink" Target="https://t.co/VGut7r2Vg5" TargetMode="External" /><Relationship Id="rId50" Type="http://schemas.openxmlformats.org/officeDocument/2006/relationships/hyperlink" Target="https://t.co/5TAF6ijWwt" TargetMode="External" /><Relationship Id="rId51" Type="http://schemas.openxmlformats.org/officeDocument/2006/relationships/hyperlink" Target="https://t.co/7YzOCU9EQF" TargetMode="External" /><Relationship Id="rId52" Type="http://schemas.openxmlformats.org/officeDocument/2006/relationships/hyperlink" Target="https://t.co/kqVDVfirna" TargetMode="External" /><Relationship Id="rId53" Type="http://schemas.openxmlformats.org/officeDocument/2006/relationships/hyperlink" Target="http://t.co/IbL01p7pYJ" TargetMode="External" /><Relationship Id="rId54" Type="http://schemas.openxmlformats.org/officeDocument/2006/relationships/hyperlink" Target="https://t.co/4F50lUTrMs" TargetMode="External" /><Relationship Id="rId55" Type="http://schemas.openxmlformats.org/officeDocument/2006/relationships/hyperlink" Target="https://t.co/dw6KEYQThe" TargetMode="External" /><Relationship Id="rId56" Type="http://schemas.openxmlformats.org/officeDocument/2006/relationships/hyperlink" Target="https://t.co/BtKfTKRCOR" TargetMode="External" /><Relationship Id="rId57" Type="http://schemas.openxmlformats.org/officeDocument/2006/relationships/hyperlink" Target="https://t.co/8Vw6E2f47h" TargetMode="External" /><Relationship Id="rId58" Type="http://schemas.openxmlformats.org/officeDocument/2006/relationships/hyperlink" Target="https://t.co/uxaSLX8uQ7" TargetMode="External" /><Relationship Id="rId59" Type="http://schemas.openxmlformats.org/officeDocument/2006/relationships/hyperlink" Target="http://t.co/GuxzbHZNq7" TargetMode="External" /><Relationship Id="rId60" Type="http://schemas.openxmlformats.org/officeDocument/2006/relationships/hyperlink" Target="https://t.co/C5bUW9CqVW" TargetMode="External" /><Relationship Id="rId61" Type="http://schemas.openxmlformats.org/officeDocument/2006/relationships/hyperlink" Target="http://t.co/foE2kbkkuF" TargetMode="External" /><Relationship Id="rId62" Type="http://schemas.openxmlformats.org/officeDocument/2006/relationships/hyperlink" Target="http://t.co/ywobwAWcw7" TargetMode="External" /><Relationship Id="rId63" Type="http://schemas.openxmlformats.org/officeDocument/2006/relationships/hyperlink" Target="https://t.co/u90MZw029P" TargetMode="External" /><Relationship Id="rId64" Type="http://schemas.openxmlformats.org/officeDocument/2006/relationships/hyperlink" Target="http://t.co/RhQmlDRYeX" TargetMode="External" /><Relationship Id="rId65" Type="http://schemas.openxmlformats.org/officeDocument/2006/relationships/hyperlink" Target="http://t.co/ELPOJVqYW6" TargetMode="External" /><Relationship Id="rId66" Type="http://schemas.openxmlformats.org/officeDocument/2006/relationships/hyperlink" Target="https://t.co/8uFoI6Jr6V" TargetMode="External" /><Relationship Id="rId67" Type="http://schemas.openxmlformats.org/officeDocument/2006/relationships/hyperlink" Target="https://t.co/tnTL0G3RyV" TargetMode="External" /><Relationship Id="rId68" Type="http://schemas.openxmlformats.org/officeDocument/2006/relationships/hyperlink" Target="https://t.co/MzezxdC3gF" TargetMode="External" /><Relationship Id="rId69" Type="http://schemas.openxmlformats.org/officeDocument/2006/relationships/hyperlink" Target="http://t.co/Qm63X0SkBe" TargetMode="External" /><Relationship Id="rId70" Type="http://schemas.openxmlformats.org/officeDocument/2006/relationships/hyperlink" Target="https://t.co/zmdUWWUOdt" TargetMode="External" /><Relationship Id="rId71" Type="http://schemas.openxmlformats.org/officeDocument/2006/relationships/hyperlink" Target="https://t.co/0w2J21eLyW" TargetMode="External" /><Relationship Id="rId72" Type="http://schemas.openxmlformats.org/officeDocument/2006/relationships/hyperlink" Target="https://t.co/8husIvxG4z" TargetMode="External" /><Relationship Id="rId73" Type="http://schemas.openxmlformats.org/officeDocument/2006/relationships/hyperlink" Target="https://t.co/cc76MbgtYe" TargetMode="External" /><Relationship Id="rId74" Type="http://schemas.openxmlformats.org/officeDocument/2006/relationships/hyperlink" Target="https://t.co/jYUtdau4SV" TargetMode="External" /><Relationship Id="rId75" Type="http://schemas.openxmlformats.org/officeDocument/2006/relationships/hyperlink" Target="https://t.co/6dwP3i9DYM" TargetMode="External" /><Relationship Id="rId76" Type="http://schemas.openxmlformats.org/officeDocument/2006/relationships/hyperlink" Target="https://t.co/Sdi2ckdk3V" TargetMode="External" /><Relationship Id="rId77" Type="http://schemas.openxmlformats.org/officeDocument/2006/relationships/hyperlink" Target="https://t.co/Z73is4fJ3x" TargetMode="External" /><Relationship Id="rId78" Type="http://schemas.openxmlformats.org/officeDocument/2006/relationships/hyperlink" Target="http://t.co/knlFvfwxkf" TargetMode="External" /><Relationship Id="rId79" Type="http://schemas.openxmlformats.org/officeDocument/2006/relationships/hyperlink" Target="http://t.co/WmezsgSsTd" TargetMode="External" /><Relationship Id="rId80" Type="http://schemas.openxmlformats.org/officeDocument/2006/relationships/hyperlink" Target="https://t.co/G1pcuMZ6RI" TargetMode="External" /><Relationship Id="rId81" Type="http://schemas.openxmlformats.org/officeDocument/2006/relationships/hyperlink" Target="https://t.co/twxHxOtlG0" TargetMode="External" /><Relationship Id="rId82" Type="http://schemas.openxmlformats.org/officeDocument/2006/relationships/hyperlink" Target="http://t.co/Y8vrrbcZoH" TargetMode="External" /><Relationship Id="rId83" Type="http://schemas.openxmlformats.org/officeDocument/2006/relationships/hyperlink" Target="https://t.co/6WoHsLbsCS" TargetMode="External" /><Relationship Id="rId84" Type="http://schemas.openxmlformats.org/officeDocument/2006/relationships/hyperlink" Target="https://pbs.twimg.com/profile_banners/923922137714327554/1546708182" TargetMode="External" /><Relationship Id="rId85" Type="http://schemas.openxmlformats.org/officeDocument/2006/relationships/hyperlink" Target="https://pbs.twimg.com/profile_banners/83795099/1554460944" TargetMode="External" /><Relationship Id="rId86" Type="http://schemas.openxmlformats.org/officeDocument/2006/relationships/hyperlink" Target="https://pbs.twimg.com/profile_banners/25073877/1560920145" TargetMode="External" /><Relationship Id="rId87" Type="http://schemas.openxmlformats.org/officeDocument/2006/relationships/hyperlink" Target="https://pbs.twimg.com/profile_banners/3369795502/1513396026" TargetMode="External" /><Relationship Id="rId88" Type="http://schemas.openxmlformats.org/officeDocument/2006/relationships/hyperlink" Target="https://pbs.twimg.com/profile_banners/853736260397084674/1492399470" TargetMode="External" /><Relationship Id="rId89" Type="http://schemas.openxmlformats.org/officeDocument/2006/relationships/hyperlink" Target="https://pbs.twimg.com/profile_banners/27952164/1357820900" TargetMode="External" /><Relationship Id="rId90" Type="http://schemas.openxmlformats.org/officeDocument/2006/relationships/hyperlink" Target="https://pbs.twimg.com/profile_banners/15764644/1522022108" TargetMode="External" /><Relationship Id="rId91" Type="http://schemas.openxmlformats.org/officeDocument/2006/relationships/hyperlink" Target="https://pbs.twimg.com/profile_banners/577560369/1566160393" TargetMode="External" /><Relationship Id="rId92" Type="http://schemas.openxmlformats.org/officeDocument/2006/relationships/hyperlink" Target="https://pbs.twimg.com/profile_banners/746147605877489668/1509114073" TargetMode="External" /><Relationship Id="rId93" Type="http://schemas.openxmlformats.org/officeDocument/2006/relationships/hyperlink" Target="https://pbs.twimg.com/profile_banners/474150376/1551128949" TargetMode="External" /><Relationship Id="rId94" Type="http://schemas.openxmlformats.org/officeDocument/2006/relationships/hyperlink" Target="https://pbs.twimg.com/profile_banners/331039469/1515548965" TargetMode="External" /><Relationship Id="rId95" Type="http://schemas.openxmlformats.org/officeDocument/2006/relationships/hyperlink" Target="https://pbs.twimg.com/profile_banners/2759295654/1416917181" TargetMode="External" /><Relationship Id="rId96" Type="http://schemas.openxmlformats.org/officeDocument/2006/relationships/hyperlink" Target="https://pbs.twimg.com/profile_banners/952139758427402240/1518625981" TargetMode="External" /><Relationship Id="rId97" Type="http://schemas.openxmlformats.org/officeDocument/2006/relationships/hyperlink" Target="https://pbs.twimg.com/profile_banners/804410408022851584/1559850805" TargetMode="External" /><Relationship Id="rId98" Type="http://schemas.openxmlformats.org/officeDocument/2006/relationships/hyperlink" Target="https://pbs.twimg.com/profile_banners/1152267329675366401/1564532122" TargetMode="External" /><Relationship Id="rId99" Type="http://schemas.openxmlformats.org/officeDocument/2006/relationships/hyperlink" Target="https://pbs.twimg.com/profile_banners/3246272228/1548464125" TargetMode="External" /><Relationship Id="rId100" Type="http://schemas.openxmlformats.org/officeDocument/2006/relationships/hyperlink" Target="https://pbs.twimg.com/profile_banners/2315698776/1492740064" TargetMode="External" /><Relationship Id="rId101" Type="http://schemas.openxmlformats.org/officeDocument/2006/relationships/hyperlink" Target="https://pbs.twimg.com/profile_banners/114806561/1566428750" TargetMode="External" /><Relationship Id="rId102" Type="http://schemas.openxmlformats.org/officeDocument/2006/relationships/hyperlink" Target="https://pbs.twimg.com/profile_banners/3223426134/1552347349" TargetMode="External" /><Relationship Id="rId103" Type="http://schemas.openxmlformats.org/officeDocument/2006/relationships/hyperlink" Target="https://pbs.twimg.com/profile_banners/329739319/1418644605" TargetMode="External" /><Relationship Id="rId104" Type="http://schemas.openxmlformats.org/officeDocument/2006/relationships/hyperlink" Target="https://pbs.twimg.com/profile_banners/550182903/1561049530" TargetMode="External" /><Relationship Id="rId105" Type="http://schemas.openxmlformats.org/officeDocument/2006/relationships/hyperlink" Target="https://pbs.twimg.com/profile_banners/471672239/1555590586" TargetMode="External" /><Relationship Id="rId106" Type="http://schemas.openxmlformats.org/officeDocument/2006/relationships/hyperlink" Target="https://pbs.twimg.com/profile_banners/52544275/1482433261" TargetMode="External" /><Relationship Id="rId107" Type="http://schemas.openxmlformats.org/officeDocument/2006/relationships/hyperlink" Target="https://pbs.twimg.com/profile_banners/822215673812119553/1553098760" TargetMode="External" /><Relationship Id="rId108" Type="http://schemas.openxmlformats.org/officeDocument/2006/relationships/hyperlink" Target="https://pbs.twimg.com/profile_banners/69986363/1545420948" TargetMode="External" /><Relationship Id="rId109" Type="http://schemas.openxmlformats.org/officeDocument/2006/relationships/hyperlink" Target="https://pbs.twimg.com/profile_banners/944526255818493953/1514028404" TargetMode="External" /><Relationship Id="rId110" Type="http://schemas.openxmlformats.org/officeDocument/2006/relationships/hyperlink" Target="https://pbs.twimg.com/profile_banners/2310546212/1492745356" TargetMode="External" /><Relationship Id="rId111" Type="http://schemas.openxmlformats.org/officeDocument/2006/relationships/hyperlink" Target="https://pbs.twimg.com/profile_banners/15207668/1516663124" TargetMode="External" /><Relationship Id="rId112" Type="http://schemas.openxmlformats.org/officeDocument/2006/relationships/hyperlink" Target="https://pbs.twimg.com/profile_banners/14344823/1565620522" TargetMode="External" /><Relationship Id="rId113" Type="http://schemas.openxmlformats.org/officeDocument/2006/relationships/hyperlink" Target="https://pbs.twimg.com/profile_banners/787736606195277824/1487696296" TargetMode="External" /><Relationship Id="rId114" Type="http://schemas.openxmlformats.org/officeDocument/2006/relationships/hyperlink" Target="https://pbs.twimg.com/profile_banners/1119493865529073664/1565613485" TargetMode="External" /><Relationship Id="rId115" Type="http://schemas.openxmlformats.org/officeDocument/2006/relationships/hyperlink" Target="https://pbs.twimg.com/profile_banners/728093446334877697/1554444799" TargetMode="External" /><Relationship Id="rId116" Type="http://schemas.openxmlformats.org/officeDocument/2006/relationships/hyperlink" Target="https://pbs.twimg.com/profile_banners/966039162452430851/1548374572" TargetMode="External" /><Relationship Id="rId117" Type="http://schemas.openxmlformats.org/officeDocument/2006/relationships/hyperlink" Target="https://pbs.twimg.com/profile_banners/634429167/1563858006" TargetMode="External" /><Relationship Id="rId118" Type="http://schemas.openxmlformats.org/officeDocument/2006/relationships/hyperlink" Target="https://pbs.twimg.com/profile_banners/896258742/1491873411" TargetMode="External" /><Relationship Id="rId119" Type="http://schemas.openxmlformats.org/officeDocument/2006/relationships/hyperlink" Target="https://pbs.twimg.com/profile_banners/3009028587/1531707906" TargetMode="External" /><Relationship Id="rId120" Type="http://schemas.openxmlformats.org/officeDocument/2006/relationships/hyperlink" Target="https://pbs.twimg.com/profile_banners/19131331/1539658216" TargetMode="External" /><Relationship Id="rId121" Type="http://schemas.openxmlformats.org/officeDocument/2006/relationships/hyperlink" Target="https://pbs.twimg.com/profile_banners/864308023141048321/1541178278" TargetMode="External" /><Relationship Id="rId122" Type="http://schemas.openxmlformats.org/officeDocument/2006/relationships/hyperlink" Target="https://pbs.twimg.com/profile_banners/732980827/1554339473" TargetMode="External" /><Relationship Id="rId123" Type="http://schemas.openxmlformats.org/officeDocument/2006/relationships/hyperlink" Target="https://pbs.twimg.com/profile_banners/34627140/1384717834" TargetMode="External" /><Relationship Id="rId124" Type="http://schemas.openxmlformats.org/officeDocument/2006/relationships/hyperlink" Target="https://pbs.twimg.com/profile_banners/261749735/1563469188" TargetMode="External" /><Relationship Id="rId125" Type="http://schemas.openxmlformats.org/officeDocument/2006/relationships/hyperlink" Target="https://pbs.twimg.com/profile_banners/2732784567/1565403516" TargetMode="External" /><Relationship Id="rId126" Type="http://schemas.openxmlformats.org/officeDocument/2006/relationships/hyperlink" Target="https://pbs.twimg.com/profile_banners/4236806414/1450905931" TargetMode="External" /><Relationship Id="rId127" Type="http://schemas.openxmlformats.org/officeDocument/2006/relationships/hyperlink" Target="https://pbs.twimg.com/profile_banners/817661098988019712/1563879746" TargetMode="External" /><Relationship Id="rId128" Type="http://schemas.openxmlformats.org/officeDocument/2006/relationships/hyperlink" Target="https://pbs.twimg.com/profile_banners/468646961/1554587850" TargetMode="External" /><Relationship Id="rId129" Type="http://schemas.openxmlformats.org/officeDocument/2006/relationships/hyperlink" Target="https://pbs.twimg.com/profile_banners/2245825146/1554656166" TargetMode="External" /><Relationship Id="rId130" Type="http://schemas.openxmlformats.org/officeDocument/2006/relationships/hyperlink" Target="https://pbs.twimg.com/profile_banners/3424489361/1551279358" TargetMode="External" /><Relationship Id="rId131" Type="http://schemas.openxmlformats.org/officeDocument/2006/relationships/hyperlink" Target="https://pbs.twimg.com/profile_banners/15995652/1524627342" TargetMode="External" /><Relationship Id="rId132" Type="http://schemas.openxmlformats.org/officeDocument/2006/relationships/hyperlink" Target="https://pbs.twimg.com/profile_banners/232901331/1548899037" TargetMode="External" /><Relationship Id="rId133" Type="http://schemas.openxmlformats.org/officeDocument/2006/relationships/hyperlink" Target="https://pbs.twimg.com/profile_banners/1156995918689910784/1566362325" TargetMode="External" /><Relationship Id="rId134" Type="http://schemas.openxmlformats.org/officeDocument/2006/relationships/hyperlink" Target="https://pbs.twimg.com/profile_banners/228860379/1558311671" TargetMode="External" /><Relationship Id="rId135" Type="http://schemas.openxmlformats.org/officeDocument/2006/relationships/hyperlink" Target="https://pbs.twimg.com/profile_banners/2527004532/1566467553" TargetMode="External" /><Relationship Id="rId136" Type="http://schemas.openxmlformats.org/officeDocument/2006/relationships/hyperlink" Target="https://pbs.twimg.com/profile_banners/2330662620/1467244879" TargetMode="External" /><Relationship Id="rId137" Type="http://schemas.openxmlformats.org/officeDocument/2006/relationships/hyperlink" Target="https://pbs.twimg.com/profile_banners/1123568178582495233/1556723293" TargetMode="External" /><Relationship Id="rId138" Type="http://schemas.openxmlformats.org/officeDocument/2006/relationships/hyperlink" Target="https://pbs.twimg.com/profile_banners/2991505119/1423810712" TargetMode="External" /><Relationship Id="rId139" Type="http://schemas.openxmlformats.org/officeDocument/2006/relationships/hyperlink" Target="https://pbs.twimg.com/profile_banners/144880017/1528697853" TargetMode="External" /><Relationship Id="rId140" Type="http://schemas.openxmlformats.org/officeDocument/2006/relationships/hyperlink" Target="https://pbs.twimg.com/profile_banners/409170134/1448229776" TargetMode="External" /><Relationship Id="rId141" Type="http://schemas.openxmlformats.org/officeDocument/2006/relationships/hyperlink" Target="https://pbs.twimg.com/profile_banners/35510801/1547784700" TargetMode="External" /><Relationship Id="rId142" Type="http://schemas.openxmlformats.org/officeDocument/2006/relationships/hyperlink" Target="https://pbs.twimg.com/profile_banners/872460123125448704/1500435076" TargetMode="External" /><Relationship Id="rId143" Type="http://schemas.openxmlformats.org/officeDocument/2006/relationships/hyperlink" Target="https://pbs.twimg.com/profile_banners/1115920015352528896/1565887884" TargetMode="External" /><Relationship Id="rId144" Type="http://schemas.openxmlformats.org/officeDocument/2006/relationships/hyperlink" Target="https://pbs.twimg.com/profile_banners/917091007161913344/1527465070" TargetMode="External" /><Relationship Id="rId145" Type="http://schemas.openxmlformats.org/officeDocument/2006/relationships/hyperlink" Target="https://pbs.twimg.com/profile_banners/1052650692286894080/1561842949" TargetMode="External" /><Relationship Id="rId146" Type="http://schemas.openxmlformats.org/officeDocument/2006/relationships/hyperlink" Target="https://pbs.twimg.com/profile_banners/822215679726100480/1549425227" TargetMode="External" /><Relationship Id="rId147" Type="http://schemas.openxmlformats.org/officeDocument/2006/relationships/hyperlink" Target="https://pbs.twimg.com/profile_banners/70132768/1543892085" TargetMode="External" /><Relationship Id="rId148" Type="http://schemas.openxmlformats.org/officeDocument/2006/relationships/hyperlink" Target="https://pbs.twimg.com/profile_banners/785678855138791424/1546642456" TargetMode="External" /><Relationship Id="rId149" Type="http://schemas.openxmlformats.org/officeDocument/2006/relationships/hyperlink" Target="https://pbs.twimg.com/profile_banners/1078094414/1411215286" TargetMode="External" /><Relationship Id="rId150" Type="http://schemas.openxmlformats.org/officeDocument/2006/relationships/hyperlink" Target="https://pbs.twimg.com/profile_banners/326345834/1529656478" TargetMode="External" /><Relationship Id="rId151" Type="http://schemas.openxmlformats.org/officeDocument/2006/relationships/hyperlink" Target="https://pbs.twimg.com/profile_banners/3522204795/1550470565" TargetMode="External" /><Relationship Id="rId152" Type="http://schemas.openxmlformats.org/officeDocument/2006/relationships/hyperlink" Target="https://pbs.twimg.com/profile_banners/721811863105773569/1524477286" TargetMode="External" /><Relationship Id="rId153" Type="http://schemas.openxmlformats.org/officeDocument/2006/relationships/hyperlink" Target="https://pbs.twimg.com/profile_banners/1108384866314399747/1553364419" TargetMode="External" /><Relationship Id="rId154" Type="http://schemas.openxmlformats.org/officeDocument/2006/relationships/hyperlink" Target="https://pbs.twimg.com/profile_banners/754845211176554496/1469375438" TargetMode="External" /><Relationship Id="rId155" Type="http://schemas.openxmlformats.org/officeDocument/2006/relationships/hyperlink" Target="https://pbs.twimg.com/profile_banners/1674315427/1527491699" TargetMode="External" /><Relationship Id="rId156" Type="http://schemas.openxmlformats.org/officeDocument/2006/relationships/hyperlink" Target="https://pbs.twimg.com/profile_banners/274891222/1497496957" TargetMode="External" /><Relationship Id="rId157" Type="http://schemas.openxmlformats.org/officeDocument/2006/relationships/hyperlink" Target="https://pbs.twimg.com/profile_banners/903377622/1557260210" TargetMode="External" /><Relationship Id="rId158" Type="http://schemas.openxmlformats.org/officeDocument/2006/relationships/hyperlink" Target="https://pbs.twimg.com/profile_banners/766334802/1506567751" TargetMode="External" /><Relationship Id="rId159" Type="http://schemas.openxmlformats.org/officeDocument/2006/relationships/hyperlink" Target="https://pbs.twimg.com/profile_banners/45596329/1486691613" TargetMode="External" /><Relationship Id="rId160" Type="http://schemas.openxmlformats.org/officeDocument/2006/relationships/hyperlink" Target="https://pbs.twimg.com/profile_banners/18659129/1562558734" TargetMode="External" /><Relationship Id="rId161" Type="http://schemas.openxmlformats.org/officeDocument/2006/relationships/hyperlink" Target="https://pbs.twimg.com/profile_banners/1072271609950556160/1557456574" TargetMode="External" /><Relationship Id="rId162" Type="http://schemas.openxmlformats.org/officeDocument/2006/relationships/hyperlink" Target="https://pbs.twimg.com/profile_banners/248921706/1445057046" TargetMode="External" /><Relationship Id="rId163" Type="http://schemas.openxmlformats.org/officeDocument/2006/relationships/hyperlink" Target="https://pbs.twimg.com/profile_banners/33235771/1458163788" TargetMode="External" /><Relationship Id="rId164" Type="http://schemas.openxmlformats.org/officeDocument/2006/relationships/hyperlink" Target="https://pbs.twimg.com/profile_banners/138203134/1511815660" TargetMode="External" /><Relationship Id="rId165" Type="http://schemas.openxmlformats.org/officeDocument/2006/relationships/hyperlink" Target="https://pbs.twimg.com/profile_banners/1872999342/1398896175" TargetMode="External" /><Relationship Id="rId166" Type="http://schemas.openxmlformats.org/officeDocument/2006/relationships/hyperlink" Target="https://pbs.twimg.com/profile_banners/722793491059769344/1563997541" TargetMode="External" /><Relationship Id="rId167" Type="http://schemas.openxmlformats.org/officeDocument/2006/relationships/hyperlink" Target="https://pbs.twimg.com/profile_banners/759251/1564637377" TargetMode="External" /><Relationship Id="rId168" Type="http://schemas.openxmlformats.org/officeDocument/2006/relationships/hyperlink" Target="https://pbs.twimg.com/profile_banners/152284057/1521618904" TargetMode="External" /><Relationship Id="rId169" Type="http://schemas.openxmlformats.org/officeDocument/2006/relationships/hyperlink" Target="https://pbs.twimg.com/profile_banners/1152385409323864066/1565029608" TargetMode="External" /><Relationship Id="rId170" Type="http://schemas.openxmlformats.org/officeDocument/2006/relationships/hyperlink" Target="https://pbs.twimg.com/profile_banners/549700222/1565574726" TargetMode="External" /><Relationship Id="rId171" Type="http://schemas.openxmlformats.org/officeDocument/2006/relationships/hyperlink" Target="https://pbs.twimg.com/profile_banners/32815429/1464804432" TargetMode="External" /><Relationship Id="rId172" Type="http://schemas.openxmlformats.org/officeDocument/2006/relationships/hyperlink" Target="https://pbs.twimg.com/profile_banners/25445772/1518656009" TargetMode="External" /><Relationship Id="rId173" Type="http://schemas.openxmlformats.org/officeDocument/2006/relationships/hyperlink" Target="https://pbs.twimg.com/profile_banners/2307144349/1409824977" TargetMode="External" /><Relationship Id="rId174" Type="http://schemas.openxmlformats.org/officeDocument/2006/relationships/hyperlink" Target="https://pbs.twimg.com/profile_banners/1091759969832030208/1560890565" TargetMode="External" /><Relationship Id="rId175" Type="http://schemas.openxmlformats.org/officeDocument/2006/relationships/hyperlink" Target="https://pbs.twimg.com/profile_banners/91882544/1540936118" TargetMode="External" /><Relationship Id="rId176" Type="http://schemas.openxmlformats.org/officeDocument/2006/relationships/hyperlink" Target="https://pbs.twimg.com/profile_banners/39308549/1563469601" TargetMode="External" /><Relationship Id="rId177" Type="http://schemas.openxmlformats.org/officeDocument/2006/relationships/hyperlink" Target="https://pbs.twimg.com/profile_banners/203226736/1538844734" TargetMode="External" /><Relationship Id="rId178" Type="http://schemas.openxmlformats.org/officeDocument/2006/relationships/hyperlink" Target="https://pbs.twimg.com/profile_banners/292929271/1565025777" TargetMode="External" /><Relationship Id="rId179" Type="http://schemas.openxmlformats.org/officeDocument/2006/relationships/hyperlink" Target="https://pbs.twimg.com/profile_banners/21619519/1565657360" TargetMode="External" /><Relationship Id="rId180" Type="http://schemas.openxmlformats.org/officeDocument/2006/relationships/hyperlink" Target="https://pbs.twimg.com/profile_banners/2467791/1469484132" TargetMode="External" /><Relationship Id="rId181" Type="http://schemas.openxmlformats.org/officeDocument/2006/relationships/hyperlink" Target="https://pbs.twimg.com/profile_banners/807095/1566184245" TargetMode="External" /><Relationship Id="rId182" Type="http://schemas.openxmlformats.org/officeDocument/2006/relationships/hyperlink" Target="https://pbs.twimg.com/profile_banners/13850422/1503504077" TargetMode="External" /><Relationship Id="rId183" Type="http://schemas.openxmlformats.org/officeDocument/2006/relationships/hyperlink" Target="https://pbs.twimg.com/profile_banners/28785486/1505493568" TargetMode="External" /><Relationship Id="rId184" Type="http://schemas.openxmlformats.org/officeDocument/2006/relationships/hyperlink" Target="https://pbs.twimg.com/profile_banners/26585095/1557174273" TargetMode="External" /><Relationship Id="rId185" Type="http://schemas.openxmlformats.org/officeDocument/2006/relationships/hyperlink" Target="https://pbs.twimg.com/profile_banners/15012486/1559749831" TargetMode="External" /><Relationship Id="rId186" Type="http://schemas.openxmlformats.org/officeDocument/2006/relationships/hyperlink" Target="https://pbs.twimg.com/profile_banners/2836421/1562086301" TargetMode="External" /><Relationship Id="rId187" Type="http://schemas.openxmlformats.org/officeDocument/2006/relationships/hyperlink" Target="https://pbs.twimg.com/profile_banners/1586195959/1559567384" TargetMode="External" /><Relationship Id="rId188" Type="http://schemas.openxmlformats.org/officeDocument/2006/relationships/hyperlink" Target="https://pbs.twimg.com/profile_banners/2844869322/1541966458" TargetMode="External" /><Relationship Id="rId189" Type="http://schemas.openxmlformats.org/officeDocument/2006/relationships/hyperlink" Target="https://pbs.twimg.com/profile_banners/24913074/1558543616" TargetMode="External" /><Relationship Id="rId190" Type="http://schemas.openxmlformats.org/officeDocument/2006/relationships/hyperlink" Target="https://pbs.twimg.com/profile_banners/30354991/1553004657" TargetMode="External" /><Relationship Id="rId191" Type="http://schemas.openxmlformats.org/officeDocument/2006/relationships/hyperlink" Target="https://pbs.twimg.com/profile_banners/15808765/1555597754" TargetMode="External" /><Relationship Id="rId192" Type="http://schemas.openxmlformats.org/officeDocument/2006/relationships/hyperlink" Target="https://pbs.twimg.com/profile_banners/467823431/1414444613" TargetMode="External" /><Relationship Id="rId193" Type="http://schemas.openxmlformats.org/officeDocument/2006/relationships/hyperlink" Target="https://pbs.twimg.com/profile_banners/357606935/1549675771" TargetMode="External" /><Relationship Id="rId194" Type="http://schemas.openxmlformats.org/officeDocument/2006/relationships/hyperlink" Target="https://pbs.twimg.com/profile_banners/17494010/1522865010" TargetMode="External" /><Relationship Id="rId195" Type="http://schemas.openxmlformats.org/officeDocument/2006/relationships/hyperlink" Target="https://pbs.twimg.com/profile_banners/29501253/1547736718" TargetMode="External" /><Relationship Id="rId196" Type="http://schemas.openxmlformats.org/officeDocument/2006/relationships/hyperlink" Target="https://pbs.twimg.com/profile_banners/635608354/1450224132" TargetMode="External" /><Relationship Id="rId197" Type="http://schemas.openxmlformats.org/officeDocument/2006/relationships/hyperlink" Target="https://pbs.twimg.com/profile_banners/802978381184823297/1566071185" TargetMode="External" /><Relationship Id="rId198" Type="http://schemas.openxmlformats.org/officeDocument/2006/relationships/hyperlink" Target="https://pbs.twimg.com/profile_banners/34521565/1458077413" TargetMode="External" /><Relationship Id="rId199" Type="http://schemas.openxmlformats.org/officeDocument/2006/relationships/hyperlink" Target="https://pbs.twimg.com/profile_banners/264501955/1522786114" TargetMode="External" /><Relationship Id="rId200" Type="http://schemas.openxmlformats.org/officeDocument/2006/relationships/hyperlink" Target="https://pbs.twimg.com/profile_banners/560661427/1539707363" TargetMode="External" /><Relationship Id="rId201" Type="http://schemas.openxmlformats.org/officeDocument/2006/relationships/hyperlink" Target="https://pbs.twimg.com/profile_banners/855160665476124674/1554362494" TargetMode="External" /><Relationship Id="rId202" Type="http://schemas.openxmlformats.org/officeDocument/2006/relationships/hyperlink" Target="https://pbs.twimg.com/profile_banners/24695570/1410483868" TargetMode="External" /><Relationship Id="rId203" Type="http://schemas.openxmlformats.org/officeDocument/2006/relationships/hyperlink" Target="https://pbs.twimg.com/profile_banners/85868343/1544763462" TargetMode="External" /><Relationship Id="rId204" Type="http://schemas.openxmlformats.org/officeDocument/2006/relationships/hyperlink" Target="https://pbs.twimg.com/profile_banners/65422342/1447674773" TargetMode="External" /><Relationship Id="rId205" Type="http://schemas.openxmlformats.org/officeDocument/2006/relationships/hyperlink" Target="https://pbs.twimg.com/profile_banners/39986021/1565014217" TargetMode="External" /><Relationship Id="rId206" Type="http://schemas.openxmlformats.org/officeDocument/2006/relationships/hyperlink" Target="https://pbs.twimg.com/profile_banners/707808476844654594/1538391294" TargetMode="External" /><Relationship Id="rId207" Type="http://schemas.openxmlformats.org/officeDocument/2006/relationships/hyperlink" Target="https://pbs.twimg.com/profile_banners/1073110441948274688/1546420146" TargetMode="External" /><Relationship Id="rId208" Type="http://schemas.openxmlformats.org/officeDocument/2006/relationships/hyperlink" Target="https://pbs.twimg.com/profile_banners/2888586748/1551863554" TargetMode="External" /><Relationship Id="rId209" Type="http://schemas.openxmlformats.org/officeDocument/2006/relationships/hyperlink" Target="https://pbs.twimg.com/profile_banners/2831814903/1565784574" TargetMode="External" /><Relationship Id="rId210" Type="http://schemas.openxmlformats.org/officeDocument/2006/relationships/hyperlink" Target="https://pbs.twimg.com/profile_banners/19288807/1511164585" TargetMode="External" /><Relationship Id="rId211" Type="http://schemas.openxmlformats.org/officeDocument/2006/relationships/hyperlink" Target="https://pbs.twimg.com/profile_banners/4257209356/1561050386" TargetMode="External" /><Relationship Id="rId212" Type="http://schemas.openxmlformats.org/officeDocument/2006/relationships/hyperlink" Target="https://pbs.twimg.com/profile_banners/785745367874752516/1536909152" TargetMode="External" /><Relationship Id="rId213" Type="http://schemas.openxmlformats.org/officeDocument/2006/relationships/hyperlink" Target="https://pbs.twimg.com/profile_banners/770242720099074048/1566213466" TargetMode="External" /><Relationship Id="rId214" Type="http://schemas.openxmlformats.org/officeDocument/2006/relationships/hyperlink" Target="https://pbs.twimg.com/profile_banners/2765824141/1565342267" TargetMode="External" /><Relationship Id="rId215" Type="http://schemas.openxmlformats.org/officeDocument/2006/relationships/hyperlink" Target="https://pbs.twimg.com/profile_banners/472830024/1561722363" TargetMode="External" /><Relationship Id="rId216" Type="http://schemas.openxmlformats.org/officeDocument/2006/relationships/hyperlink" Target="https://pbs.twimg.com/profile_banners/1142185061439197186/1564092627" TargetMode="External" /><Relationship Id="rId217" Type="http://schemas.openxmlformats.org/officeDocument/2006/relationships/hyperlink" Target="https://pbs.twimg.com/profile_banners/53647931/1501636254" TargetMode="External" /><Relationship Id="rId218" Type="http://schemas.openxmlformats.org/officeDocument/2006/relationships/hyperlink" Target="https://pbs.twimg.com/profile_banners/800736528586534912/1538284292" TargetMode="External" /><Relationship Id="rId219" Type="http://schemas.openxmlformats.org/officeDocument/2006/relationships/hyperlink" Target="https://pbs.twimg.com/profile_banners/1140911602415362049/1560849584" TargetMode="External" /><Relationship Id="rId220" Type="http://schemas.openxmlformats.org/officeDocument/2006/relationships/hyperlink" Target="https://pbs.twimg.com/profile_banners/822078666/1554674725" TargetMode="External" /><Relationship Id="rId221" Type="http://schemas.openxmlformats.org/officeDocument/2006/relationships/hyperlink" Target="https://pbs.twimg.com/profile_banners/3301847203/1556356020" TargetMode="External" /><Relationship Id="rId222" Type="http://schemas.openxmlformats.org/officeDocument/2006/relationships/hyperlink" Target="https://pbs.twimg.com/profile_banners/1004035314879549440/1562079319" TargetMode="External" /><Relationship Id="rId223" Type="http://schemas.openxmlformats.org/officeDocument/2006/relationships/hyperlink" Target="https://pbs.twimg.com/profile_banners/192935052/1516861092" TargetMode="External" /><Relationship Id="rId224" Type="http://schemas.openxmlformats.org/officeDocument/2006/relationships/hyperlink" Target="https://pbs.twimg.com/profile_banners/2902466997/1545239217" TargetMode="External" /><Relationship Id="rId225" Type="http://schemas.openxmlformats.org/officeDocument/2006/relationships/hyperlink" Target="https://pbs.twimg.com/profile_banners/628681061/1443615358" TargetMode="External" /><Relationship Id="rId226" Type="http://schemas.openxmlformats.org/officeDocument/2006/relationships/hyperlink" Target="https://pbs.twimg.com/profile_banners/18089606/1398236844" TargetMode="External" /><Relationship Id="rId227" Type="http://schemas.openxmlformats.org/officeDocument/2006/relationships/hyperlink" Target="https://pbs.twimg.com/profile_banners/1140782866349121536/1565386440" TargetMode="External" /><Relationship Id="rId228" Type="http://schemas.openxmlformats.org/officeDocument/2006/relationships/hyperlink" Target="https://pbs.twimg.com/profile_banners/54710888/1537724437" TargetMode="External" /><Relationship Id="rId229" Type="http://schemas.openxmlformats.org/officeDocument/2006/relationships/hyperlink" Target="https://pbs.twimg.com/profile_banners/238914673/1565576544" TargetMode="External" /><Relationship Id="rId230" Type="http://schemas.openxmlformats.org/officeDocument/2006/relationships/hyperlink" Target="https://pbs.twimg.com/profile_banners/2874772837/1547433351" TargetMode="External" /><Relationship Id="rId231" Type="http://schemas.openxmlformats.org/officeDocument/2006/relationships/hyperlink" Target="https://pbs.twimg.com/profile_banners/1014577742300483584/1537958805" TargetMode="External" /><Relationship Id="rId232" Type="http://schemas.openxmlformats.org/officeDocument/2006/relationships/hyperlink" Target="https://pbs.twimg.com/profile_banners/60891155/1562285712" TargetMode="External" /><Relationship Id="rId233" Type="http://schemas.openxmlformats.org/officeDocument/2006/relationships/hyperlink" Target="https://pbs.twimg.com/profile_banners/14173315/1564408207" TargetMode="External" /><Relationship Id="rId234" Type="http://schemas.openxmlformats.org/officeDocument/2006/relationships/hyperlink" Target="https://pbs.twimg.com/profile_banners/2768501/1558315597" TargetMode="External" /><Relationship Id="rId235" Type="http://schemas.openxmlformats.org/officeDocument/2006/relationships/hyperlink" Target="https://pbs.twimg.com/profile_banners/145415756/1526102455" TargetMode="External" /><Relationship Id="rId236" Type="http://schemas.openxmlformats.org/officeDocument/2006/relationships/hyperlink" Target="https://pbs.twimg.com/profile_banners/80888986/1513203022" TargetMode="External" /><Relationship Id="rId237" Type="http://schemas.openxmlformats.org/officeDocument/2006/relationships/hyperlink" Target="https://pbs.twimg.com/profile_banners/166163836/1419089856" TargetMode="External" /><Relationship Id="rId238" Type="http://schemas.openxmlformats.org/officeDocument/2006/relationships/hyperlink" Target="https://pbs.twimg.com/profile_banners/555221096/1565034106" TargetMode="External" /><Relationship Id="rId239" Type="http://schemas.openxmlformats.org/officeDocument/2006/relationships/hyperlink" Target="https://pbs.twimg.com/profile_banners/706616497771139072/1469543167" TargetMode="External" /><Relationship Id="rId240" Type="http://schemas.openxmlformats.org/officeDocument/2006/relationships/hyperlink" Target="https://pbs.twimg.com/profile_banners/29821842/1561733234" TargetMode="External" /><Relationship Id="rId241" Type="http://schemas.openxmlformats.org/officeDocument/2006/relationships/hyperlink" Target="https://pbs.twimg.com/profile_banners/179571631/1454920772" TargetMode="External" /><Relationship Id="rId242" Type="http://schemas.openxmlformats.org/officeDocument/2006/relationships/hyperlink" Target="https://pbs.twimg.com/profile_banners/237140311/1529003907"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0/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8/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4/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3/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6/bg.gif" TargetMode="External" /><Relationship Id="rId277" Type="http://schemas.openxmlformats.org/officeDocument/2006/relationships/hyperlink" Target="http://abs.twimg.com/images/themes/theme15/bg.png" TargetMode="External" /><Relationship Id="rId278" Type="http://schemas.openxmlformats.org/officeDocument/2006/relationships/hyperlink" Target="http://abs.twimg.com/images/themes/theme7/bg.gif" TargetMode="External" /><Relationship Id="rId279" Type="http://schemas.openxmlformats.org/officeDocument/2006/relationships/hyperlink" Target="http://abs.twimg.com/images/themes/theme7/bg.gif" TargetMode="External" /><Relationship Id="rId280" Type="http://schemas.openxmlformats.org/officeDocument/2006/relationships/hyperlink" Target="http://abs.twimg.com/images/themes/theme14/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6/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3/bg.gif" TargetMode="External" /><Relationship Id="rId290" Type="http://schemas.openxmlformats.org/officeDocument/2006/relationships/hyperlink" Target="http://abs.twimg.com/images/themes/theme11/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4/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5/bg.gif" TargetMode="External" /><Relationship Id="rId320" Type="http://schemas.openxmlformats.org/officeDocument/2006/relationships/hyperlink" Target="http://abs.twimg.com/images/themes/theme10/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6/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9/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6/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4/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4/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8/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5/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4/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4/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5/bg.png" TargetMode="External" /><Relationship Id="rId363" Type="http://schemas.openxmlformats.org/officeDocument/2006/relationships/hyperlink" Target="http://abs.twimg.com/images/themes/theme8/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4/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4/bg.gif" TargetMode="External" /><Relationship Id="rId373" Type="http://schemas.openxmlformats.org/officeDocument/2006/relationships/hyperlink" Target="http://abs.twimg.com/images/themes/theme12/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4/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3/bg.gif" TargetMode="External" /><Relationship Id="rId385" Type="http://schemas.openxmlformats.org/officeDocument/2006/relationships/hyperlink" Target="http://abs.twimg.com/images/themes/theme9/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4/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pbs.twimg.com/profile_images/934596545097342976/vsycc7v3_normal.jpg" TargetMode="External" /><Relationship Id="rId394" Type="http://schemas.openxmlformats.org/officeDocument/2006/relationships/hyperlink" Target="http://pbs.twimg.com/profile_images/875661200784330754/cXTSJeMm_normal.jpg" TargetMode="External" /><Relationship Id="rId395" Type="http://schemas.openxmlformats.org/officeDocument/2006/relationships/hyperlink" Target="http://pbs.twimg.com/profile_images/874276197357596672/kUuht00m_normal.jpg" TargetMode="External" /><Relationship Id="rId396" Type="http://schemas.openxmlformats.org/officeDocument/2006/relationships/hyperlink" Target="http://pbs.twimg.com/profile_images/941876278386462720/tgeytt3b_normal.jpg" TargetMode="External" /><Relationship Id="rId397" Type="http://schemas.openxmlformats.org/officeDocument/2006/relationships/hyperlink" Target="http://pbs.twimg.com/profile_images/1160746026455773186/JGEafYr3_normal.jpg" TargetMode="External" /><Relationship Id="rId398" Type="http://schemas.openxmlformats.org/officeDocument/2006/relationships/hyperlink" Target="http://pbs.twimg.com/profile_images/717119270/CIMG2418_normal.JPG" TargetMode="External" /><Relationship Id="rId399" Type="http://schemas.openxmlformats.org/officeDocument/2006/relationships/hyperlink" Target="http://pbs.twimg.com/profile_images/960940049561927680/-KtIWjJV_normal.jpg" TargetMode="External" /><Relationship Id="rId400" Type="http://schemas.openxmlformats.org/officeDocument/2006/relationships/hyperlink" Target="http://pbs.twimg.com/profile_images/1250729097/Buddah_2.jpg_red_normal.jpg" TargetMode="External" /><Relationship Id="rId401" Type="http://schemas.openxmlformats.org/officeDocument/2006/relationships/hyperlink" Target="http://pbs.twimg.com/profile_images/1114294290375688193/P9mcJNGb_normal.png" TargetMode="External" /><Relationship Id="rId402" Type="http://schemas.openxmlformats.org/officeDocument/2006/relationships/hyperlink" Target="http://pbs.twimg.com/profile_images/1163186567701098496/QjuI8y1P_normal.jpg" TargetMode="External" /><Relationship Id="rId403" Type="http://schemas.openxmlformats.org/officeDocument/2006/relationships/hyperlink" Target="http://pbs.twimg.com/profile_images/978256306942472193/UGbTipbY_normal.jpg" TargetMode="External" /><Relationship Id="rId404" Type="http://schemas.openxmlformats.org/officeDocument/2006/relationships/hyperlink" Target="http://pbs.twimg.com/profile_images/1163088783270715393/UXsNorsx_normal.jpg" TargetMode="External" /><Relationship Id="rId405" Type="http://schemas.openxmlformats.org/officeDocument/2006/relationships/hyperlink" Target="http://pbs.twimg.com/profile_images/951056394794528768/lY7jKuk8_normal.jpg" TargetMode="External" /><Relationship Id="rId406" Type="http://schemas.openxmlformats.org/officeDocument/2006/relationships/hyperlink" Target="http://pbs.twimg.com/profile_images/1142685590607028224/Sxo-rZL6_normal.png" TargetMode="External" /><Relationship Id="rId407" Type="http://schemas.openxmlformats.org/officeDocument/2006/relationships/hyperlink" Target="http://pbs.twimg.com/profile_images/963813347111198720/1WDCjFgu_normal.jpg" TargetMode="External" /><Relationship Id="rId408" Type="http://schemas.openxmlformats.org/officeDocument/2006/relationships/hyperlink" Target="http://pbs.twimg.com/profile_images/1115590266826776577/Mmd7bVbg_normal.jpg" TargetMode="External" /><Relationship Id="rId409" Type="http://schemas.openxmlformats.org/officeDocument/2006/relationships/hyperlink" Target="http://abs.twimg.com/sticky/default_profile_images/default_profile_normal.png" TargetMode="External" /><Relationship Id="rId410" Type="http://schemas.openxmlformats.org/officeDocument/2006/relationships/hyperlink" Target="http://pbs.twimg.com/profile_images/1152267500966596608/hP9T5WB1_normal.jpg" TargetMode="External" /><Relationship Id="rId411" Type="http://schemas.openxmlformats.org/officeDocument/2006/relationships/hyperlink" Target="http://pbs.twimg.com/profile_images/1088898561213751296/98Ew6-y3_normal.jpg" TargetMode="External" /><Relationship Id="rId412" Type="http://schemas.openxmlformats.org/officeDocument/2006/relationships/hyperlink" Target="http://pbs.twimg.com/profile_images/852371410483896321/DFWXLVKe_normal.jpg" TargetMode="External" /><Relationship Id="rId413" Type="http://schemas.openxmlformats.org/officeDocument/2006/relationships/hyperlink" Target="http://pbs.twimg.com/profile_images/1164311225427222529/kOVl1WXJ_normal.jpg" TargetMode="External" /><Relationship Id="rId414" Type="http://schemas.openxmlformats.org/officeDocument/2006/relationships/hyperlink" Target="http://pbs.twimg.com/profile_images/1132831472149098496/P-ZzMwiG_normal.png" TargetMode="External" /><Relationship Id="rId415" Type="http://schemas.openxmlformats.org/officeDocument/2006/relationships/hyperlink" Target="http://pbs.twimg.com/profile_images/630675658436382720/aToeTL1o_normal.jpg" TargetMode="External" /><Relationship Id="rId416" Type="http://schemas.openxmlformats.org/officeDocument/2006/relationships/hyperlink" Target="http://abs.twimg.com/sticky/default_profile_images/default_profile_normal.png" TargetMode="External" /><Relationship Id="rId417" Type="http://schemas.openxmlformats.org/officeDocument/2006/relationships/hyperlink" Target="http://pbs.twimg.com/profile_images/2715267793/b6729d675bbd93df3478e7ba0dead98d_normal.jpeg" TargetMode="External" /><Relationship Id="rId418" Type="http://schemas.openxmlformats.org/officeDocument/2006/relationships/hyperlink" Target="http://pbs.twimg.com/profile_images/1138832139351482368/VcICpCF1_normal.jpg" TargetMode="External" /><Relationship Id="rId419" Type="http://schemas.openxmlformats.org/officeDocument/2006/relationships/hyperlink" Target="http://pbs.twimg.com/profile_images/1063430243107696640/GC-mkfPk_normal.jpg" TargetMode="External" /><Relationship Id="rId420" Type="http://schemas.openxmlformats.org/officeDocument/2006/relationships/hyperlink" Target="http://pbs.twimg.com/profile_images/1054179226100908032/i5ZXfFdE_normal.jpg" TargetMode="External" /><Relationship Id="rId421" Type="http://schemas.openxmlformats.org/officeDocument/2006/relationships/hyperlink" Target="http://pbs.twimg.com/profile_images/1059888693945630720/yex0Gcbi_normal.jpg" TargetMode="External" /><Relationship Id="rId422" Type="http://schemas.openxmlformats.org/officeDocument/2006/relationships/hyperlink" Target="http://pbs.twimg.com/profile_images/1086712375082995712/f5a1HSB0_normal.jpg" TargetMode="External" /><Relationship Id="rId423" Type="http://schemas.openxmlformats.org/officeDocument/2006/relationships/hyperlink" Target="http://pbs.twimg.com/profile_images/1133541803/ElCangriman_normal.png" TargetMode="External" /><Relationship Id="rId424" Type="http://schemas.openxmlformats.org/officeDocument/2006/relationships/hyperlink" Target="http://pbs.twimg.com/profile_images/1141849027706839045/MTXhIplo_normal.jpg" TargetMode="External" /><Relationship Id="rId425" Type="http://schemas.openxmlformats.org/officeDocument/2006/relationships/hyperlink" Target="http://pbs.twimg.com/profile_images/1045671501754556416/Fd_nn9qc_normal.jpg" TargetMode="External" /><Relationship Id="rId426" Type="http://schemas.openxmlformats.org/officeDocument/2006/relationships/hyperlink" Target="http://pbs.twimg.com/profile_images/1050050759050571781/IPIU5Jma_normal.jpg" TargetMode="External" /><Relationship Id="rId427" Type="http://schemas.openxmlformats.org/officeDocument/2006/relationships/hyperlink" Target="http://pbs.twimg.com/profile_images/1157340570714550274/As1Qersr_normal.png" TargetMode="External" /><Relationship Id="rId428" Type="http://schemas.openxmlformats.org/officeDocument/2006/relationships/hyperlink" Target="http://pbs.twimg.com/profile_images/1131812105638821889/U-NL7tMo_normal.jpg" TargetMode="External" /><Relationship Id="rId429" Type="http://schemas.openxmlformats.org/officeDocument/2006/relationships/hyperlink" Target="http://pbs.twimg.com/profile_images/1160844914936045568/Omwqomr-_normal.jpg" TargetMode="External" /><Relationship Id="rId430" Type="http://schemas.openxmlformats.org/officeDocument/2006/relationships/hyperlink" Target="http://pbs.twimg.com/profile_images/1066746754769444864/zOj8Y9oX_normal.jpg" TargetMode="External" /><Relationship Id="rId431" Type="http://schemas.openxmlformats.org/officeDocument/2006/relationships/hyperlink" Target="http://pbs.twimg.com/profile_images/1163952255902633985/HX8zdV_W_normal.jpg" TargetMode="External" /><Relationship Id="rId432" Type="http://schemas.openxmlformats.org/officeDocument/2006/relationships/hyperlink" Target="http://pbs.twimg.com/profile_images/1156978808630546432/V-iq62iJ_normal.jpg" TargetMode="External" /><Relationship Id="rId433" Type="http://schemas.openxmlformats.org/officeDocument/2006/relationships/hyperlink" Target="http://pbs.twimg.com/profile_images/1163636594009501696/93gEgKuv_normal.jpg" TargetMode="External" /><Relationship Id="rId434" Type="http://schemas.openxmlformats.org/officeDocument/2006/relationships/hyperlink" Target="http://pbs.twimg.com/profile_images/1128837557150724096/at3C1QtX_normal.jpg" TargetMode="External" /><Relationship Id="rId435" Type="http://schemas.openxmlformats.org/officeDocument/2006/relationships/hyperlink" Target="http://pbs.twimg.com/profile_images/460423969154535424/BhnsOCY5_normal.jpeg" TargetMode="External" /><Relationship Id="rId436" Type="http://schemas.openxmlformats.org/officeDocument/2006/relationships/hyperlink" Target="http://pbs.twimg.com/profile_images/1055681975934246912/vaDTa_wK_normal.jpg" TargetMode="External" /><Relationship Id="rId437" Type="http://schemas.openxmlformats.org/officeDocument/2006/relationships/hyperlink" Target="http://pbs.twimg.com/profile_images/1155991691448295425/KyMveH53_normal.jpg" TargetMode="External" /><Relationship Id="rId438" Type="http://schemas.openxmlformats.org/officeDocument/2006/relationships/hyperlink" Target="http://pbs.twimg.com/profile_images/792111821310287872/UUs0XGfB_normal.jpg" TargetMode="External" /><Relationship Id="rId439" Type="http://schemas.openxmlformats.org/officeDocument/2006/relationships/hyperlink" Target="http://pbs.twimg.com/profile_images/990412791528865794/36BW6RLW_normal.jpg" TargetMode="External" /><Relationship Id="rId440" Type="http://schemas.openxmlformats.org/officeDocument/2006/relationships/hyperlink" Target="http://pbs.twimg.com/profile_images/1058159653991866368/6XaSXYo5_normal.jpg" TargetMode="External" /><Relationship Id="rId441" Type="http://schemas.openxmlformats.org/officeDocument/2006/relationships/hyperlink" Target="http://pbs.twimg.com/profile_images/1083331687394754560/XNRdx04K_normal.jpg" TargetMode="External" /><Relationship Id="rId442" Type="http://schemas.openxmlformats.org/officeDocument/2006/relationships/hyperlink" Target="http://pbs.twimg.com/profile_images/665584576161406976/12xsTXYj_normal.jpg" TargetMode="External" /><Relationship Id="rId443" Type="http://schemas.openxmlformats.org/officeDocument/2006/relationships/hyperlink" Target="http://pbs.twimg.com/profile_images/1127981592696115202/WBcMbFd-_normal.jpg" TargetMode="External" /><Relationship Id="rId444" Type="http://schemas.openxmlformats.org/officeDocument/2006/relationships/hyperlink" Target="http://pbs.twimg.com/profile_images/1114649178871754752/-Wey53gU_normal.jpg" TargetMode="External" /><Relationship Id="rId445" Type="http://schemas.openxmlformats.org/officeDocument/2006/relationships/hyperlink" Target="http://pbs.twimg.com/profile_images/1119277028212137984/pniHhD3r_normal.png" TargetMode="External" /><Relationship Id="rId446" Type="http://schemas.openxmlformats.org/officeDocument/2006/relationships/hyperlink" Target="http://pbs.twimg.com/profile_images/1066089467390251008/TH82X0Q2_normal.jpg" TargetMode="External" /><Relationship Id="rId447" Type="http://schemas.openxmlformats.org/officeDocument/2006/relationships/hyperlink" Target="http://pbs.twimg.com/profile_images/698682792520065025/1XbxDeQH_normal.jpg" TargetMode="External" /><Relationship Id="rId448" Type="http://schemas.openxmlformats.org/officeDocument/2006/relationships/hyperlink" Target="http://pbs.twimg.com/profile_images/988981189892608000/0Ypo7BEl_normal.jpg" TargetMode="External" /><Relationship Id="rId449" Type="http://schemas.openxmlformats.org/officeDocument/2006/relationships/hyperlink" Target="http://pbs.twimg.com/profile_images/1085298427662077952/G7pyO36A_normal.jpg" TargetMode="External" /><Relationship Id="rId450" Type="http://schemas.openxmlformats.org/officeDocument/2006/relationships/hyperlink" Target="http://pbs.twimg.com/profile_images/1164033322307215360/HI6uFeeR_normal.jpg" TargetMode="External" /><Relationship Id="rId451" Type="http://schemas.openxmlformats.org/officeDocument/2006/relationships/hyperlink" Target="http://pbs.twimg.com/profile_images/1130268643370065921/Fce3snfD_normal.png" TargetMode="External" /><Relationship Id="rId452" Type="http://schemas.openxmlformats.org/officeDocument/2006/relationships/hyperlink" Target="http://pbs.twimg.com/profile_images/1157205527820156929/1qdasen__normal.jpg" TargetMode="External" /><Relationship Id="rId453" Type="http://schemas.openxmlformats.org/officeDocument/2006/relationships/hyperlink" Target="http://pbs.twimg.com/profile_images/748305029187125249/IWuSB7o8_normal.jpg" TargetMode="External" /><Relationship Id="rId454" Type="http://schemas.openxmlformats.org/officeDocument/2006/relationships/hyperlink" Target="http://pbs.twimg.com/profile_images/1144546763728195584/wO28SQ96_normal.jpg" TargetMode="External" /><Relationship Id="rId455" Type="http://schemas.openxmlformats.org/officeDocument/2006/relationships/hyperlink" Target="http://pbs.twimg.com/profile_images/566130034541203459/474yJkpb_normal.jpeg" TargetMode="External" /><Relationship Id="rId456" Type="http://schemas.openxmlformats.org/officeDocument/2006/relationships/hyperlink" Target="http://pbs.twimg.com/profile_images/1038315459513335808/xR8O7xKQ_normal.jpg" TargetMode="External" /><Relationship Id="rId457" Type="http://schemas.openxmlformats.org/officeDocument/2006/relationships/hyperlink" Target="http://pbs.twimg.com/profile_images/553156639134470146/gRMV_1F__normal.jpeg" TargetMode="External" /><Relationship Id="rId458" Type="http://schemas.openxmlformats.org/officeDocument/2006/relationships/hyperlink" Target="http://pbs.twimg.com/profile_images/1100892080853798913/14r9h-jv_normal.png" TargetMode="External" /><Relationship Id="rId459" Type="http://schemas.openxmlformats.org/officeDocument/2006/relationships/hyperlink" Target="http://pbs.twimg.com/profile_images/872461524509405185/n22gwCkQ_normal.jpg" TargetMode="External" /><Relationship Id="rId460" Type="http://schemas.openxmlformats.org/officeDocument/2006/relationships/hyperlink" Target="http://pbs.twimg.com/profile_images/1115921210188103680/aSY8-MM7_normal.jpg" TargetMode="External" /><Relationship Id="rId461" Type="http://schemas.openxmlformats.org/officeDocument/2006/relationships/hyperlink" Target="http://pbs.twimg.com/profile_images/1100661254279041025/6aI9IRGq_normal.jpg" TargetMode="External" /><Relationship Id="rId462" Type="http://schemas.openxmlformats.org/officeDocument/2006/relationships/hyperlink" Target="http://pbs.twimg.com/profile_images/1000887169005780999/ifVqI8MQ_normal.jpg" TargetMode="External" /><Relationship Id="rId463" Type="http://schemas.openxmlformats.org/officeDocument/2006/relationships/hyperlink" Target="http://abs.twimg.com/sticky/default_profile_images/default_profile_normal.png" TargetMode="External" /><Relationship Id="rId464" Type="http://schemas.openxmlformats.org/officeDocument/2006/relationships/hyperlink" Target="http://pbs.twimg.com/profile_images/1164528255447126016/9_0zVQS-_normal.jpg" TargetMode="External" /><Relationship Id="rId465" Type="http://schemas.openxmlformats.org/officeDocument/2006/relationships/hyperlink" Target="http://pbs.twimg.com/profile_images/859982100904148992/hv5soju7_normal.jpg" TargetMode="External" /><Relationship Id="rId466" Type="http://schemas.openxmlformats.org/officeDocument/2006/relationships/hyperlink" Target="http://pbs.twimg.com/profile_images/1143743427944898560/6TI31kRb_normal.png" TargetMode="External" /><Relationship Id="rId467" Type="http://schemas.openxmlformats.org/officeDocument/2006/relationships/hyperlink" Target="http://pbs.twimg.com/profile_images/1158503516656324608/CLJ94cQX_normal.jpg" TargetMode="External" /><Relationship Id="rId468" Type="http://schemas.openxmlformats.org/officeDocument/2006/relationships/hyperlink" Target="http://pbs.twimg.com/profile_images/1040110028542238720/o8ZTNGFW_normal.jpg" TargetMode="External" /><Relationship Id="rId469" Type="http://schemas.openxmlformats.org/officeDocument/2006/relationships/hyperlink" Target="http://pbs.twimg.com/profile_images/932313350473691138/IMyI273L_normal.jpg" TargetMode="External" /><Relationship Id="rId470" Type="http://schemas.openxmlformats.org/officeDocument/2006/relationships/hyperlink" Target="http://pbs.twimg.com/profile_images/1010078191606566913/NmYERB0q_normal.jpg" TargetMode="External" /><Relationship Id="rId471" Type="http://schemas.openxmlformats.org/officeDocument/2006/relationships/hyperlink" Target="http://pbs.twimg.com/profile_images/1127456871093239808/rM2TQ_oh_normal.jpg" TargetMode="External" /><Relationship Id="rId472" Type="http://schemas.openxmlformats.org/officeDocument/2006/relationships/hyperlink" Target="http://pbs.twimg.com/profile_images/1129491972282970112/Byy_9HIg_normal.jpg" TargetMode="External" /><Relationship Id="rId473" Type="http://schemas.openxmlformats.org/officeDocument/2006/relationships/hyperlink" Target="http://pbs.twimg.com/profile_images/1109517143614337024/ldIUhgP3_normal.png" TargetMode="External" /><Relationship Id="rId474" Type="http://schemas.openxmlformats.org/officeDocument/2006/relationships/hyperlink" Target="http://pbs.twimg.com/profile_images/763436462461231104/zPWS_bWN_normal.jpg" TargetMode="External" /><Relationship Id="rId475" Type="http://schemas.openxmlformats.org/officeDocument/2006/relationships/hyperlink" Target="http://pbs.twimg.com/profile_images/1078374641289314309/wi43Gmn-_normal.jpg" TargetMode="External" /><Relationship Id="rId476" Type="http://schemas.openxmlformats.org/officeDocument/2006/relationships/hyperlink" Target="http://pbs.twimg.com/profile_images/1142877801856430080/Bgp7GSao_normal.jpg" TargetMode="External" /><Relationship Id="rId477" Type="http://schemas.openxmlformats.org/officeDocument/2006/relationships/hyperlink" Target="http://pbs.twimg.com/profile_images/1146432704461672448/VFcfdIId_normal.png" TargetMode="External" /><Relationship Id="rId478" Type="http://schemas.openxmlformats.org/officeDocument/2006/relationships/hyperlink" Target="http://pbs.twimg.com/profile_images/528021053608452096/eRLd1M_4_normal.jpeg" TargetMode="External" /><Relationship Id="rId479" Type="http://schemas.openxmlformats.org/officeDocument/2006/relationships/hyperlink" Target="http://pbs.twimg.com/profile_images/254783087/business_bil3l_normal.jpg" TargetMode="External" /><Relationship Id="rId480" Type="http://schemas.openxmlformats.org/officeDocument/2006/relationships/hyperlink" Target="http://pbs.twimg.com/profile_images/978879250991341568/KWqRUIY3_normal.jpg" TargetMode="External" /><Relationship Id="rId481" Type="http://schemas.openxmlformats.org/officeDocument/2006/relationships/hyperlink" Target="http://pbs.twimg.com/profile_images/1151508445591457793/kpSjVfaB_normal.jpg" TargetMode="External" /><Relationship Id="rId482" Type="http://schemas.openxmlformats.org/officeDocument/2006/relationships/hyperlink" Target="http://pbs.twimg.com/profile_images/679490129849876480/jMVH6lzR_normal.jpg" TargetMode="External" /><Relationship Id="rId483" Type="http://schemas.openxmlformats.org/officeDocument/2006/relationships/hyperlink" Target="http://pbs.twimg.com/profile_images/1127604326447423490/UaVQnP4x_normal.jpg" TargetMode="External" /><Relationship Id="rId484" Type="http://schemas.openxmlformats.org/officeDocument/2006/relationships/hyperlink" Target="http://pbs.twimg.com/profile_images/923274881197895680/AbHcStkl_normal.jpg" TargetMode="External" /><Relationship Id="rId485" Type="http://schemas.openxmlformats.org/officeDocument/2006/relationships/hyperlink" Target="http://pbs.twimg.com/profile_images/378800000474690965/38571c78610b7e719954a61418d75744_normal.png" TargetMode="External" /><Relationship Id="rId486" Type="http://schemas.openxmlformats.org/officeDocument/2006/relationships/hyperlink" Target="http://pbs.twimg.com/profile_images/815945781802844160/WkHtVTua_normal.jpg" TargetMode="External" /><Relationship Id="rId487" Type="http://schemas.openxmlformats.org/officeDocument/2006/relationships/hyperlink" Target="http://pbs.twimg.com/profile_images/508960761826131968/LnvhR8ED_normal.png" TargetMode="External" /><Relationship Id="rId488" Type="http://schemas.openxmlformats.org/officeDocument/2006/relationships/hyperlink" Target="http://pbs.twimg.com/profile_images/1073640725802291200/CBwhRSIB_normal.jpg" TargetMode="External" /><Relationship Id="rId489" Type="http://schemas.openxmlformats.org/officeDocument/2006/relationships/hyperlink" Target="http://pbs.twimg.com/profile_images/999777636552339456/uVjQgRic_normal.jpg" TargetMode="External" /><Relationship Id="rId490" Type="http://schemas.openxmlformats.org/officeDocument/2006/relationships/hyperlink" Target="http://pbs.twimg.com/profile_images/1155640347738935297/QM4ZZ6ys_normal.jpg" TargetMode="External" /><Relationship Id="rId491" Type="http://schemas.openxmlformats.org/officeDocument/2006/relationships/hyperlink" Target="http://pbs.twimg.com/profile_images/1163336087294619648/z9T0LzSp_normal.jpg" TargetMode="External" /><Relationship Id="rId492" Type="http://schemas.openxmlformats.org/officeDocument/2006/relationships/hyperlink" Target="http://pbs.twimg.com/profile_images/738062060576071680/tAsgL412_normal.jpg" TargetMode="External" /><Relationship Id="rId493" Type="http://schemas.openxmlformats.org/officeDocument/2006/relationships/hyperlink" Target="http://pbs.twimg.com/profile_images/1127915493548011520/3E3tCN73_normal.jpg" TargetMode="External" /><Relationship Id="rId494" Type="http://schemas.openxmlformats.org/officeDocument/2006/relationships/hyperlink" Target="http://pbs.twimg.com/profile_images/560330789380833280/ZB6kOpfe_normal.jpeg" TargetMode="External" /><Relationship Id="rId495" Type="http://schemas.openxmlformats.org/officeDocument/2006/relationships/hyperlink" Target="http://pbs.twimg.com/profile_images/1091760906847977472/Ao9v6lw0_normal.jpg" TargetMode="External" /><Relationship Id="rId496" Type="http://schemas.openxmlformats.org/officeDocument/2006/relationships/hyperlink" Target="http://pbs.twimg.com/profile_images/890967538292711424/8puyFbiI_normal.jpg" TargetMode="External" /><Relationship Id="rId497" Type="http://schemas.openxmlformats.org/officeDocument/2006/relationships/hyperlink" Target="http://pbs.twimg.com/profile_images/1141459766637662209/FOCXtzk4_normal.jpg" TargetMode="External" /><Relationship Id="rId498" Type="http://schemas.openxmlformats.org/officeDocument/2006/relationships/hyperlink" Target="http://pbs.twimg.com/profile_images/1078804262484885505/O6cw_V0x_normal.jpg" TargetMode="External" /><Relationship Id="rId499" Type="http://schemas.openxmlformats.org/officeDocument/2006/relationships/hyperlink" Target="http://pbs.twimg.com/profile_images/1095532385926631424/ODX2AmEZ_normal.jpg" TargetMode="External" /><Relationship Id="rId500" Type="http://schemas.openxmlformats.org/officeDocument/2006/relationships/hyperlink" Target="http://pbs.twimg.com/profile_images/1152761415150833664/2R-Y69jd_normal.jpg" TargetMode="External" /><Relationship Id="rId501" Type="http://schemas.openxmlformats.org/officeDocument/2006/relationships/hyperlink" Target="http://pbs.twimg.com/profile_images/1060271522319925257/fJKwJ0r2_normal.jpg" TargetMode="External" /><Relationship Id="rId502" Type="http://schemas.openxmlformats.org/officeDocument/2006/relationships/hyperlink" Target="http://pbs.twimg.com/profile_images/1098244578472280064/gjkVMelR_normal.png" TargetMode="External" /><Relationship Id="rId503" Type="http://schemas.openxmlformats.org/officeDocument/2006/relationships/hyperlink" Target="http://pbs.twimg.com/profile_images/59437078/icon-200x200_normal.jpg" TargetMode="External" /><Relationship Id="rId504" Type="http://schemas.openxmlformats.org/officeDocument/2006/relationships/hyperlink" Target="http://pbs.twimg.com/profile_images/918899077168934912/NrRRE0_b_normal.jpg" TargetMode="External" /><Relationship Id="rId505" Type="http://schemas.openxmlformats.org/officeDocument/2006/relationships/hyperlink" Target="http://pbs.twimg.com/profile_images/1082358814819536896/19QbYCgF_normal.jpg" TargetMode="External" /><Relationship Id="rId506" Type="http://schemas.openxmlformats.org/officeDocument/2006/relationships/hyperlink" Target="http://pbs.twimg.com/profile_images/1091131020554964992/DWOdpWEc_normal.jpg" TargetMode="External" /><Relationship Id="rId507" Type="http://schemas.openxmlformats.org/officeDocument/2006/relationships/hyperlink" Target="http://pbs.twimg.com/profile_images/645966750941626368/d0Q4voGK_normal.jpg" TargetMode="External" /><Relationship Id="rId508" Type="http://schemas.openxmlformats.org/officeDocument/2006/relationships/hyperlink" Target="http://pbs.twimg.com/profile_images/988382060443250689/DijesdNB_normal.jpg" TargetMode="External" /><Relationship Id="rId509" Type="http://schemas.openxmlformats.org/officeDocument/2006/relationships/hyperlink" Target="http://pbs.twimg.com/profile_images/1464735927/ASA_normal.jpg" TargetMode="External" /><Relationship Id="rId510" Type="http://schemas.openxmlformats.org/officeDocument/2006/relationships/hyperlink" Target="http://pbs.twimg.com/profile_images/1156947728762572802/CFRvk6wY_normal.jpg" TargetMode="External" /><Relationship Id="rId511" Type="http://schemas.openxmlformats.org/officeDocument/2006/relationships/hyperlink" Target="http://pbs.twimg.com/profile_images/672554172366102533/lV128fzV_normal.jpg" TargetMode="External" /><Relationship Id="rId512" Type="http://schemas.openxmlformats.org/officeDocument/2006/relationships/hyperlink" Target="http://pbs.twimg.com/profile_images/1100059741370417152/tmWEzsjo_normal.png" TargetMode="External" /><Relationship Id="rId513" Type="http://schemas.openxmlformats.org/officeDocument/2006/relationships/hyperlink" Target="http://pbs.twimg.com/profile_images/1093306247766515712/MBaqSY2M_normal.jpg" TargetMode="External" /><Relationship Id="rId514" Type="http://schemas.openxmlformats.org/officeDocument/2006/relationships/hyperlink" Target="http://pbs.twimg.com/profile_images/1091308075041079297/Yz_PLR20_normal.jpg" TargetMode="External" /><Relationship Id="rId515" Type="http://schemas.openxmlformats.org/officeDocument/2006/relationships/hyperlink" Target="http://pbs.twimg.com/profile_images/843897836383158274/hmHktXQP_normal.jpg" TargetMode="External" /><Relationship Id="rId516" Type="http://schemas.openxmlformats.org/officeDocument/2006/relationships/hyperlink" Target="http://pbs.twimg.com/profile_images/1160721744505769990/tWZQYbBr_normal.jpg" TargetMode="External" /><Relationship Id="rId517" Type="http://schemas.openxmlformats.org/officeDocument/2006/relationships/hyperlink" Target="http://pbs.twimg.com/profile_images/978655909198036993/Gpnx2Os2_normal.jpg" TargetMode="External" /><Relationship Id="rId518" Type="http://schemas.openxmlformats.org/officeDocument/2006/relationships/hyperlink" Target="http://pbs.twimg.com/profile_images/816361054699667458/0DVL6HrY_normal.jpg" TargetMode="External" /><Relationship Id="rId519" Type="http://schemas.openxmlformats.org/officeDocument/2006/relationships/hyperlink" Target="http://pbs.twimg.com/profile_images/1153063266496765953/ECKG5Oa7_normal.jpg" TargetMode="External" /><Relationship Id="rId520" Type="http://schemas.openxmlformats.org/officeDocument/2006/relationships/hyperlink" Target="http://pbs.twimg.com/profile_images/1011618246271774721/B_OHl17X_normal.jpg" TargetMode="External" /><Relationship Id="rId521" Type="http://schemas.openxmlformats.org/officeDocument/2006/relationships/hyperlink" Target="http://pbs.twimg.com/profile_images/1110191867289878528/rHTjyaZp_normal.png" TargetMode="External" /><Relationship Id="rId522" Type="http://schemas.openxmlformats.org/officeDocument/2006/relationships/hyperlink" Target="http://pbs.twimg.com/profile_images/1158551527331516417/oMxc3OtC_normal.jpg" TargetMode="External" /><Relationship Id="rId523" Type="http://schemas.openxmlformats.org/officeDocument/2006/relationships/hyperlink" Target="http://abs.twimg.com/sticky/default_profile_images/default_profile_normal.png" TargetMode="External" /><Relationship Id="rId524" Type="http://schemas.openxmlformats.org/officeDocument/2006/relationships/hyperlink" Target="http://pbs.twimg.com/profile_images/2163452182/large_295352_normal.png" TargetMode="External" /><Relationship Id="rId525" Type="http://schemas.openxmlformats.org/officeDocument/2006/relationships/hyperlink" Target="http://pbs.twimg.com/profile_images/1113703139025326081/8jx1Gwcf_normal.jpg" TargetMode="External" /><Relationship Id="rId526" Type="http://schemas.openxmlformats.org/officeDocument/2006/relationships/hyperlink" Target="http://pbs.twimg.com/profile_images/1354917911/US_Seal_a_normal.jpg" TargetMode="External" /><Relationship Id="rId527" Type="http://schemas.openxmlformats.org/officeDocument/2006/relationships/hyperlink" Target="http://pbs.twimg.com/profile_images/1041905591067664389/3wXQeTLx_normal.jpg" TargetMode="External" /><Relationship Id="rId528" Type="http://schemas.openxmlformats.org/officeDocument/2006/relationships/hyperlink" Target="http://pbs.twimg.com/profile_images/1109641786954264576/SVuxgu5u_normal.png" TargetMode="External" /><Relationship Id="rId529" Type="http://schemas.openxmlformats.org/officeDocument/2006/relationships/hyperlink" Target="http://pbs.twimg.com/profile_images/656184381560770560/9Dv8jnDk_normal.jpg" TargetMode="External" /><Relationship Id="rId530" Type="http://schemas.openxmlformats.org/officeDocument/2006/relationships/hyperlink" Target="http://pbs.twimg.com/profile_images/1158379577384820736/w2UKgFur_normal.jpg" TargetMode="External" /><Relationship Id="rId531" Type="http://schemas.openxmlformats.org/officeDocument/2006/relationships/hyperlink" Target="http://pbs.twimg.com/profile_images/707809351659081728/rJyf5Dnh_normal.jpg" TargetMode="External" /><Relationship Id="rId532" Type="http://schemas.openxmlformats.org/officeDocument/2006/relationships/hyperlink" Target="http://pbs.twimg.com/profile_images/1073110950683783168/DCL8VeYi_normal.jpg" TargetMode="External" /><Relationship Id="rId533" Type="http://schemas.openxmlformats.org/officeDocument/2006/relationships/hyperlink" Target="http://pbs.twimg.com/profile_images/910500739117670401/UdgGfRBH_normal.jpg" TargetMode="External" /><Relationship Id="rId534" Type="http://schemas.openxmlformats.org/officeDocument/2006/relationships/hyperlink" Target="http://pbs.twimg.com/profile_images/666197383227797505/Pv59gCjV_normal.jpg" TargetMode="External" /><Relationship Id="rId535" Type="http://schemas.openxmlformats.org/officeDocument/2006/relationships/hyperlink" Target="http://pbs.twimg.com/profile_images/1057271480168394753/sH42f5qC_normal.jpg" TargetMode="External" /><Relationship Id="rId536" Type="http://schemas.openxmlformats.org/officeDocument/2006/relationships/hyperlink" Target="http://pbs.twimg.com/profile_images/1091278098388135936/n-ihstG3_normal.jpg" TargetMode="External" /><Relationship Id="rId537" Type="http://schemas.openxmlformats.org/officeDocument/2006/relationships/hyperlink" Target="http://pbs.twimg.com/profile_images/785746756378226688/iS2mnfZL_normal.jpg" TargetMode="External" /><Relationship Id="rId538" Type="http://schemas.openxmlformats.org/officeDocument/2006/relationships/hyperlink" Target="http://pbs.twimg.com/profile_images/790572124998103041/fEFMis7-_normal.jpg" TargetMode="External" /><Relationship Id="rId539" Type="http://schemas.openxmlformats.org/officeDocument/2006/relationships/hyperlink" Target="http://pbs.twimg.com/profile_images/1128947476105498624/AOhXupah_normal.png" TargetMode="External" /><Relationship Id="rId540" Type="http://schemas.openxmlformats.org/officeDocument/2006/relationships/hyperlink" Target="http://pbs.twimg.com/profile_images/1089804733953572864/gNF1wLoY_normal.jpg" TargetMode="External" /><Relationship Id="rId541" Type="http://schemas.openxmlformats.org/officeDocument/2006/relationships/hyperlink" Target="http://pbs.twimg.com/profile_images/1143166149263319040/rpxKcDvg_normal.png" TargetMode="External" /><Relationship Id="rId542" Type="http://schemas.openxmlformats.org/officeDocument/2006/relationships/hyperlink" Target="http://pbs.twimg.com/profile_images/925892212340207618/-ZofsvJ5_normal.jpg" TargetMode="External" /><Relationship Id="rId543" Type="http://schemas.openxmlformats.org/officeDocument/2006/relationships/hyperlink" Target="http://pbs.twimg.com/profile_images/950720223799382016/1yqfQr7d_normal.jpg" TargetMode="External" /><Relationship Id="rId544" Type="http://schemas.openxmlformats.org/officeDocument/2006/relationships/hyperlink" Target="http://pbs.twimg.com/profile_images/1141447444502331394/cnG0eb_u_normal.jpg" TargetMode="External" /><Relationship Id="rId545" Type="http://schemas.openxmlformats.org/officeDocument/2006/relationships/hyperlink" Target="http://pbs.twimg.com/profile_images/1153626863627055104/BkJ0S6tK_normal.png" TargetMode="External" /><Relationship Id="rId546" Type="http://schemas.openxmlformats.org/officeDocument/2006/relationships/hyperlink" Target="http://pbs.twimg.com/profile_images/1107695891463446528/mffzSlOO_normal.jpg" TargetMode="External" /><Relationship Id="rId547" Type="http://schemas.openxmlformats.org/officeDocument/2006/relationships/hyperlink" Target="http://pbs.twimg.com/profile_images/420348455043604480/N4-vJ3YH_normal.jpeg" TargetMode="External" /><Relationship Id="rId548" Type="http://schemas.openxmlformats.org/officeDocument/2006/relationships/hyperlink" Target="http://pbs.twimg.com/profile_images/1122060218056101888/TbDcVvMN_normal.jpg" TargetMode="External" /><Relationship Id="rId549" Type="http://schemas.openxmlformats.org/officeDocument/2006/relationships/hyperlink" Target="http://pbs.twimg.com/profile_images/1054716743820722176/RDpazS0g_normal.jpg" TargetMode="External" /><Relationship Id="rId550" Type="http://schemas.openxmlformats.org/officeDocument/2006/relationships/hyperlink" Target="http://pbs.twimg.com/profile_images/1158935381729042432/jArkped6_normal.jpg" TargetMode="External" /><Relationship Id="rId551" Type="http://schemas.openxmlformats.org/officeDocument/2006/relationships/hyperlink" Target="http://pbs.twimg.com/profile_images/1073669187619512320/sSahczt1_normal.jpg" TargetMode="External" /><Relationship Id="rId552" Type="http://schemas.openxmlformats.org/officeDocument/2006/relationships/hyperlink" Target="http://pbs.twimg.com/profile_images/975168930934214656/txZcrR71_normal.jpg" TargetMode="External" /><Relationship Id="rId553" Type="http://schemas.openxmlformats.org/officeDocument/2006/relationships/hyperlink" Target="http://pbs.twimg.com/profile_images/1156205206302076929/6ezqVtLE_normal.jpg" TargetMode="External" /><Relationship Id="rId554" Type="http://schemas.openxmlformats.org/officeDocument/2006/relationships/hyperlink" Target="http://pbs.twimg.com/profile_images/1159940249591717890/b9xt80hr_normal.jpg" TargetMode="External" /><Relationship Id="rId555" Type="http://schemas.openxmlformats.org/officeDocument/2006/relationships/hyperlink" Target="http://pbs.twimg.com/profile_images/1118506431257436160/XgvTAzYq_normal.png" TargetMode="External" /><Relationship Id="rId556" Type="http://schemas.openxmlformats.org/officeDocument/2006/relationships/hyperlink" Target="http://pbs.twimg.com/profile_images/1039742498959241216/iifY4eha_normal.jpg" TargetMode="External" /><Relationship Id="rId557" Type="http://schemas.openxmlformats.org/officeDocument/2006/relationships/hyperlink" Target="http://pbs.twimg.com/profile_images/972301038307893248/Hwrdu38L_normal.jpg" TargetMode="External" /><Relationship Id="rId558" Type="http://schemas.openxmlformats.org/officeDocument/2006/relationships/hyperlink" Target="http://pbs.twimg.com/profile_images/838098893963415555/P5ykzG7O_normal.jpg" TargetMode="External" /><Relationship Id="rId559" Type="http://schemas.openxmlformats.org/officeDocument/2006/relationships/hyperlink" Target="http://pbs.twimg.com/profile_images/1131389521918955522/_SqbMucd_normal.jpg" TargetMode="External" /><Relationship Id="rId560" Type="http://schemas.openxmlformats.org/officeDocument/2006/relationships/hyperlink" Target="http://pbs.twimg.com/profile_images/1088111236049297408/i70vBV6r_normal.jpg" TargetMode="External" /><Relationship Id="rId561" Type="http://schemas.openxmlformats.org/officeDocument/2006/relationships/hyperlink" Target="http://pbs.twimg.com/profile_images/1035182604704608257/QX7nAFKs_normal.jpg" TargetMode="External" /><Relationship Id="rId562" Type="http://schemas.openxmlformats.org/officeDocument/2006/relationships/hyperlink" Target="http://pbs.twimg.com/profile_images/1426562045/image_normal.jpg" TargetMode="External" /><Relationship Id="rId563" Type="http://schemas.openxmlformats.org/officeDocument/2006/relationships/hyperlink" Target="http://pbs.twimg.com/profile_images/1330525114/giants-logo_normal.jpg" TargetMode="External" /><Relationship Id="rId564" Type="http://schemas.openxmlformats.org/officeDocument/2006/relationships/hyperlink" Target="http://pbs.twimg.com/profile_images/1108426393287868423/CyLn5GVQ_normal.png" TargetMode="External" /><Relationship Id="rId565" Type="http://schemas.openxmlformats.org/officeDocument/2006/relationships/hyperlink" Target="http://pbs.twimg.com/profile_images/1034589406005317632/Cdi3F2ro_normal.jpg" TargetMode="External" /><Relationship Id="rId566" Type="http://schemas.openxmlformats.org/officeDocument/2006/relationships/hyperlink" Target="http://pbs.twimg.com/profile_images/1154188197896888320/PWrkMUAq_normal.jpg" TargetMode="External" /><Relationship Id="rId567" Type="http://schemas.openxmlformats.org/officeDocument/2006/relationships/hyperlink" Target="http://pbs.twimg.com/profile_images/2246175282/twitter_normal.jpg" TargetMode="External" /><Relationship Id="rId568" Type="http://schemas.openxmlformats.org/officeDocument/2006/relationships/hyperlink" Target="http://pbs.twimg.com/profile_images/1006942394003197953/ksw7AdGs_normal.jpg" TargetMode="External" /><Relationship Id="rId569" Type="http://schemas.openxmlformats.org/officeDocument/2006/relationships/hyperlink" Target="http://pbs.twimg.com/profile_images/546329078513426432/-Kinqnyw_normal.jpeg" TargetMode="External" /><Relationship Id="rId570" Type="http://schemas.openxmlformats.org/officeDocument/2006/relationships/hyperlink" Target="http://pbs.twimg.com/profile_images/378800000624178589/d9dde7957722f78e5915325632561b33_normal.jpeg" TargetMode="External" /><Relationship Id="rId571" Type="http://schemas.openxmlformats.org/officeDocument/2006/relationships/hyperlink" Target="http://pbs.twimg.com/profile_images/1158409243474767872/DPGb8p3d_normal.jpg" TargetMode="External" /><Relationship Id="rId572" Type="http://schemas.openxmlformats.org/officeDocument/2006/relationships/hyperlink" Target="http://pbs.twimg.com/profile_images/760486119712718848/o8vyufGR_normal.jpg" TargetMode="External" /><Relationship Id="rId573" Type="http://schemas.openxmlformats.org/officeDocument/2006/relationships/hyperlink" Target="http://pbs.twimg.com/profile_images/1134239441143422978/MqlKgE8k_normal.jpg" TargetMode="External" /><Relationship Id="rId574" Type="http://schemas.openxmlformats.org/officeDocument/2006/relationships/hyperlink" Target="http://pbs.twimg.com/profile_images/686960111026241536/z0ziRxjD_normal.png" TargetMode="External" /><Relationship Id="rId575" Type="http://schemas.openxmlformats.org/officeDocument/2006/relationships/hyperlink" Target="http://pbs.twimg.com/profile_images/1074404599400927232/JzFGvICu_normal.jpg" TargetMode="External" /><Relationship Id="rId576" Type="http://schemas.openxmlformats.org/officeDocument/2006/relationships/hyperlink" Target="http://pbs.twimg.com/profile_images/973960707698933760/fZf70iCX_normal.jpg" TargetMode="External" /><Relationship Id="rId577" Type="http://schemas.openxmlformats.org/officeDocument/2006/relationships/hyperlink" Target="https://twitter.com/djarjartrump" TargetMode="External" /><Relationship Id="rId578" Type="http://schemas.openxmlformats.org/officeDocument/2006/relationships/hyperlink" Target="https://twitter.com/nato" TargetMode="External" /><Relationship Id="rId579" Type="http://schemas.openxmlformats.org/officeDocument/2006/relationships/hyperlink" Target="https://twitter.com/realdonaldtrump" TargetMode="External" /><Relationship Id="rId580" Type="http://schemas.openxmlformats.org/officeDocument/2006/relationships/hyperlink" Target="https://twitter.com/jiveasstrump" TargetMode="External" /><Relationship Id="rId581" Type="http://schemas.openxmlformats.org/officeDocument/2006/relationships/hyperlink" Target="https://twitter.com/twump_owo" TargetMode="External" /><Relationship Id="rId582" Type="http://schemas.openxmlformats.org/officeDocument/2006/relationships/hyperlink" Target="https://twitter.com/nyato" TargetMode="External" /><Relationship Id="rId583" Type="http://schemas.openxmlformats.org/officeDocument/2006/relationships/hyperlink" Target="https://twitter.com/beenewsdaily" TargetMode="External" /><Relationship Id="rId584" Type="http://schemas.openxmlformats.org/officeDocument/2006/relationships/hyperlink" Target="https://twitter.com/hapkidogal" TargetMode="External" /><Relationship Id="rId585" Type="http://schemas.openxmlformats.org/officeDocument/2006/relationships/hyperlink" Target="https://twitter.com/speakerpelosi" TargetMode="External" /><Relationship Id="rId586" Type="http://schemas.openxmlformats.org/officeDocument/2006/relationships/hyperlink" Target="https://twitter.com/dragonfly_drama" TargetMode="External" /><Relationship Id="rId587" Type="http://schemas.openxmlformats.org/officeDocument/2006/relationships/hyperlink" Target="https://twitter.com/michaelt162" TargetMode="External" /><Relationship Id="rId588" Type="http://schemas.openxmlformats.org/officeDocument/2006/relationships/hyperlink" Target="https://twitter.com/lasouizzi" TargetMode="External" /><Relationship Id="rId589" Type="http://schemas.openxmlformats.org/officeDocument/2006/relationships/hyperlink" Target="https://twitter.com/nato_o" TargetMode="External" /><Relationship Id="rId590" Type="http://schemas.openxmlformats.org/officeDocument/2006/relationships/hyperlink" Target="https://twitter.com/romanwenzl" TargetMode="External" /><Relationship Id="rId591" Type="http://schemas.openxmlformats.org/officeDocument/2006/relationships/hyperlink" Target="https://twitter.com/bernd_schulyok" TargetMode="External" /><Relationship Id="rId592" Type="http://schemas.openxmlformats.org/officeDocument/2006/relationships/hyperlink" Target="https://twitter.com/bundesheerbauer" TargetMode="External" /><Relationship Id="rId593" Type="http://schemas.openxmlformats.org/officeDocument/2006/relationships/hyperlink" Target="https://twitter.com/sf19411190" TargetMode="External" /><Relationship Id="rId594" Type="http://schemas.openxmlformats.org/officeDocument/2006/relationships/hyperlink" Target="https://twitter.com/arriaga_kreuz" TargetMode="External" /><Relationship Id="rId595" Type="http://schemas.openxmlformats.org/officeDocument/2006/relationships/hyperlink" Target="https://twitter.com/tchalla____" TargetMode="External" /><Relationship Id="rId596" Type="http://schemas.openxmlformats.org/officeDocument/2006/relationships/hyperlink" Target="https://twitter.com/mchooyah" TargetMode="External" /><Relationship Id="rId597" Type="http://schemas.openxmlformats.org/officeDocument/2006/relationships/hyperlink" Target="https://twitter.com/enough68972575" TargetMode="External" /><Relationship Id="rId598" Type="http://schemas.openxmlformats.org/officeDocument/2006/relationships/hyperlink" Target="https://twitter.com/sethabramson" TargetMode="External" /><Relationship Id="rId599" Type="http://schemas.openxmlformats.org/officeDocument/2006/relationships/hyperlink" Target="https://twitter.com/jakkiecilliers" TargetMode="External" /><Relationship Id="rId600" Type="http://schemas.openxmlformats.org/officeDocument/2006/relationships/hyperlink" Target="https://twitter.com/realtrump" TargetMode="External" /><Relationship Id="rId601" Type="http://schemas.openxmlformats.org/officeDocument/2006/relationships/hyperlink" Target="https://twitter.com/phaethontweets" TargetMode="External" /><Relationship Id="rId602" Type="http://schemas.openxmlformats.org/officeDocument/2006/relationships/hyperlink" Target="https://twitter.com/bbbmarsh" TargetMode="External" /><Relationship Id="rId603" Type="http://schemas.openxmlformats.org/officeDocument/2006/relationships/hyperlink" Target="https://twitter.com/kellyannepolls" TargetMode="External" /><Relationship Id="rId604" Type="http://schemas.openxmlformats.org/officeDocument/2006/relationships/hyperlink" Target="https://twitter.com/ivankatrump" TargetMode="External" /><Relationship Id="rId605" Type="http://schemas.openxmlformats.org/officeDocument/2006/relationships/hyperlink" Target="https://twitter.com/whitehouse" TargetMode="External" /><Relationship Id="rId606" Type="http://schemas.openxmlformats.org/officeDocument/2006/relationships/hyperlink" Target="https://twitter.com/cjcmichel" TargetMode="External" /><Relationship Id="rId607" Type="http://schemas.openxmlformats.org/officeDocument/2006/relationships/hyperlink" Target="https://twitter.com/soyelcangriman" TargetMode="External" /><Relationship Id="rId608" Type="http://schemas.openxmlformats.org/officeDocument/2006/relationships/hyperlink" Target="https://twitter.com/idislikegabo" TargetMode="External" /><Relationship Id="rId609" Type="http://schemas.openxmlformats.org/officeDocument/2006/relationships/hyperlink" Target="https://twitter.com/trawetsla" TargetMode="External" /><Relationship Id="rId610" Type="http://schemas.openxmlformats.org/officeDocument/2006/relationships/hyperlink" Target="https://twitter.com/housegop" TargetMode="External" /><Relationship Id="rId611" Type="http://schemas.openxmlformats.org/officeDocument/2006/relationships/hyperlink" Target="https://twitter.com/senategop" TargetMode="External" /><Relationship Id="rId612" Type="http://schemas.openxmlformats.org/officeDocument/2006/relationships/hyperlink" Target="https://twitter.com/ljt_is_me" TargetMode="External" /><Relationship Id="rId613" Type="http://schemas.openxmlformats.org/officeDocument/2006/relationships/hyperlink" Target="https://twitter.com/aditiyadav52500" TargetMode="External" /><Relationship Id="rId614" Type="http://schemas.openxmlformats.org/officeDocument/2006/relationships/hyperlink" Target="https://twitter.com/analyticascent" TargetMode="External" /><Relationship Id="rId615" Type="http://schemas.openxmlformats.org/officeDocument/2006/relationships/hyperlink" Target="https://twitter.com/demitry_kot" TargetMode="External" /><Relationship Id="rId616" Type="http://schemas.openxmlformats.org/officeDocument/2006/relationships/hyperlink" Target="https://twitter.com/mbjorklund1963" TargetMode="External" /><Relationship Id="rId617" Type="http://schemas.openxmlformats.org/officeDocument/2006/relationships/hyperlink" Target="https://twitter.com/hrtablaze" TargetMode="External" /><Relationship Id="rId618" Type="http://schemas.openxmlformats.org/officeDocument/2006/relationships/hyperlink" Target="https://twitter.com/pink_about_it" TargetMode="External" /><Relationship Id="rId619" Type="http://schemas.openxmlformats.org/officeDocument/2006/relationships/hyperlink" Target="https://twitter.com/j2nmeyer" TargetMode="External" /><Relationship Id="rId620" Type="http://schemas.openxmlformats.org/officeDocument/2006/relationships/hyperlink" Target="https://twitter.com/francisbuckne16" TargetMode="External" /><Relationship Id="rId621" Type="http://schemas.openxmlformats.org/officeDocument/2006/relationships/hyperlink" Target="https://twitter.com/chatbycc" TargetMode="External" /><Relationship Id="rId622" Type="http://schemas.openxmlformats.org/officeDocument/2006/relationships/hyperlink" Target="https://twitter.com/elmtreepower" TargetMode="External" /><Relationship Id="rId623" Type="http://schemas.openxmlformats.org/officeDocument/2006/relationships/hyperlink" Target="https://twitter.com/usclarry" TargetMode="External" /><Relationship Id="rId624" Type="http://schemas.openxmlformats.org/officeDocument/2006/relationships/hyperlink" Target="https://twitter.com/steph93065" TargetMode="External" /><Relationship Id="rId625" Type="http://schemas.openxmlformats.org/officeDocument/2006/relationships/hyperlink" Target="https://twitter.com/raybae689" TargetMode="External" /><Relationship Id="rId626" Type="http://schemas.openxmlformats.org/officeDocument/2006/relationships/hyperlink" Target="https://twitter.com/johnkstahlusa" TargetMode="External" /><Relationship Id="rId627" Type="http://schemas.openxmlformats.org/officeDocument/2006/relationships/hyperlink" Target="https://twitter.com/education4libs" TargetMode="External" /><Relationship Id="rId628" Type="http://schemas.openxmlformats.org/officeDocument/2006/relationships/hyperlink" Target="https://twitter.com/tomilahren" TargetMode="External" /><Relationship Id="rId629" Type="http://schemas.openxmlformats.org/officeDocument/2006/relationships/hyperlink" Target="https://twitter.com/muadib_1" TargetMode="External" /><Relationship Id="rId630" Type="http://schemas.openxmlformats.org/officeDocument/2006/relationships/hyperlink" Target="https://twitter.com/michigan0323" TargetMode="External" /><Relationship Id="rId631" Type="http://schemas.openxmlformats.org/officeDocument/2006/relationships/hyperlink" Target="https://twitter.com/josal87" TargetMode="External" /><Relationship Id="rId632" Type="http://schemas.openxmlformats.org/officeDocument/2006/relationships/hyperlink" Target="https://twitter.com/vlovesanimals" TargetMode="External" /><Relationship Id="rId633" Type="http://schemas.openxmlformats.org/officeDocument/2006/relationships/hyperlink" Target="https://twitter.com/dbongino" TargetMode="External" /><Relationship Id="rId634" Type="http://schemas.openxmlformats.org/officeDocument/2006/relationships/hyperlink" Target="https://twitter.com/heyitscarolyn" TargetMode="External" /><Relationship Id="rId635" Type="http://schemas.openxmlformats.org/officeDocument/2006/relationships/hyperlink" Target="https://twitter.com/magaark" TargetMode="External" /><Relationship Id="rId636" Type="http://schemas.openxmlformats.org/officeDocument/2006/relationships/hyperlink" Target="https://twitter.com/asceticstance" TargetMode="External" /><Relationship Id="rId637" Type="http://schemas.openxmlformats.org/officeDocument/2006/relationships/hyperlink" Target="https://twitter.com/jack_burkman" TargetMode="External" /><Relationship Id="rId638" Type="http://schemas.openxmlformats.org/officeDocument/2006/relationships/hyperlink" Target="https://twitter.com/glitterbeard_" TargetMode="External" /><Relationship Id="rId639" Type="http://schemas.openxmlformats.org/officeDocument/2006/relationships/hyperlink" Target="https://twitter.com/007amnesia" TargetMode="External" /><Relationship Id="rId640" Type="http://schemas.openxmlformats.org/officeDocument/2006/relationships/hyperlink" Target="https://twitter.com/bojanpozar" TargetMode="External" /><Relationship Id="rId641" Type="http://schemas.openxmlformats.org/officeDocument/2006/relationships/hyperlink" Target="https://twitter.com/peterjancic" TargetMode="External" /><Relationship Id="rId642" Type="http://schemas.openxmlformats.org/officeDocument/2006/relationships/hyperlink" Target="https://twitter.com/bencampo" TargetMode="External" /><Relationship Id="rId643" Type="http://schemas.openxmlformats.org/officeDocument/2006/relationships/hyperlink" Target="https://twitter.com/delavegalaw" TargetMode="External" /><Relationship Id="rId644" Type="http://schemas.openxmlformats.org/officeDocument/2006/relationships/hyperlink" Target="https://twitter.com/ykrkane" TargetMode="External" /><Relationship Id="rId645" Type="http://schemas.openxmlformats.org/officeDocument/2006/relationships/hyperlink" Target="https://twitter.com/ebnehava" TargetMode="External" /><Relationship Id="rId646" Type="http://schemas.openxmlformats.org/officeDocument/2006/relationships/hyperlink" Target="https://twitter.com/debbiej66015887" TargetMode="External" /><Relationship Id="rId647" Type="http://schemas.openxmlformats.org/officeDocument/2006/relationships/hyperlink" Target="https://twitter.com/joeycomplaints" TargetMode="External" /><Relationship Id="rId648" Type="http://schemas.openxmlformats.org/officeDocument/2006/relationships/hyperlink" Target="https://twitter.com/cali_ps" TargetMode="External" /><Relationship Id="rId649" Type="http://schemas.openxmlformats.org/officeDocument/2006/relationships/hyperlink" Target="https://twitter.com/potus" TargetMode="External" /><Relationship Id="rId650" Type="http://schemas.openxmlformats.org/officeDocument/2006/relationships/hyperlink" Target="https://twitter.com/tinamarief49" TargetMode="External" /><Relationship Id="rId651" Type="http://schemas.openxmlformats.org/officeDocument/2006/relationships/hyperlink" Target="https://twitter.com/retiredarmy7" TargetMode="External" /><Relationship Id="rId652" Type="http://schemas.openxmlformats.org/officeDocument/2006/relationships/hyperlink" Target="https://twitter.com/minderbinder42" TargetMode="External" /><Relationship Id="rId653" Type="http://schemas.openxmlformats.org/officeDocument/2006/relationships/hyperlink" Target="https://twitter.com/usacsmret" TargetMode="External" /><Relationship Id="rId654" Type="http://schemas.openxmlformats.org/officeDocument/2006/relationships/hyperlink" Target="https://twitter.com/butchcates" TargetMode="External" /><Relationship Id="rId655" Type="http://schemas.openxmlformats.org/officeDocument/2006/relationships/hyperlink" Target="https://twitter.com/ifbpaul" TargetMode="External" /><Relationship Id="rId656" Type="http://schemas.openxmlformats.org/officeDocument/2006/relationships/hyperlink" Target="https://twitter.com/djnazsd" TargetMode="External" /><Relationship Id="rId657" Type="http://schemas.openxmlformats.org/officeDocument/2006/relationships/hyperlink" Target="https://twitter.com/d00danon" TargetMode="External" /><Relationship Id="rId658" Type="http://schemas.openxmlformats.org/officeDocument/2006/relationships/hyperlink" Target="https://twitter.com/cstamper_" TargetMode="External" /><Relationship Id="rId659" Type="http://schemas.openxmlformats.org/officeDocument/2006/relationships/hyperlink" Target="https://twitter.com/bbusa617" TargetMode="External" /><Relationship Id="rId660" Type="http://schemas.openxmlformats.org/officeDocument/2006/relationships/hyperlink" Target="https://twitter.com/bfraser747" TargetMode="External" /><Relationship Id="rId661" Type="http://schemas.openxmlformats.org/officeDocument/2006/relationships/hyperlink" Target="https://twitter.com/debtassassin1" TargetMode="External" /><Relationship Id="rId662" Type="http://schemas.openxmlformats.org/officeDocument/2006/relationships/hyperlink" Target="https://twitter.com/bigthomas68" TargetMode="External" /><Relationship Id="rId663" Type="http://schemas.openxmlformats.org/officeDocument/2006/relationships/hyperlink" Target="https://twitter.com/rvqb" TargetMode="External" /><Relationship Id="rId664" Type="http://schemas.openxmlformats.org/officeDocument/2006/relationships/hyperlink" Target="https://twitter.com/chrishalton516" TargetMode="External" /><Relationship Id="rId665" Type="http://schemas.openxmlformats.org/officeDocument/2006/relationships/hyperlink" Target="https://twitter.com/timeouttweeter" TargetMode="External" /><Relationship Id="rId666" Type="http://schemas.openxmlformats.org/officeDocument/2006/relationships/hyperlink" Target="https://twitter.com/havanadc" TargetMode="External" /><Relationship Id="rId667" Type="http://schemas.openxmlformats.org/officeDocument/2006/relationships/hyperlink" Target="https://twitter.com/miafarrow" TargetMode="External" /><Relationship Id="rId668" Type="http://schemas.openxmlformats.org/officeDocument/2006/relationships/hyperlink" Target="https://twitter.com/aoc" TargetMode="External" /><Relationship Id="rId669" Type="http://schemas.openxmlformats.org/officeDocument/2006/relationships/hyperlink" Target="https://twitter.com/chuckschumer" TargetMode="External" /><Relationship Id="rId670" Type="http://schemas.openxmlformats.org/officeDocument/2006/relationships/hyperlink" Target="https://twitter.com/dnc" TargetMode="External" /><Relationship Id="rId671" Type="http://schemas.openxmlformats.org/officeDocument/2006/relationships/hyperlink" Target="https://twitter.com/cnn" TargetMode="External" /><Relationship Id="rId672" Type="http://schemas.openxmlformats.org/officeDocument/2006/relationships/hyperlink" Target="https://twitter.com/erkperk" TargetMode="External" /><Relationship Id="rId673" Type="http://schemas.openxmlformats.org/officeDocument/2006/relationships/hyperlink" Target="https://twitter.com/assar_" TargetMode="External" /><Relationship Id="rId674" Type="http://schemas.openxmlformats.org/officeDocument/2006/relationships/hyperlink" Target="https://twitter.com/havetotakeatru2" TargetMode="External" /><Relationship Id="rId675" Type="http://schemas.openxmlformats.org/officeDocument/2006/relationships/hyperlink" Target="https://twitter.com/ejduboisl7444" TargetMode="External" /><Relationship Id="rId676" Type="http://schemas.openxmlformats.org/officeDocument/2006/relationships/hyperlink" Target="https://twitter.com/raedoubleu" TargetMode="External" /><Relationship Id="rId677" Type="http://schemas.openxmlformats.org/officeDocument/2006/relationships/hyperlink" Target="https://twitter.com/bishyoucray2" TargetMode="External" /><Relationship Id="rId678" Type="http://schemas.openxmlformats.org/officeDocument/2006/relationships/hyperlink" Target="https://twitter.com/lauraitalia14" TargetMode="External" /><Relationship Id="rId679" Type="http://schemas.openxmlformats.org/officeDocument/2006/relationships/hyperlink" Target="https://twitter.com/gjnr14" TargetMode="External" /><Relationship Id="rId680" Type="http://schemas.openxmlformats.org/officeDocument/2006/relationships/hyperlink" Target="https://twitter.com/dineshdsouza" TargetMode="External" /><Relationship Id="rId681" Type="http://schemas.openxmlformats.org/officeDocument/2006/relationships/hyperlink" Target="https://twitter.com/dailycaller" TargetMode="External" /><Relationship Id="rId682" Type="http://schemas.openxmlformats.org/officeDocument/2006/relationships/hyperlink" Target="https://twitter.com/sharylattkisson" TargetMode="External" /><Relationship Id="rId683" Type="http://schemas.openxmlformats.org/officeDocument/2006/relationships/hyperlink" Target="https://twitter.com/charliekirk11" TargetMode="External" /><Relationship Id="rId684" Type="http://schemas.openxmlformats.org/officeDocument/2006/relationships/hyperlink" Target="https://twitter.com/joenbc" TargetMode="External" /><Relationship Id="rId685" Type="http://schemas.openxmlformats.org/officeDocument/2006/relationships/hyperlink" Target="https://twitter.com/washingtonpost" TargetMode="External" /><Relationship Id="rId686" Type="http://schemas.openxmlformats.org/officeDocument/2006/relationships/hyperlink" Target="https://twitter.com/nytimes" TargetMode="External" /><Relationship Id="rId687" Type="http://schemas.openxmlformats.org/officeDocument/2006/relationships/hyperlink" Target="https://twitter.com/maddow" TargetMode="External" /><Relationship Id="rId688" Type="http://schemas.openxmlformats.org/officeDocument/2006/relationships/hyperlink" Target="https://twitter.com/cnnpolitics" TargetMode="External" /><Relationship Id="rId689" Type="http://schemas.openxmlformats.org/officeDocument/2006/relationships/hyperlink" Target="https://twitter.com/abc" TargetMode="External" /><Relationship Id="rId690" Type="http://schemas.openxmlformats.org/officeDocument/2006/relationships/hyperlink" Target="https://twitter.com/nbc" TargetMode="External" /><Relationship Id="rId691" Type="http://schemas.openxmlformats.org/officeDocument/2006/relationships/hyperlink" Target="https://twitter.com/cbsnews" TargetMode="External" /><Relationship Id="rId692" Type="http://schemas.openxmlformats.org/officeDocument/2006/relationships/hyperlink" Target="https://twitter.com/msnbc" TargetMode="External" /><Relationship Id="rId693" Type="http://schemas.openxmlformats.org/officeDocument/2006/relationships/hyperlink" Target="https://twitter.com/phxdave" TargetMode="External" /><Relationship Id="rId694" Type="http://schemas.openxmlformats.org/officeDocument/2006/relationships/hyperlink" Target="https://twitter.com/mm72931622" TargetMode="External" /><Relationship Id="rId695" Type="http://schemas.openxmlformats.org/officeDocument/2006/relationships/hyperlink" Target="https://twitter.com/dreamescapeps" TargetMode="External" /><Relationship Id="rId696" Type="http://schemas.openxmlformats.org/officeDocument/2006/relationships/hyperlink" Target="https://twitter.com/repspeier" TargetMode="External" /><Relationship Id="rId697" Type="http://schemas.openxmlformats.org/officeDocument/2006/relationships/hyperlink" Target="https://twitter.com/kamalaharris" TargetMode="External" /><Relationship Id="rId698" Type="http://schemas.openxmlformats.org/officeDocument/2006/relationships/hyperlink" Target="https://twitter.com/corybooker" TargetMode="External" /><Relationship Id="rId699" Type="http://schemas.openxmlformats.org/officeDocument/2006/relationships/hyperlink" Target="https://twitter.com/repjeffries" TargetMode="External" /><Relationship Id="rId700" Type="http://schemas.openxmlformats.org/officeDocument/2006/relationships/hyperlink" Target="https://twitter.com/ewarren" TargetMode="External" /><Relationship Id="rId701" Type="http://schemas.openxmlformats.org/officeDocument/2006/relationships/hyperlink" Target="https://twitter.com/senschumer" TargetMode="External" /><Relationship Id="rId702" Type="http://schemas.openxmlformats.org/officeDocument/2006/relationships/hyperlink" Target="https://twitter.com/repadamschiff" TargetMode="External" /><Relationship Id="rId703" Type="http://schemas.openxmlformats.org/officeDocument/2006/relationships/hyperlink" Target="https://twitter.com/20committee" TargetMode="External" /><Relationship Id="rId704" Type="http://schemas.openxmlformats.org/officeDocument/2006/relationships/hyperlink" Target="https://twitter.com/snowbirdsix1000" TargetMode="External" /><Relationship Id="rId705" Type="http://schemas.openxmlformats.org/officeDocument/2006/relationships/hyperlink" Target="https://twitter.com/timmcguiness" TargetMode="External" /><Relationship Id="rId706" Type="http://schemas.openxmlformats.org/officeDocument/2006/relationships/hyperlink" Target="https://twitter.com/michaelcoudrey" TargetMode="External" /><Relationship Id="rId707" Type="http://schemas.openxmlformats.org/officeDocument/2006/relationships/hyperlink" Target="https://twitter.com/alanfair12" TargetMode="External" /><Relationship Id="rId708" Type="http://schemas.openxmlformats.org/officeDocument/2006/relationships/hyperlink" Target="https://twitter.com/nach9636" TargetMode="External" /><Relationship Id="rId709" Type="http://schemas.openxmlformats.org/officeDocument/2006/relationships/hyperlink" Target="https://twitter.com/briancarr73" TargetMode="External" /><Relationship Id="rId710" Type="http://schemas.openxmlformats.org/officeDocument/2006/relationships/hyperlink" Target="https://twitter.com/jerrylingle" TargetMode="External" /><Relationship Id="rId711" Type="http://schemas.openxmlformats.org/officeDocument/2006/relationships/hyperlink" Target="https://twitter.com/katet7" TargetMode="External" /><Relationship Id="rId712" Type="http://schemas.openxmlformats.org/officeDocument/2006/relationships/hyperlink" Target="https://twitter.com/tonyrenner" TargetMode="External" /><Relationship Id="rId713" Type="http://schemas.openxmlformats.org/officeDocument/2006/relationships/hyperlink" Target="https://twitter.com/natojfcbs" TargetMode="External" /><Relationship Id="rId714" Type="http://schemas.openxmlformats.org/officeDocument/2006/relationships/hyperlink" Target="https://twitter.com/usarmyeurope" TargetMode="External" /><Relationship Id="rId715" Type="http://schemas.openxmlformats.org/officeDocument/2006/relationships/hyperlink" Target="https://twitter.com/nfiu_lithuania" TargetMode="External" /><Relationship Id="rId716" Type="http://schemas.openxmlformats.org/officeDocument/2006/relationships/hyperlink" Target="https://twitter.com/ltu_army" TargetMode="External" /><Relationship Id="rId717" Type="http://schemas.openxmlformats.org/officeDocument/2006/relationships/hyperlink" Target="https://twitter.com/lithuanian_mod" TargetMode="External" /><Relationship Id="rId718" Type="http://schemas.openxmlformats.org/officeDocument/2006/relationships/hyperlink" Target="https://twitter.com/litdelnato" TargetMode="External" /><Relationship Id="rId719" Type="http://schemas.openxmlformats.org/officeDocument/2006/relationships/hyperlink" Target="https://twitter.com/shape_nato" TargetMode="External" /><Relationship Id="rId720" Type="http://schemas.openxmlformats.org/officeDocument/2006/relationships/hyperlink" Target="https://twitter.com/belgian_army" TargetMode="External" /><Relationship Id="rId721" Type="http://schemas.openxmlformats.org/officeDocument/2006/relationships/hyperlink" Target="https://twitter.com/belgiumnato" TargetMode="External" /><Relationship Id="rId722" Type="http://schemas.openxmlformats.org/officeDocument/2006/relationships/hyperlink" Target="https://twitter.com/belgiumdefence" TargetMode="External" /><Relationship Id="rId723" Type="http://schemas.openxmlformats.org/officeDocument/2006/relationships/hyperlink" Target="https://twitter.com/klausiohannis" TargetMode="External" /><Relationship Id="rId724" Type="http://schemas.openxmlformats.org/officeDocument/2006/relationships/hyperlink" Target="https://twitter.com/usnato" TargetMode="External" /><Relationship Id="rId725" Type="http://schemas.openxmlformats.org/officeDocument/2006/relationships/hyperlink" Target="https://twitter.com/esperdod" TargetMode="External" /><Relationship Id="rId726" Type="http://schemas.openxmlformats.org/officeDocument/2006/relationships/hyperlink" Target="https://twitter.com/whatsdomupto" TargetMode="External" /><Relationship Id="rId727" Type="http://schemas.openxmlformats.org/officeDocument/2006/relationships/hyperlink" Target="https://twitter.com/saquibclimatex" TargetMode="External" /><Relationship Id="rId728" Type="http://schemas.openxmlformats.org/officeDocument/2006/relationships/hyperlink" Target="https://twitter.com/dantipena" TargetMode="External" /><Relationship Id="rId729" Type="http://schemas.openxmlformats.org/officeDocument/2006/relationships/hyperlink" Target="https://twitter.com/inthelionsden_" TargetMode="External" /><Relationship Id="rId730" Type="http://schemas.openxmlformats.org/officeDocument/2006/relationships/hyperlink" Target="https://twitter.com/nyabok" TargetMode="External" /><Relationship Id="rId731" Type="http://schemas.openxmlformats.org/officeDocument/2006/relationships/hyperlink" Target="https://twitter.com/scottevanjenk" TargetMode="External" /><Relationship Id="rId732" Type="http://schemas.openxmlformats.org/officeDocument/2006/relationships/hyperlink" Target="https://twitter.com/benktallmadge" TargetMode="External" /><Relationship Id="rId733" Type="http://schemas.openxmlformats.org/officeDocument/2006/relationships/hyperlink" Target="https://twitter.com/rich_roser" TargetMode="External" /><Relationship Id="rId734" Type="http://schemas.openxmlformats.org/officeDocument/2006/relationships/hyperlink" Target="https://twitter.com/jchaltiwanger" TargetMode="External" /><Relationship Id="rId735" Type="http://schemas.openxmlformats.org/officeDocument/2006/relationships/hyperlink" Target="https://twitter.com/cati1836" TargetMode="External" /><Relationship Id="rId736" Type="http://schemas.openxmlformats.org/officeDocument/2006/relationships/hyperlink" Target="https://twitter.com/sandboxvet1" TargetMode="External" /><Relationship Id="rId737" Type="http://schemas.openxmlformats.org/officeDocument/2006/relationships/hyperlink" Target="https://twitter.com/kurtschlichter" TargetMode="External" /><Relationship Id="rId738" Type="http://schemas.openxmlformats.org/officeDocument/2006/relationships/hyperlink" Target="https://twitter.com/carolinefromp5" TargetMode="External" /><Relationship Id="rId739" Type="http://schemas.openxmlformats.org/officeDocument/2006/relationships/hyperlink" Target="https://twitter.com/stopgettingaway" TargetMode="External" /><Relationship Id="rId740" Type="http://schemas.openxmlformats.org/officeDocument/2006/relationships/hyperlink" Target="https://twitter.com/ernestpob" TargetMode="External" /><Relationship Id="rId741" Type="http://schemas.openxmlformats.org/officeDocument/2006/relationships/hyperlink" Target="https://twitter.com/ebo_bennin" TargetMode="External" /><Relationship Id="rId742" Type="http://schemas.openxmlformats.org/officeDocument/2006/relationships/hyperlink" Target="https://twitter.com/newsericks" TargetMode="External" /><Relationship Id="rId743" Type="http://schemas.openxmlformats.org/officeDocument/2006/relationships/hyperlink" Target="https://twitter.com/kamiliaharaqoo" TargetMode="External" /><Relationship Id="rId744" Type="http://schemas.openxmlformats.org/officeDocument/2006/relationships/hyperlink" Target="https://twitter.com/rogerhpng" TargetMode="External" /><Relationship Id="rId745" Type="http://schemas.openxmlformats.org/officeDocument/2006/relationships/hyperlink" Target="https://twitter.com/annievanleur" TargetMode="External" /><Relationship Id="rId746" Type="http://schemas.openxmlformats.org/officeDocument/2006/relationships/hyperlink" Target="https://twitter.com/icemikeusa" TargetMode="External" /><Relationship Id="rId747" Type="http://schemas.openxmlformats.org/officeDocument/2006/relationships/hyperlink" Target="https://twitter.com/jvman588" TargetMode="External" /><Relationship Id="rId748" Type="http://schemas.openxmlformats.org/officeDocument/2006/relationships/hyperlink" Target="https://twitter.com/nbcnews" TargetMode="External" /><Relationship Id="rId749" Type="http://schemas.openxmlformats.org/officeDocument/2006/relationships/hyperlink" Target="https://twitter.com/abcnews" TargetMode="External" /><Relationship Id="rId750" Type="http://schemas.openxmlformats.org/officeDocument/2006/relationships/hyperlink" Target="https://twitter.com/godrus" TargetMode="External" /><Relationship Id="rId751" Type="http://schemas.openxmlformats.org/officeDocument/2006/relationships/hyperlink" Target="https://twitter.com/dagboee" TargetMode="External" /><Relationship Id="rId752" Type="http://schemas.openxmlformats.org/officeDocument/2006/relationships/hyperlink" Target="https://twitter.com/thomasseltzer" TargetMode="External" /><Relationship Id="rId753" Type="http://schemas.openxmlformats.org/officeDocument/2006/relationships/hyperlink" Target="https://twitter.com/fjodorkarne" TargetMode="External" /><Relationship Id="rId754" Type="http://schemas.openxmlformats.org/officeDocument/2006/relationships/hyperlink" Target="https://twitter.com/stellastar711" TargetMode="External" /><Relationship Id="rId755" Type="http://schemas.openxmlformats.org/officeDocument/2006/relationships/hyperlink" Target="https://twitter.com/elpasotxgov" TargetMode="External" /><Relationship Id="rId756" Type="http://schemas.openxmlformats.org/officeDocument/2006/relationships/hyperlink" Target="https://twitter.com/bill_jira" TargetMode="External" /><Relationship Id="rId757" Type="http://schemas.openxmlformats.org/officeDocument/2006/relationships/hyperlink" Target="https://twitter.com/mrdic" TargetMode="External" /><Relationship Id="rId758" Type="http://schemas.openxmlformats.org/officeDocument/2006/relationships/hyperlink" Target="https://twitter.com/mikeharrisny" TargetMode="External" /><Relationship Id="rId759" Type="http://schemas.openxmlformats.org/officeDocument/2006/relationships/hyperlink" Target="https://twitter.com/epsilomatic" TargetMode="External" /><Relationship Id="rId760" Type="http://schemas.openxmlformats.org/officeDocument/2006/relationships/hyperlink" Target="https://twitter.com/vicpenley" TargetMode="External" /><Relationship Id="rId761" Type="http://schemas.openxmlformats.org/officeDocument/2006/relationships/comments" Target="../comments2.xml" /><Relationship Id="rId762" Type="http://schemas.openxmlformats.org/officeDocument/2006/relationships/vmlDrawing" Target="../drawings/vmlDrawing2.vml" /><Relationship Id="rId763" Type="http://schemas.openxmlformats.org/officeDocument/2006/relationships/table" Target="../tables/table2.xml" /><Relationship Id="rId76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00"/>
  <sheetViews>
    <sheetView workbookViewId="0" topLeftCell="A1">
      <pane xSplit="2" ySplit="2" topLeftCell="C266"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2446</v>
      </c>
      <c r="BD2" s="13" t="s">
        <v>2488</v>
      </c>
      <c r="BE2" s="13" t="s">
        <v>2489</v>
      </c>
      <c r="BF2" s="52" t="s">
        <v>2744</v>
      </c>
      <c r="BG2" s="52" t="s">
        <v>2745</v>
      </c>
      <c r="BH2" s="52" t="s">
        <v>2746</v>
      </c>
      <c r="BI2" s="52" t="s">
        <v>2747</v>
      </c>
      <c r="BJ2" s="52" t="s">
        <v>2748</v>
      </c>
      <c r="BK2" s="52" t="s">
        <v>2749</v>
      </c>
      <c r="BL2" s="52" t="s">
        <v>2750</v>
      </c>
      <c r="BM2" s="52" t="s">
        <v>2751</v>
      </c>
      <c r="BN2" s="52" t="s">
        <v>2752</v>
      </c>
    </row>
    <row r="3" spans="1:66" ht="15" customHeight="1">
      <c r="A3" s="65" t="s">
        <v>235</v>
      </c>
      <c r="B3" s="65" t="s">
        <v>307</v>
      </c>
      <c r="C3" s="66" t="s">
        <v>3236</v>
      </c>
      <c r="D3" s="67">
        <v>3</v>
      </c>
      <c r="E3" s="68" t="s">
        <v>132</v>
      </c>
      <c r="F3" s="69">
        <v>25</v>
      </c>
      <c r="G3" s="66"/>
      <c r="H3" s="70"/>
      <c r="I3" s="71"/>
      <c r="J3" s="71"/>
      <c r="K3" s="34" t="s">
        <v>65</v>
      </c>
      <c r="L3" s="72">
        <v>3</v>
      </c>
      <c r="M3" s="72"/>
      <c r="N3" s="73"/>
      <c r="O3" s="79" t="s">
        <v>419</v>
      </c>
      <c r="P3" s="81">
        <v>43698.73880787037</v>
      </c>
      <c r="Q3" s="79" t="s">
        <v>421</v>
      </c>
      <c r="R3" s="79"/>
      <c r="S3" s="79"/>
      <c r="T3" s="79"/>
      <c r="U3" s="84" t="s">
        <v>517</v>
      </c>
      <c r="V3" s="84" t="s">
        <v>517</v>
      </c>
      <c r="W3" s="81">
        <v>43698.73880787037</v>
      </c>
      <c r="X3" s="85">
        <v>43698</v>
      </c>
      <c r="Y3" s="87" t="s">
        <v>584</v>
      </c>
      <c r="Z3" s="84" t="s">
        <v>662</v>
      </c>
      <c r="AA3" s="79"/>
      <c r="AB3" s="79"/>
      <c r="AC3" s="87" t="s">
        <v>740</v>
      </c>
      <c r="AD3" s="87" t="s">
        <v>818</v>
      </c>
      <c r="AE3" s="79" t="b">
        <v>0</v>
      </c>
      <c r="AF3" s="79">
        <v>0</v>
      </c>
      <c r="AG3" s="87" t="s">
        <v>839</v>
      </c>
      <c r="AH3" s="79" t="b">
        <v>0</v>
      </c>
      <c r="AI3" s="79" t="s">
        <v>877</v>
      </c>
      <c r="AJ3" s="79"/>
      <c r="AK3" s="87" t="s">
        <v>887</v>
      </c>
      <c r="AL3" s="79" t="b">
        <v>0</v>
      </c>
      <c r="AM3" s="79">
        <v>0</v>
      </c>
      <c r="AN3" s="87" t="s">
        <v>887</v>
      </c>
      <c r="AO3" s="79" t="s">
        <v>888</v>
      </c>
      <c r="AP3" s="79" t="b">
        <v>0</v>
      </c>
      <c r="AQ3" s="87" t="s">
        <v>818</v>
      </c>
      <c r="AR3" s="79" t="s">
        <v>197</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8"/>
      <c r="BG3" s="49"/>
      <c r="BH3" s="48"/>
      <c r="BI3" s="49"/>
      <c r="BJ3" s="48"/>
      <c r="BK3" s="49"/>
      <c r="BL3" s="48"/>
      <c r="BM3" s="49"/>
      <c r="BN3" s="48"/>
    </row>
    <row r="4" spans="1:66" ht="15" customHeight="1">
      <c r="A4" s="65" t="s">
        <v>235</v>
      </c>
      <c r="B4" s="65" t="s">
        <v>308</v>
      </c>
      <c r="C4" s="66" t="s">
        <v>3236</v>
      </c>
      <c r="D4" s="67">
        <v>3</v>
      </c>
      <c r="E4" s="68" t="s">
        <v>132</v>
      </c>
      <c r="F4" s="69">
        <v>25</v>
      </c>
      <c r="G4" s="66"/>
      <c r="H4" s="70"/>
      <c r="I4" s="71"/>
      <c r="J4" s="71"/>
      <c r="K4" s="34" t="s">
        <v>65</v>
      </c>
      <c r="L4" s="78">
        <v>4</v>
      </c>
      <c r="M4" s="78"/>
      <c r="N4" s="73"/>
      <c r="O4" s="80" t="s">
        <v>419</v>
      </c>
      <c r="P4" s="82">
        <v>43698.73880787037</v>
      </c>
      <c r="Q4" s="80" t="s">
        <v>421</v>
      </c>
      <c r="R4" s="80"/>
      <c r="S4" s="80"/>
      <c r="T4" s="80"/>
      <c r="U4" s="83" t="s">
        <v>517</v>
      </c>
      <c r="V4" s="83" t="s">
        <v>517</v>
      </c>
      <c r="W4" s="82">
        <v>43698.73880787037</v>
      </c>
      <c r="X4" s="86">
        <v>43698</v>
      </c>
      <c r="Y4" s="88" t="s">
        <v>584</v>
      </c>
      <c r="Z4" s="83" t="s">
        <v>662</v>
      </c>
      <c r="AA4" s="80"/>
      <c r="AB4" s="80"/>
      <c r="AC4" s="88" t="s">
        <v>740</v>
      </c>
      <c r="AD4" s="88" t="s">
        <v>818</v>
      </c>
      <c r="AE4" s="80" t="b">
        <v>0</v>
      </c>
      <c r="AF4" s="80">
        <v>0</v>
      </c>
      <c r="AG4" s="88" t="s">
        <v>839</v>
      </c>
      <c r="AH4" s="80" t="b">
        <v>0</v>
      </c>
      <c r="AI4" s="80" t="s">
        <v>877</v>
      </c>
      <c r="AJ4" s="80"/>
      <c r="AK4" s="88" t="s">
        <v>887</v>
      </c>
      <c r="AL4" s="80" t="b">
        <v>0</v>
      </c>
      <c r="AM4" s="80">
        <v>0</v>
      </c>
      <c r="AN4" s="88" t="s">
        <v>887</v>
      </c>
      <c r="AO4" s="80" t="s">
        <v>888</v>
      </c>
      <c r="AP4" s="80" t="b">
        <v>0</v>
      </c>
      <c r="AQ4" s="88" t="s">
        <v>818</v>
      </c>
      <c r="AR4" s="80" t="s">
        <v>197</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v>0</v>
      </c>
      <c r="BG4" s="49">
        <v>0</v>
      </c>
      <c r="BH4" s="48">
        <v>0</v>
      </c>
      <c r="BI4" s="49">
        <v>0</v>
      </c>
      <c r="BJ4" s="48">
        <v>0</v>
      </c>
      <c r="BK4" s="49">
        <v>0</v>
      </c>
      <c r="BL4" s="48">
        <v>7</v>
      </c>
      <c r="BM4" s="49">
        <v>100</v>
      </c>
      <c r="BN4" s="48">
        <v>7</v>
      </c>
    </row>
    <row r="5" spans="1:66" ht="15">
      <c r="A5" s="65" t="s">
        <v>236</v>
      </c>
      <c r="B5" s="65" t="s">
        <v>307</v>
      </c>
      <c r="C5" s="66" t="s">
        <v>3236</v>
      </c>
      <c r="D5" s="67">
        <v>3</v>
      </c>
      <c r="E5" s="68" t="s">
        <v>132</v>
      </c>
      <c r="F5" s="69">
        <v>25</v>
      </c>
      <c r="G5" s="66"/>
      <c r="H5" s="70"/>
      <c r="I5" s="71"/>
      <c r="J5" s="71"/>
      <c r="K5" s="34" t="s">
        <v>65</v>
      </c>
      <c r="L5" s="78">
        <v>5</v>
      </c>
      <c r="M5" s="78"/>
      <c r="N5" s="73"/>
      <c r="O5" s="80" t="s">
        <v>419</v>
      </c>
      <c r="P5" s="82">
        <v>43698.73884259259</v>
      </c>
      <c r="Q5" s="80" t="s">
        <v>422</v>
      </c>
      <c r="R5" s="80"/>
      <c r="S5" s="80"/>
      <c r="T5" s="80"/>
      <c r="U5" s="83" t="s">
        <v>517</v>
      </c>
      <c r="V5" s="83" t="s">
        <v>517</v>
      </c>
      <c r="W5" s="82">
        <v>43698.73884259259</v>
      </c>
      <c r="X5" s="86">
        <v>43698</v>
      </c>
      <c r="Y5" s="88" t="s">
        <v>585</v>
      </c>
      <c r="Z5" s="83" t="s">
        <v>663</v>
      </c>
      <c r="AA5" s="80"/>
      <c r="AB5" s="80"/>
      <c r="AC5" s="88" t="s">
        <v>741</v>
      </c>
      <c r="AD5" s="88" t="s">
        <v>818</v>
      </c>
      <c r="AE5" s="80" t="b">
        <v>0</v>
      </c>
      <c r="AF5" s="80">
        <v>17</v>
      </c>
      <c r="AG5" s="88" t="s">
        <v>839</v>
      </c>
      <c r="AH5" s="80" t="b">
        <v>0</v>
      </c>
      <c r="AI5" s="80" t="s">
        <v>877</v>
      </c>
      <c r="AJ5" s="80"/>
      <c r="AK5" s="88" t="s">
        <v>887</v>
      </c>
      <c r="AL5" s="80" t="b">
        <v>0</v>
      </c>
      <c r="AM5" s="80">
        <v>3</v>
      </c>
      <c r="AN5" s="88" t="s">
        <v>887</v>
      </c>
      <c r="AO5" s="80" t="s">
        <v>889</v>
      </c>
      <c r="AP5" s="80" t="b">
        <v>0</v>
      </c>
      <c r="AQ5" s="88" t="s">
        <v>818</v>
      </c>
      <c r="AR5" s="80" t="s">
        <v>197</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c r="BG5" s="49"/>
      <c r="BH5" s="48"/>
      <c r="BI5" s="49"/>
      <c r="BJ5" s="48"/>
      <c r="BK5" s="49"/>
      <c r="BL5" s="48"/>
      <c r="BM5" s="49"/>
      <c r="BN5" s="48"/>
    </row>
    <row r="6" spans="1:66" ht="15">
      <c r="A6" s="65" t="s">
        <v>236</v>
      </c>
      <c r="B6" s="65" t="s">
        <v>308</v>
      </c>
      <c r="C6" s="66" t="s">
        <v>3236</v>
      </c>
      <c r="D6" s="67">
        <v>3</v>
      </c>
      <c r="E6" s="68" t="s">
        <v>132</v>
      </c>
      <c r="F6" s="69">
        <v>25</v>
      </c>
      <c r="G6" s="66"/>
      <c r="H6" s="70"/>
      <c r="I6" s="71"/>
      <c r="J6" s="71"/>
      <c r="K6" s="34" t="s">
        <v>65</v>
      </c>
      <c r="L6" s="78">
        <v>6</v>
      </c>
      <c r="M6" s="78"/>
      <c r="N6" s="73"/>
      <c r="O6" s="80" t="s">
        <v>420</v>
      </c>
      <c r="P6" s="82">
        <v>43698.73884259259</v>
      </c>
      <c r="Q6" s="80" t="s">
        <v>422</v>
      </c>
      <c r="R6" s="80"/>
      <c r="S6" s="80"/>
      <c r="T6" s="80"/>
      <c r="U6" s="83" t="s">
        <v>517</v>
      </c>
      <c r="V6" s="83" t="s">
        <v>517</v>
      </c>
      <c r="W6" s="82">
        <v>43698.73884259259</v>
      </c>
      <c r="X6" s="86">
        <v>43698</v>
      </c>
      <c r="Y6" s="88" t="s">
        <v>585</v>
      </c>
      <c r="Z6" s="83" t="s">
        <v>663</v>
      </c>
      <c r="AA6" s="80"/>
      <c r="AB6" s="80"/>
      <c r="AC6" s="88" t="s">
        <v>741</v>
      </c>
      <c r="AD6" s="88" t="s">
        <v>818</v>
      </c>
      <c r="AE6" s="80" t="b">
        <v>0</v>
      </c>
      <c r="AF6" s="80">
        <v>17</v>
      </c>
      <c r="AG6" s="88" t="s">
        <v>839</v>
      </c>
      <c r="AH6" s="80" t="b">
        <v>0</v>
      </c>
      <c r="AI6" s="80" t="s">
        <v>877</v>
      </c>
      <c r="AJ6" s="80"/>
      <c r="AK6" s="88" t="s">
        <v>887</v>
      </c>
      <c r="AL6" s="80" t="b">
        <v>0</v>
      </c>
      <c r="AM6" s="80">
        <v>3</v>
      </c>
      <c r="AN6" s="88" t="s">
        <v>887</v>
      </c>
      <c r="AO6" s="80" t="s">
        <v>889</v>
      </c>
      <c r="AP6" s="80" t="b">
        <v>0</v>
      </c>
      <c r="AQ6" s="88" t="s">
        <v>818</v>
      </c>
      <c r="AR6" s="80" t="s">
        <v>197</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8">
        <v>1</v>
      </c>
      <c r="BG6" s="49">
        <v>10</v>
      </c>
      <c r="BH6" s="48">
        <v>0</v>
      </c>
      <c r="BI6" s="49">
        <v>0</v>
      </c>
      <c r="BJ6" s="48">
        <v>0</v>
      </c>
      <c r="BK6" s="49">
        <v>0</v>
      </c>
      <c r="BL6" s="48">
        <v>9</v>
      </c>
      <c r="BM6" s="49">
        <v>90</v>
      </c>
      <c r="BN6" s="48">
        <v>10</v>
      </c>
    </row>
    <row r="7" spans="1:66" ht="15">
      <c r="A7" s="65" t="s">
        <v>237</v>
      </c>
      <c r="B7" s="65" t="s">
        <v>309</v>
      </c>
      <c r="C7" s="66" t="s">
        <v>3236</v>
      </c>
      <c r="D7" s="67">
        <v>3</v>
      </c>
      <c r="E7" s="68" t="s">
        <v>132</v>
      </c>
      <c r="F7" s="69">
        <v>25</v>
      </c>
      <c r="G7" s="66"/>
      <c r="H7" s="70"/>
      <c r="I7" s="71"/>
      <c r="J7" s="71"/>
      <c r="K7" s="34" t="s">
        <v>65</v>
      </c>
      <c r="L7" s="78">
        <v>7</v>
      </c>
      <c r="M7" s="78"/>
      <c r="N7" s="73"/>
      <c r="O7" s="80" t="s">
        <v>419</v>
      </c>
      <c r="P7" s="82">
        <v>43698.73930555556</v>
      </c>
      <c r="Q7" s="80" t="s">
        <v>423</v>
      </c>
      <c r="R7" s="80"/>
      <c r="S7" s="80"/>
      <c r="T7" s="80"/>
      <c r="U7" s="83" t="s">
        <v>517</v>
      </c>
      <c r="V7" s="83" t="s">
        <v>517</v>
      </c>
      <c r="W7" s="82">
        <v>43698.73930555556</v>
      </c>
      <c r="X7" s="86">
        <v>43698</v>
      </c>
      <c r="Y7" s="88" t="s">
        <v>586</v>
      </c>
      <c r="Z7" s="83" t="s">
        <v>664</v>
      </c>
      <c r="AA7" s="80"/>
      <c r="AB7" s="80"/>
      <c r="AC7" s="88" t="s">
        <v>742</v>
      </c>
      <c r="AD7" s="88" t="s">
        <v>818</v>
      </c>
      <c r="AE7" s="80" t="b">
        <v>0</v>
      </c>
      <c r="AF7" s="80">
        <v>0</v>
      </c>
      <c r="AG7" s="88" t="s">
        <v>839</v>
      </c>
      <c r="AH7" s="80" t="b">
        <v>0</v>
      </c>
      <c r="AI7" s="80" t="s">
        <v>877</v>
      </c>
      <c r="AJ7" s="80"/>
      <c r="AK7" s="88" t="s">
        <v>887</v>
      </c>
      <c r="AL7" s="80" t="b">
        <v>0</v>
      </c>
      <c r="AM7" s="80">
        <v>0</v>
      </c>
      <c r="AN7" s="88" t="s">
        <v>887</v>
      </c>
      <c r="AO7" s="80" t="s">
        <v>890</v>
      </c>
      <c r="AP7" s="80" t="b">
        <v>0</v>
      </c>
      <c r="AQ7" s="88" t="s">
        <v>818</v>
      </c>
      <c r="AR7" s="80" t="s">
        <v>197</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8">
        <v>0</v>
      </c>
      <c r="BG7" s="49">
        <v>0</v>
      </c>
      <c r="BH7" s="48">
        <v>0</v>
      </c>
      <c r="BI7" s="49">
        <v>0</v>
      </c>
      <c r="BJ7" s="48">
        <v>0</v>
      </c>
      <c r="BK7" s="49">
        <v>0</v>
      </c>
      <c r="BL7" s="48">
        <v>11</v>
      </c>
      <c r="BM7" s="49">
        <v>100</v>
      </c>
      <c r="BN7" s="48">
        <v>11</v>
      </c>
    </row>
    <row r="8" spans="1:66" ht="15">
      <c r="A8" s="65" t="s">
        <v>237</v>
      </c>
      <c r="B8" s="65" t="s">
        <v>308</v>
      </c>
      <c r="C8" s="66" t="s">
        <v>3236</v>
      </c>
      <c r="D8" s="67">
        <v>3</v>
      </c>
      <c r="E8" s="68" t="s">
        <v>132</v>
      </c>
      <c r="F8" s="69">
        <v>25</v>
      </c>
      <c r="G8" s="66"/>
      <c r="H8" s="70"/>
      <c r="I8" s="71"/>
      <c r="J8" s="71"/>
      <c r="K8" s="34" t="s">
        <v>65</v>
      </c>
      <c r="L8" s="78">
        <v>8</v>
      </c>
      <c r="M8" s="78"/>
      <c r="N8" s="73"/>
      <c r="O8" s="80" t="s">
        <v>420</v>
      </c>
      <c r="P8" s="82">
        <v>43698.73930555556</v>
      </c>
      <c r="Q8" s="80" t="s">
        <v>423</v>
      </c>
      <c r="R8" s="80"/>
      <c r="S8" s="80"/>
      <c r="T8" s="80"/>
      <c r="U8" s="83" t="s">
        <v>517</v>
      </c>
      <c r="V8" s="83" t="s">
        <v>517</v>
      </c>
      <c r="W8" s="82">
        <v>43698.73930555556</v>
      </c>
      <c r="X8" s="86">
        <v>43698</v>
      </c>
      <c r="Y8" s="88" t="s">
        <v>586</v>
      </c>
      <c r="Z8" s="83" t="s">
        <v>664</v>
      </c>
      <c r="AA8" s="80"/>
      <c r="AB8" s="80"/>
      <c r="AC8" s="88" t="s">
        <v>742</v>
      </c>
      <c r="AD8" s="88" t="s">
        <v>818</v>
      </c>
      <c r="AE8" s="80" t="b">
        <v>0</v>
      </c>
      <c r="AF8" s="80">
        <v>0</v>
      </c>
      <c r="AG8" s="88" t="s">
        <v>839</v>
      </c>
      <c r="AH8" s="80" t="b">
        <v>0</v>
      </c>
      <c r="AI8" s="80" t="s">
        <v>877</v>
      </c>
      <c r="AJ8" s="80"/>
      <c r="AK8" s="88" t="s">
        <v>887</v>
      </c>
      <c r="AL8" s="80" t="b">
        <v>0</v>
      </c>
      <c r="AM8" s="80">
        <v>0</v>
      </c>
      <c r="AN8" s="88" t="s">
        <v>887</v>
      </c>
      <c r="AO8" s="80" t="s">
        <v>890</v>
      </c>
      <c r="AP8" s="80" t="b">
        <v>0</v>
      </c>
      <c r="AQ8" s="88" t="s">
        <v>818</v>
      </c>
      <c r="AR8" s="80" t="s">
        <v>197</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c r="BG8" s="49"/>
      <c r="BH8" s="48"/>
      <c r="BI8" s="49"/>
      <c r="BJ8" s="48"/>
      <c r="BK8" s="49"/>
      <c r="BL8" s="48"/>
      <c r="BM8" s="49"/>
      <c r="BN8" s="48"/>
    </row>
    <row r="9" spans="1:66" ht="15">
      <c r="A9" s="65" t="s">
        <v>238</v>
      </c>
      <c r="B9" s="65" t="s">
        <v>307</v>
      </c>
      <c r="C9" s="66" t="s">
        <v>3236</v>
      </c>
      <c r="D9" s="67">
        <v>3</v>
      </c>
      <c r="E9" s="68" t="s">
        <v>132</v>
      </c>
      <c r="F9" s="69">
        <v>25</v>
      </c>
      <c r="G9" s="66"/>
      <c r="H9" s="70"/>
      <c r="I9" s="71"/>
      <c r="J9" s="71"/>
      <c r="K9" s="34" t="s">
        <v>65</v>
      </c>
      <c r="L9" s="78">
        <v>9</v>
      </c>
      <c r="M9" s="78"/>
      <c r="N9" s="73"/>
      <c r="O9" s="80" t="s">
        <v>419</v>
      </c>
      <c r="P9" s="82">
        <v>43698.74024305555</v>
      </c>
      <c r="Q9" s="80" t="s">
        <v>424</v>
      </c>
      <c r="R9" s="83" t="s">
        <v>498</v>
      </c>
      <c r="S9" s="80" t="s">
        <v>504</v>
      </c>
      <c r="T9" s="80"/>
      <c r="U9" s="80"/>
      <c r="V9" s="83" t="s">
        <v>520</v>
      </c>
      <c r="W9" s="82">
        <v>43698.74024305555</v>
      </c>
      <c r="X9" s="86">
        <v>43698</v>
      </c>
      <c r="Y9" s="88" t="s">
        <v>587</v>
      </c>
      <c r="Z9" s="83" t="s">
        <v>665</v>
      </c>
      <c r="AA9" s="80"/>
      <c r="AB9" s="80"/>
      <c r="AC9" s="88" t="s">
        <v>743</v>
      </c>
      <c r="AD9" s="88" t="s">
        <v>818</v>
      </c>
      <c r="AE9" s="80" t="b">
        <v>0</v>
      </c>
      <c r="AF9" s="80">
        <v>1</v>
      </c>
      <c r="AG9" s="88" t="s">
        <v>839</v>
      </c>
      <c r="AH9" s="80" t="b">
        <v>1</v>
      </c>
      <c r="AI9" s="80" t="s">
        <v>877</v>
      </c>
      <c r="AJ9" s="80"/>
      <c r="AK9" s="88" t="s">
        <v>818</v>
      </c>
      <c r="AL9" s="80" t="b">
        <v>0</v>
      </c>
      <c r="AM9" s="80">
        <v>0</v>
      </c>
      <c r="AN9" s="88" t="s">
        <v>887</v>
      </c>
      <c r="AO9" s="80" t="s">
        <v>891</v>
      </c>
      <c r="AP9" s="80" t="b">
        <v>0</v>
      </c>
      <c r="AQ9" s="88" t="s">
        <v>818</v>
      </c>
      <c r="AR9" s="80" t="s">
        <v>197</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c r="BG9" s="49"/>
      <c r="BH9" s="48"/>
      <c r="BI9" s="49"/>
      <c r="BJ9" s="48"/>
      <c r="BK9" s="49"/>
      <c r="BL9" s="48"/>
      <c r="BM9" s="49"/>
      <c r="BN9" s="48"/>
    </row>
    <row r="10" spans="1:66" ht="15">
      <c r="A10" s="65" t="s">
        <v>238</v>
      </c>
      <c r="B10" s="65" t="s">
        <v>308</v>
      </c>
      <c r="C10" s="66" t="s">
        <v>3236</v>
      </c>
      <c r="D10" s="67">
        <v>3</v>
      </c>
      <c r="E10" s="68" t="s">
        <v>132</v>
      </c>
      <c r="F10" s="69">
        <v>25</v>
      </c>
      <c r="G10" s="66"/>
      <c r="H10" s="70"/>
      <c r="I10" s="71"/>
      <c r="J10" s="71"/>
      <c r="K10" s="34" t="s">
        <v>65</v>
      </c>
      <c r="L10" s="78">
        <v>10</v>
      </c>
      <c r="M10" s="78"/>
      <c r="N10" s="73"/>
      <c r="O10" s="80" t="s">
        <v>420</v>
      </c>
      <c r="P10" s="82">
        <v>43698.74024305555</v>
      </c>
      <c r="Q10" s="80" t="s">
        <v>424</v>
      </c>
      <c r="R10" s="83" t="s">
        <v>498</v>
      </c>
      <c r="S10" s="80" t="s">
        <v>504</v>
      </c>
      <c r="T10" s="80"/>
      <c r="U10" s="80"/>
      <c r="V10" s="83" t="s">
        <v>520</v>
      </c>
      <c r="W10" s="82">
        <v>43698.74024305555</v>
      </c>
      <c r="X10" s="86">
        <v>43698</v>
      </c>
      <c r="Y10" s="88" t="s">
        <v>587</v>
      </c>
      <c r="Z10" s="83" t="s">
        <v>665</v>
      </c>
      <c r="AA10" s="80"/>
      <c r="AB10" s="80"/>
      <c r="AC10" s="88" t="s">
        <v>743</v>
      </c>
      <c r="AD10" s="88" t="s">
        <v>818</v>
      </c>
      <c r="AE10" s="80" t="b">
        <v>0</v>
      </c>
      <c r="AF10" s="80">
        <v>1</v>
      </c>
      <c r="AG10" s="88" t="s">
        <v>839</v>
      </c>
      <c r="AH10" s="80" t="b">
        <v>1</v>
      </c>
      <c r="AI10" s="80" t="s">
        <v>877</v>
      </c>
      <c r="AJ10" s="80"/>
      <c r="AK10" s="88" t="s">
        <v>818</v>
      </c>
      <c r="AL10" s="80" t="b">
        <v>0</v>
      </c>
      <c r="AM10" s="80">
        <v>0</v>
      </c>
      <c r="AN10" s="88" t="s">
        <v>887</v>
      </c>
      <c r="AO10" s="80" t="s">
        <v>891</v>
      </c>
      <c r="AP10" s="80" t="b">
        <v>0</v>
      </c>
      <c r="AQ10" s="88" t="s">
        <v>818</v>
      </c>
      <c r="AR10" s="80" t="s">
        <v>197</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v>0</v>
      </c>
      <c r="BG10" s="49">
        <v>0</v>
      </c>
      <c r="BH10" s="48">
        <v>0</v>
      </c>
      <c r="BI10" s="49">
        <v>0</v>
      </c>
      <c r="BJ10" s="48">
        <v>0</v>
      </c>
      <c r="BK10" s="49">
        <v>0</v>
      </c>
      <c r="BL10" s="48">
        <v>12</v>
      </c>
      <c r="BM10" s="49">
        <v>100</v>
      </c>
      <c r="BN10" s="48">
        <v>12</v>
      </c>
    </row>
    <row r="11" spans="1:66" ht="15">
      <c r="A11" s="65" t="s">
        <v>239</v>
      </c>
      <c r="B11" s="65" t="s">
        <v>310</v>
      </c>
      <c r="C11" s="66" t="s">
        <v>3236</v>
      </c>
      <c r="D11" s="67">
        <v>3</v>
      </c>
      <c r="E11" s="68" t="s">
        <v>132</v>
      </c>
      <c r="F11" s="69">
        <v>25</v>
      </c>
      <c r="G11" s="66"/>
      <c r="H11" s="70"/>
      <c r="I11" s="71"/>
      <c r="J11" s="71"/>
      <c r="K11" s="34" t="s">
        <v>65</v>
      </c>
      <c r="L11" s="78">
        <v>11</v>
      </c>
      <c r="M11" s="78"/>
      <c r="N11" s="73"/>
      <c r="O11" s="80" t="s">
        <v>420</v>
      </c>
      <c r="P11" s="82">
        <v>43698.74039351852</v>
      </c>
      <c r="Q11" s="80" t="s">
        <v>425</v>
      </c>
      <c r="R11" s="83" t="s">
        <v>499</v>
      </c>
      <c r="S11" s="80" t="s">
        <v>504</v>
      </c>
      <c r="T11" s="80" t="s">
        <v>505</v>
      </c>
      <c r="U11" s="80"/>
      <c r="V11" s="83" t="s">
        <v>521</v>
      </c>
      <c r="W11" s="82">
        <v>43698.74039351852</v>
      </c>
      <c r="X11" s="86">
        <v>43698</v>
      </c>
      <c r="Y11" s="88" t="s">
        <v>588</v>
      </c>
      <c r="Z11" s="83" t="s">
        <v>666</v>
      </c>
      <c r="AA11" s="80"/>
      <c r="AB11" s="80"/>
      <c r="AC11" s="88" t="s">
        <v>744</v>
      </c>
      <c r="AD11" s="80"/>
      <c r="AE11" s="80" t="b">
        <v>0</v>
      </c>
      <c r="AF11" s="80">
        <v>0</v>
      </c>
      <c r="AG11" s="88" t="s">
        <v>840</v>
      </c>
      <c r="AH11" s="80" t="b">
        <v>1</v>
      </c>
      <c r="AI11" s="80" t="s">
        <v>878</v>
      </c>
      <c r="AJ11" s="80"/>
      <c r="AK11" s="88" t="s">
        <v>818</v>
      </c>
      <c r="AL11" s="80" t="b">
        <v>0</v>
      </c>
      <c r="AM11" s="80">
        <v>0</v>
      </c>
      <c r="AN11" s="88" t="s">
        <v>887</v>
      </c>
      <c r="AO11" s="80" t="s">
        <v>892</v>
      </c>
      <c r="AP11" s="80" t="b">
        <v>0</v>
      </c>
      <c r="AQ11" s="88" t="s">
        <v>744</v>
      </c>
      <c r="AR11" s="80" t="s">
        <v>197</v>
      </c>
      <c r="AS11" s="80">
        <v>0</v>
      </c>
      <c r="AT11" s="80">
        <v>0</v>
      </c>
      <c r="AU11" s="80"/>
      <c r="AV11" s="80"/>
      <c r="AW11" s="80"/>
      <c r="AX11" s="80"/>
      <c r="AY11" s="80"/>
      <c r="AZ11" s="80"/>
      <c r="BA11" s="80"/>
      <c r="BB11" s="80"/>
      <c r="BC11">
        <v>1</v>
      </c>
      <c r="BD11" s="79" t="str">
        <f>REPLACE(INDEX(GroupVertices[Group],MATCH(Edges[[#This Row],[Vertex 1]],GroupVertices[Vertex],0)),1,1,"")</f>
        <v>6</v>
      </c>
      <c r="BE11" s="79" t="str">
        <f>REPLACE(INDEX(GroupVertices[Group],MATCH(Edges[[#This Row],[Vertex 2]],GroupVertices[Vertex],0)),1,1,"")</f>
        <v>6</v>
      </c>
      <c r="BF11" s="48">
        <v>0</v>
      </c>
      <c r="BG11" s="49">
        <v>0</v>
      </c>
      <c r="BH11" s="48">
        <v>0</v>
      </c>
      <c r="BI11" s="49">
        <v>0</v>
      </c>
      <c r="BJ11" s="48">
        <v>0</v>
      </c>
      <c r="BK11" s="49">
        <v>0</v>
      </c>
      <c r="BL11" s="48">
        <v>2</v>
      </c>
      <c r="BM11" s="49">
        <v>100</v>
      </c>
      <c r="BN11" s="48">
        <v>2</v>
      </c>
    </row>
    <row r="12" spans="1:66" ht="15">
      <c r="A12" s="65" t="s">
        <v>240</v>
      </c>
      <c r="B12" s="65" t="s">
        <v>308</v>
      </c>
      <c r="C12" s="66" t="s">
        <v>3236</v>
      </c>
      <c r="D12" s="67">
        <v>3</v>
      </c>
      <c r="E12" s="68" t="s">
        <v>132</v>
      </c>
      <c r="F12" s="69">
        <v>25</v>
      </c>
      <c r="G12" s="66"/>
      <c r="H12" s="70"/>
      <c r="I12" s="71"/>
      <c r="J12" s="71"/>
      <c r="K12" s="34" t="s">
        <v>65</v>
      </c>
      <c r="L12" s="78">
        <v>12</v>
      </c>
      <c r="M12" s="78"/>
      <c r="N12" s="73"/>
      <c r="O12" s="80" t="s">
        <v>420</v>
      </c>
      <c r="P12" s="82">
        <v>43698.74092592593</v>
      </c>
      <c r="Q12" s="80" t="s">
        <v>426</v>
      </c>
      <c r="R12" s="83" t="s">
        <v>499</v>
      </c>
      <c r="S12" s="80" t="s">
        <v>504</v>
      </c>
      <c r="T12" s="80"/>
      <c r="U12" s="83" t="s">
        <v>518</v>
      </c>
      <c r="V12" s="83" t="s">
        <v>518</v>
      </c>
      <c r="W12" s="82">
        <v>43698.74092592593</v>
      </c>
      <c r="X12" s="86">
        <v>43698</v>
      </c>
      <c r="Y12" s="88" t="s">
        <v>589</v>
      </c>
      <c r="Z12" s="83" t="s">
        <v>667</v>
      </c>
      <c r="AA12" s="80"/>
      <c r="AB12" s="80"/>
      <c r="AC12" s="88" t="s">
        <v>745</v>
      </c>
      <c r="AD12" s="80"/>
      <c r="AE12" s="80" t="b">
        <v>0</v>
      </c>
      <c r="AF12" s="80">
        <v>0</v>
      </c>
      <c r="AG12" s="88" t="s">
        <v>839</v>
      </c>
      <c r="AH12" s="80" t="b">
        <v>1</v>
      </c>
      <c r="AI12" s="80" t="s">
        <v>877</v>
      </c>
      <c r="AJ12" s="80"/>
      <c r="AK12" s="88" t="s">
        <v>818</v>
      </c>
      <c r="AL12" s="80" t="b">
        <v>0</v>
      </c>
      <c r="AM12" s="80">
        <v>0</v>
      </c>
      <c r="AN12" s="88" t="s">
        <v>887</v>
      </c>
      <c r="AO12" s="80" t="s">
        <v>893</v>
      </c>
      <c r="AP12" s="80" t="b">
        <v>0</v>
      </c>
      <c r="AQ12" s="88" t="s">
        <v>745</v>
      </c>
      <c r="AR12" s="80" t="s">
        <v>197</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8">
        <v>0</v>
      </c>
      <c r="BG12" s="49">
        <v>0</v>
      </c>
      <c r="BH12" s="48">
        <v>3</v>
      </c>
      <c r="BI12" s="49">
        <v>21.428571428571427</v>
      </c>
      <c r="BJ12" s="48">
        <v>0</v>
      </c>
      <c r="BK12" s="49">
        <v>0</v>
      </c>
      <c r="BL12" s="48">
        <v>11</v>
      </c>
      <c r="BM12" s="49">
        <v>78.57142857142857</v>
      </c>
      <c r="BN12" s="48">
        <v>14</v>
      </c>
    </row>
    <row r="13" spans="1:66" ht="15">
      <c r="A13" s="65" t="s">
        <v>241</v>
      </c>
      <c r="B13" s="65" t="s">
        <v>308</v>
      </c>
      <c r="C13" s="66" t="s">
        <v>3236</v>
      </c>
      <c r="D13" s="67">
        <v>3</v>
      </c>
      <c r="E13" s="68" t="s">
        <v>132</v>
      </c>
      <c r="F13" s="69">
        <v>25</v>
      </c>
      <c r="G13" s="66"/>
      <c r="H13" s="70"/>
      <c r="I13" s="71"/>
      <c r="J13" s="71"/>
      <c r="K13" s="34" t="s">
        <v>65</v>
      </c>
      <c r="L13" s="78">
        <v>13</v>
      </c>
      <c r="M13" s="78"/>
      <c r="N13" s="73"/>
      <c r="O13" s="80" t="s">
        <v>419</v>
      </c>
      <c r="P13" s="82">
        <v>43698.74145833333</v>
      </c>
      <c r="Q13" s="80" t="s">
        <v>427</v>
      </c>
      <c r="R13" s="83" t="s">
        <v>499</v>
      </c>
      <c r="S13" s="80" t="s">
        <v>504</v>
      </c>
      <c r="T13" s="80"/>
      <c r="U13" s="80"/>
      <c r="V13" s="83" t="s">
        <v>522</v>
      </c>
      <c r="W13" s="82">
        <v>43698.74145833333</v>
      </c>
      <c r="X13" s="86">
        <v>43698</v>
      </c>
      <c r="Y13" s="88" t="s">
        <v>590</v>
      </c>
      <c r="Z13" s="83" t="s">
        <v>668</v>
      </c>
      <c r="AA13" s="80"/>
      <c r="AB13" s="80"/>
      <c r="AC13" s="88" t="s">
        <v>746</v>
      </c>
      <c r="AD13" s="88" t="s">
        <v>818</v>
      </c>
      <c r="AE13" s="80" t="b">
        <v>0</v>
      </c>
      <c r="AF13" s="80">
        <v>0</v>
      </c>
      <c r="AG13" s="88" t="s">
        <v>839</v>
      </c>
      <c r="AH13" s="80" t="b">
        <v>1</v>
      </c>
      <c r="AI13" s="80" t="s">
        <v>877</v>
      </c>
      <c r="AJ13" s="80"/>
      <c r="AK13" s="88" t="s">
        <v>818</v>
      </c>
      <c r="AL13" s="80" t="b">
        <v>0</v>
      </c>
      <c r="AM13" s="80">
        <v>0</v>
      </c>
      <c r="AN13" s="88" t="s">
        <v>887</v>
      </c>
      <c r="AO13" s="80" t="s">
        <v>894</v>
      </c>
      <c r="AP13" s="80" t="b">
        <v>0</v>
      </c>
      <c r="AQ13" s="88" t="s">
        <v>818</v>
      </c>
      <c r="AR13" s="80" t="s">
        <v>197</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8">
        <v>0</v>
      </c>
      <c r="BG13" s="49">
        <v>0</v>
      </c>
      <c r="BH13" s="48">
        <v>0</v>
      </c>
      <c r="BI13" s="49">
        <v>0</v>
      </c>
      <c r="BJ13" s="48">
        <v>0</v>
      </c>
      <c r="BK13" s="49">
        <v>0</v>
      </c>
      <c r="BL13" s="48">
        <v>17</v>
      </c>
      <c r="BM13" s="49">
        <v>100</v>
      </c>
      <c r="BN13" s="48">
        <v>17</v>
      </c>
    </row>
    <row r="14" spans="1:66" ht="15">
      <c r="A14" s="65" t="s">
        <v>242</v>
      </c>
      <c r="B14" s="65" t="s">
        <v>311</v>
      </c>
      <c r="C14" s="66" t="s">
        <v>3236</v>
      </c>
      <c r="D14" s="67">
        <v>3</v>
      </c>
      <c r="E14" s="68" t="s">
        <v>132</v>
      </c>
      <c r="F14" s="69">
        <v>25</v>
      </c>
      <c r="G14" s="66"/>
      <c r="H14" s="70"/>
      <c r="I14" s="71"/>
      <c r="J14" s="71"/>
      <c r="K14" s="34" t="s">
        <v>65</v>
      </c>
      <c r="L14" s="78">
        <v>14</v>
      </c>
      <c r="M14" s="78"/>
      <c r="N14" s="73"/>
      <c r="O14" s="80" t="s">
        <v>420</v>
      </c>
      <c r="P14" s="82">
        <v>43698.74282407408</v>
      </c>
      <c r="Q14" s="80" t="s">
        <v>428</v>
      </c>
      <c r="R14" s="83" t="s">
        <v>499</v>
      </c>
      <c r="S14" s="80" t="s">
        <v>504</v>
      </c>
      <c r="T14" s="80"/>
      <c r="U14" s="80"/>
      <c r="V14" s="83" t="s">
        <v>523</v>
      </c>
      <c r="W14" s="82">
        <v>43698.74282407408</v>
      </c>
      <c r="X14" s="86">
        <v>43698</v>
      </c>
      <c r="Y14" s="88" t="s">
        <v>591</v>
      </c>
      <c r="Z14" s="83" t="s">
        <v>669</v>
      </c>
      <c r="AA14" s="80"/>
      <c r="AB14" s="80"/>
      <c r="AC14" s="88" t="s">
        <v>747</v>
      </c>
      <c r="AD14" s="80"/>
      <c r="AE14" s="80" t="b">
        <v>0</v>
      </c>
      <c r="AF14" s="80">
        <v>0</v>
      </c>
      <c r="AG14" s="88" t="s">
        <v>841</v>
      </c>
      <c r="AH14" s="80" t="b">
        <v>1</v>
      </c>
      <c r="AI14" s="80" t="s">
        <v>879</v>
      </c>
      <c r="AJ14" s="80"/>
      <c r="AK14" s="88" t="s">
        <v>818</v>
      </c>
      <c r="AL14" s="80" t="b">
        <v>0</v>
      </c>
      <c r="AM14" s="80">
        <v>0</v>
      </c>
      <c r="AN14" s="88" t="s">
        <v>887</v>
      </c>
      <c r="AO14" s="80" t="s">
        <v>893</v>
      </c>
      <c r="AP14" s="80" t="b">
        <v>0</v>
      </c>
      <c r="AQ14" s="88" t="s">
        <v>747</v>
      </c>
      <c r="AR14" s="80" t="s">
        <v>197</v>
      </c>
      <c r="AS14" s="80">
        <v>0</v>
      </c>
      <c r="AT14" s="80">
        <v>0</v>
      </c>
      <c r="AU14" s="80"/>
      <c r="AV14" s="80"/>
      <c r="AW14" s="80"/>
      <c r="AX14" s="80"/>
      <c r="AY14" s="80"/>
      <c r="AZ14" s="80"/>
      <c r="BA14" s="80"/>
      <c r="BB14" s="80"/>
      <c r="BC14">
        <v>1</v>
      </c>
      <c r="BD14" s="79" t="str">
        <f>REPLACE(INDEX(GroupVertices[Group],MATCH(Edges[[#This Row],[Vertex 1]],GroupVertices[Vertex],0)),1,1,"")</f>
        <v>28</v>
      </c>
      <c r="BE14" s="79" t="str">
        <f>REPLACE(INDEX(GroupVertices[Group],MATCH(Edges[[#This Row],[Vertex 2]],GroupVertices[Vertex],0)),1,1,"")</f>
        <v>28</v>
      </c>
      <c r="BF14" s="48">
        <v>0</v>
      </c>
      <c r="BG14" s="49">
        <v>0</v>
      </c>
      <c r="BH14" s="48">
        <v>0</v>
      </c>
      <c r="BI14" s="49">
        <v>0</v>
      </c>
      <c r="BJ14" s="48">
        <v>0</v>
      </c>
      <c r="BK14" s="49">
        <v>0</v>
      </c>
      <c r="BL14" s="48">
        <v>3</v>
      </c>
      <c r="BM14" s="49">
        <v>100</v>
      </c>
      <c r="BN14" s="48">
        <v>3</v>
      </c>
    </row>
    <row r="15" spans="1:66" ht="15">
      <c r="A15" s="65" t="s">
        <v>243</v>
      </c>
      <c r="B15" s="65" t="s">
        <v>312</v>
      </c>
      <c r="C15" s="66" t="s">
        <v>3236</v>
      </c>
      <c r="D15" s="67">
        <v>3</v>
      </c>
      <c r="E15" s="68" t="s">
        <v>132</v>
      </c>
      <c r="F15" s="69">
        <v>25</v>
      </c>
      <c r="G15" s="66"/>
      <c r="H15" s="70"/>
      <c r="I15" s="71"/>
      <c r="J15" s="71"/>
      <c r="K15" s="34" t="s">
        <v>65</v>
      </c>
      <c r="L15" s="78">
        <v>15</v>
      </c>
      <c r="M15" s="78"/>
      <c r="N15" s="73"/>
      <c r="O15" s="80" t="s">
        <v>419</v>
      </c>
      <c r="P15" s="82">
        <v>43698.74283564815</v>
      </c>
      <c r="Q15" s="80" t="s">
        <v>429</v>
      </c>
      <c r="R15" s="83" t="s">
        <v>499</v>
      </c>
      <c r="S15" s="80" t="s">
        <v>504</v>
      </c>
      <c r="T15" s="80"/>
      <c r="U15" s="80"/>
      <c r="V15" s="83" t="s">
        <v>524</v>
      </c>
      <c r="W15" s="82">
        <v>43698.74283564815</v>
      </c>
      <c r="X15" s="86">
        <v>43698</v>
      </c>
      <c r="Y15" s="88" t="s">
        <v>592</v>
      </c>
      <c r="Z15" s="83" t="s">
        <v>670</v>
      </c>
      <c r="AA15" s="80"/>
      <c r="AB15" s="80"/>
      <c r="AC15" s="88" t="s">
        <v>748</v>
      </c>
      <c r="AD15" s="80"/>
      <c r="AE15" s="80" t="b">
        <v>0</v>
      </c>
      <c r="AF15" s="80">
        <v>0</v>
      </c>
      <c r="AG15" s="88" t="s">
        <v>842</v>
      </c>
      <c r="AH15" s="80" t="b">
        <v>1</v>
      </c>
      <c r="AI15" s="80" t="s">
        <v>878</v>
      </c>
      <c r="AJ15" s="80"/>
      <c r="AK15" s="88" t="s">
        <v>818</v>
      </c>
      <c r="AL15" s="80" t="b">
        <v>0</v>
      </c>
      <c r="AM15" s="80">
        <v>0</v>
      </c>
      <c r="AN15" s="88" t="s">
        <v>887</v>
      </c>
      <c r="AO15" s="80" t="s">
        <v>895</v>
      </c>
      <c r="AP15" s="80" t="b">
        <v>0</v>
      </c>
      <c r="AQ15" s="88" t="s">
        <v>748</v>
      </c>
      <c r="AR15" s="80" t="s">
        <v>197</v>
      </c>
      <c r="AS15" s="80">
        <v>0</v>
      </c>
      <c r="AT15" s="80">
        <v>0</v>
      </c>
      <c r="AU15" s="80"/>
      <c r="AV15" s="80"/>
      <c r="AW15" s="80"/>
      <c r="AX15" s="80"/>
      <c r="AY15" s="80"/>
      <c r="AZ15" s="80"/>
      <c r="BA15" s="80"/>
      <c r="BB15" s="80"/>
      <c r="BC15">
        <v>1</v>
      </c>
      <c r="BD15" s="79" t="str">
        <f>REPLACE(INDEX(GroupVertices[Group],MATCH(Edges[[#This Row],[Vertex 1]],GroupVertices[Vertex],0)),1,1,"")</f>
        <v>9</v>
      </c>
      <c r="BE15" s="79" t="str">
        <f>REPLACE(INDEX(GroupVertices[Group],MATCH(Edges[[#This Row],[Vertex 2]],GroupVertices[Vertex],0)),1,1,"")</f>
        <v>9</v>
      </c>
      <c r="BF15" s="48"/>
      <c r="BG15" s="49"/>
      <c r="BH15" s="48"/>
      <c r="BI15" s="49"/>
      <c r="BJ15" s="48"/>
      <c r="BK15" s="49"/>
      <c r="BL15" s="48"/>
      <c r="BM15" s="49"/>
      <c r="BN15" s="48"/>
    </row>
    <row r="16" spans="1:66" ht="15">
      <c r="A16" s="65" t="s">
        <v>243</v>
      </c>
      <c r="B16" s="65" t="s">
        <v>313</v>
      </c>
      <c r="C16" s="66" t="s">
        <v>3236</v>
      </c>
      <c r="D16" s="67">
        <v>3</v>
      </c>
      <c r="E16" s="68" t="s">
        <v>132</v>
      </c>
      <c r="F16" s="69">
        <v>25</v>
      </c>
      <c r="G16" s="66"/>
      <c r="H16" s="70"/>
      <c r="I16" s="71"/>
      <c r="J16" s="71"/>
      <c r="K16" s="34" t="s">
        <v>65</v>
      </c>
      <c r="L16" s="78">
        <v>16</v>
      </c>
      <c r="M16" s="78"/>
      <c r="N16" s="73"/>
      <c r="O16" s="80" t="s">
        <v>419</v>
      </c>
      <c r="P16" s="82">
        <v>43698.74283564815</v>
      </c>
      <c r="Q16" s="80" t="s">
        <v>429</v>
      </c>
      <c r="R16" s="83" t="s">
        <v>499</v>
      </c>
      <c r="S16" s="80" t="s">
        <v>504</v>
      </c>
      <c r="T16" s="80"/>
      <c r="U16" s="80"/>
      <c r="V16" s="83" t="s">
        <v>524</v>
      </c>
      <c r="W16" s="82">
        <v>43698.74283564815</v>
      </c>
      <c r="X16" s="86">
        <v>43698</v>
      </c>
      <c r="Y16" s="88" t="s">
        <v>592</v>
      </c>
      <c r="Z16" s="83" t="s">
        <v>670</v>
      </c>
      <c r="AA16" s="80"/>
      <c r="AB16" s="80"/>
      <c r="AC16" s="88" t="s">
        <v>748</v>
      </c>
      <c r="AD16" s="80"/>
      <c r="AE16" s="80" t="b">
        <v>0</v>
      </c>
      <c r="AF16" s="80">
        <v>0</v>
      </c>
      <c r="AG16" s="88" t="s">
        <v>842</v>
      </c>
      <c r="AH16" s="80" t="b">
        <v>1</v>
      </c>
      <c r="AI16" s="80" t="s">
        <v>878</v>
      </c>
      <c r="AJ16" s="80"/>
      <c r="AK16" s="88" t="s">
        <v>818</v>
      </c>
      <c r="AL16" s="80" t="b">
        <v>0</v>
      </c>
      <c r="AM16" s="80">
        <v>0</v>
      </c>
      <c r="AN16" s="88" t="s">
        <v>887</v>
      </c>
      <c r="AO16" s="80" t="s">
        <v>895</v>
      </c>
      <c r="AP16" s="80" t="b">
        <v>0</v>
      </c>
      <c r="AQ16" s="88" t="s">
        <v>748</v>
      </c>
      <c r="AR16" s="80" t="s">
        <v>197</v>
      </c>
      <c r="AS16" s="80">
        <v>0</v>
      </c>
      <c r="AT16" s="80">
        <v>0</v>
      </c>
      <c r="AU16" s="80"/>
      <c r="AV16" s="80"/>
      <c r="AW16" s="80"/>
      <c r="AX16" s="80"/>
      <c r="AY16" s="80"/>
      <c r="AZ16" s="80"/>
      <c r="BA16" s="80"/>
      <c r="BB16" s="80"/>
      <c r="BC16">
        <v>1</v>
      </c>
      <c r="BD16" s="79" t="str">
        <f>REPLACE(INDEX(GroupVertices[Group],MATCH(Edges[[#This Row],[Vertex 1]],GroupVertices[Vertex],0)),1,1,"")</f>
        <v>9</v>
      </c>
      <c r="BE16" s="79" t="str">
        <f>REPLACE(INDEX(GroupVertices[Group],MATCH(Edges[[#This Row],[Vertex 2]],GroupVertices[Vertex],0)),1,1,"")</f>
        <v>9</v>
      </c>
      <c r="BF16" s="48"/>
      <c r="BG16" s="49"/>
      <c r="BH16" s="48"/>
      <c r="BI16" s="49"/>
      <c r="BJ16" s="48"/>
      <c r="BK16" s="49"/>
      <c r="BL16" s="48"/>
      <c r="BM16" s="49"/>
      <c r="BN16" s="48"/>
    </row>
    <row r="17" spans="1:66" ht="15">
      <c r="A17" s="65" t="s">
        <v>243</v>
      </c>
      <c r="B17" s="65" t="s">
        <v>314</v>
      </c>
      <c r="C17" s="66" t="s">
        <v>3236</v>
      </c>
      <c r="D17" s="67">
        <v>3</v>
      </c>
      <c r="E17" s="68" t="s">
        <v>132</v>
      </c>
      <c r="F17" s="69">
        <v>25</v>
      </c>
      <c r="G17" s="66"/>
      <c r="H17" s="70"/>
      <c r="I17" s="71"/>
      <c r="J17" s="71"/>
      <c r="K17" s="34" t="s">
        <v>65</v>
      </c>
      <c r="L17" s="78">
        <v>17</v>
      </c>
      <c r="M17" s="78"/>
      <c r="N17" s="73"/>
      <c r="O17" s="80" t="s">
        <v>420</v>
      </c>
      <c r="P17" s="82">
        <v>43698.74283564815</v>
      </c>
      <c r="Q17" s="80" t="s">
        <v>429</v>
      </c>
      <c r="R17" s="83" t="s">
        <v>499</v>
      </c>
      <c r="S17" s="80" t="s">
        <v>504</v>
      </c>
      <c r="T17" s="80"/>
      <c r="U17" s="80"/>
      <c r="V17" s="83" t="s">
        <v>524</v>
      </c>
      <c r="W17" s="82">
        <v>43698.74283564815</v>
      </c>
      <c r="X17" s="86">
        <v>43698</v>
      </c>
      <c r="Y17" s="88" t="s">
        <v>592</v>
      </c>
      <c r="Z17" s="83" t="s">
        <v>670</v>
      </c>
      <c r="AA17" s="80"/>
      <c r="AB17" s="80"/>
      <c r="AC17" s="88" t="s">
        <v>748</v>
      </c>
      <c r="AD17" s="80"/>
      <c r="AE17" s="80" t="b">
        <v>0</v>
      </c>
      <c r="AF17" s="80">
        <v>0</v>
      </c>
      <c r="AG17" s="88" t="s">
        <v>842</v>
      </c>
      <c r="AH17" s="80" t="b">
        <v>1</v>
      </c>
      <c r="AI17" s="80" t="s">
        <v>878</v>
      </c>
      <c r="AJ17" s="80"/>
      <c r="AK17" s="88" t="s">
        <v>818</v>
      </c>
      <c r="AL17" s="80" t="b">
        <v>0</v>
      </c>
      <c r="AM17" s="80">
        <v>0</v>
      </c>
      <c r="AN17" s="88" t="s">
        <v>887</v>
      </c>
      <c r="AO17" s="80" t="s">
        <v>895</v>
      </c>
      <c r="AP17" s="80" t="b">
        <v>0</v>
      </c>
      <c r="AQ17" s="88" t="s">
        <v>748</v>
      </c>
      <c r="AR17" s="80" t="s">
        <v>197</v>
      </c>
      <c r="AS17" s="80">
        <v>0</v>
      </c>
      <c r="AT17" s="80">
        <v>0</v>
      </c>
      <c r="AU17" s="80"/>
      <c r="AV17" s="80"/>
      <c r="AW17" s="80"/>
      <c r="AX17" s="80"/>
      <c r="AY17" s="80"/>
      <c r="AZ17" s="80"/>
      <c r="BA17" s="80"/>
      <c r="BB17" s="80"/>
      <c r="BC17">
        <v>1</v>
      </c>
      <c r="BD17" s="79" t="str">
        <f>REPLACE(INDEX(GroupVertices[Group],MATCH(Edges[[#This Row],[Vertex 1]],GroupVertices[Vertex],0)),1,1,"")</f>
        <v>9</v>
      </c>
      <c r="BE17" s="79" t="str">
        <f>REPLACE(INDEX(GroupVertices[Group],MATCH(Edges[[#This Row],[Vertex 2]],GroupVertices[Vertex],0)),1,1,"")</f>
        <v>9</v>
      </c>
      <c r="BF17" s="48">
        <v>0</v>
      </c>
      <c r="BG17" s="49">
        <v>0</v>
      </c>
      <c r="BH17" s="48">
        <v>0</v>
      </c>
      <c r="BI17" s="49">
        <v>0</v>
      </c>
      <c r="BJ17" s="48">
        <v>0</v>
      </c>
      <c r="BK17" s="49">
        <v>0</v>
      </c>
      <c r="BL17" s="48">
        <v>3</v>
      </c>
      <c r="BM17" s="49">
        <v>100</v>
      </c>
      <c r="BN17" s="48">
        <v>3</v>
      </c>
    </row>
    <row r="18" spans="1:66" ht="15">
      <c r="A18" s="65" t="s">
        <v>244</v>
      </c>
      <c r="B18" s="65" t="s">
        <v>308</v>
      </c>
      <c r="C18" s="66" t="s">
        <v>3236</v>
      </c>
      <c r="D18" s="67">
        <v>3</v>
      </c>
      <c r="E18" s="68" t="s">
        <v>132</v>
      </c>
      <c r="F18" s="69">
        <v>25</v>
      </c>
      <c r="G18" s="66"/>
      <c r="H18" s="70"/>
      <c r="I18" s="71"/>
      <c r="J18" s="71"/>
      <c r="K18" s="34" t="s">
        <v>65</v>
      </c>
      <c r="L18" s="78">
        <v>18</v>
      </c>
      <c r="M18" s="78"/>
      <c r="N18" s="73"/>
      <c r="O18" s="80" t="s">
        <v>420</v>
      </c>
      <c r="P18" s="82">
        <v>43698.74309027778</v>
      </c>
      <c r="Q18" s="80" t="s">
        <v>430</v>
      </c>
      <c r="R18" s="83" t="s">
        <v>499</v>
      </c>
      <c r="S18" s="80" t="s">
        <v>504</v>
      </c>
      <c r="T18" s="80"/>
      <c r="U18" s="80"/>
      <c r="V18" s="83" t="s">
        <v>525</v>
      </c>
      <c r="W18" s="82">
        <v>43698.74309027778</v>
      </c>
      <c r="X18" s="86">
        <v>43698</v>
      </c>
      <c r="Y18" s="88" t="s">
        <v>593</v>
      </c>
      <c r="Z18" s="83" t="s">
        <v>671</v>
      </c>
      <c r="AA18" s="80"/>
      <c r="AB18" s="80"/>
      <c r="AC18" s="88" t="s">
        <v>749</v>
      </c>
      <c r="AD18" s="80"/>
      <c r="AE18" s="80" t="b">
        <v>0</v>
      </c>
      <c r="AF18" s="80">
        <v>0</v>
      </c>
      <c r="AG18" s="88" t="s">
        <v>839</v>
      </c>
      <c r="AH18" s="80" t="b">
        <v>1</v>
      </c>
      <c r="AI18" s="80" t="s">
        <v>877</v>
      </c>
      <c r="AJ18" s="80"/>
      <c r="AK18" s="88" t="s">
        <v>818</v>
      </c>
      <c r="AL18" s="80" t="b">
        <v>0</v>
      </c>
      <c r="AM18" s="80">
        <v>0</v>
      </c>
      <c r="AN18" s="88" t="s">
        <v>887</v>
      </c>
      <c r="AO18" s="80" t="s">
        <v>893</v>
      </c>
      <c r="AP18" s="80" t="b">
        <v>0</v>
      </c>
      <c r="AQ18" s="88" t="s">
        <v>749</v>
      </c>
      <c r="AR18" s="80" t="s">
        <v>197</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8">
        <v>0</v>
      </c>
      <c r="BG18" s="49">
        <v>0</v>
      </c>
      <c r="BH18" s="48">
        <v>0</v>
      </c>
      <c r="BI18" s="49">
        <v>0</v>
      </c>
      <c r="BJ18" s="48">
        <v>0</v>
      </c>
      <c r="BK18" s="49">
        <v>0</v>
      </c>
      <c r="BL18" s="48">
        <v>12</v>
      </c>
      <c r="BM18" s="49">
        <v>100</v>
      </c>
      <c r="BN18" s="48">
        <v>12</v>
      </c>
    </row>
    <row r="19" spans="1:66" ht="15">
      <c r="A19" s="65" t="s">
        <v>245</v>
      </c>
      <c r="B19" s="65" t="s">
        <v>315</v>
      </c>
      <c r="C19" s="66" t="s">
        <v>3236</v>
      </c>
      <c r="D19" s="67">
        <v>3</v>
      </c>
      <c r="E19" s="68" t="s">
        <v>132</v>
      </c>
      <c r="F19" s="69">
        <v>25</v>
      </c>
      <c r="G19" s="66"/>
      <c r="H19" s="70"/>
      <c r="I19" s="71"/>
      <c r="J19" s="71"/>
      <c r="K19" s="34" t="s">
        <v>65</v>
      </c>
      <c r="L19" s="78">
        <v>19</v>
      </c>
      <c r="M19" s="78"/>
      <c r="N19" s="73"/>
      <c r="O19" s="80" t="s">
        <v>420</v>
      </c>
      <c r="P19" s="82">
        <v>43698.744780092595</v>
      </c>
      <c r="Q19" s="80" t="s">
        <v>431</v>
      </c>
      <c r="R19" s="83" t="s">
        <v>499</v>
      </c>
      <c r="S19" s="80" t="s">
        <v>504</v>
      </c>
      <c r="T19" s="80"/>
      <c r="U19" s="80"/>
      <c r="V19" s="83" t="s">
        <v>526</v>
      </c>
      <c r="W19" s="82">
        <v>43698.744780092595</v>
      </c>
      <c r="X19" s="86">
        <v>43698</v>
      </c>
      <c r="Y19" s="88" t="s">
        <v>594</v>
      </c>
      <c r="Z19" s="83" t="s">
        <v>672</v>
      </c>
      <c r="AA19" s="80"/>
      <c r="AB19" s="80"/>
      <c r="AC19" s="88" t="s">
        <v>750</v>
      </c>
      <c r="AD19" s="80"/>
      <c r="AE19" s="80" t="b">
        <v>0</v>
      </c>
      <c r="AF19" s="80">
        <v>0</v>
      </c>
      <c r="AG19" s="88" t="s">
        <v>843</v>
      </c>
      <c r="AH19" s="80" t="b">
        <v>1</v>
      </c>
      <c r="AI19" s="80" t="s">
        <v>877</v>
      </c>
      <c r="AJ19" s="80"/>
      <c r="AK19" s="88" t="s">
        <v>818</v>
      </c>
      <c r="AL19" s="80" t="b">
        <v>0</v>
      </c>
      <c r="AM19" s="80">
        <v>0</v>
      </c>
      <c r="AN19" s="88" t="s">
        <v>887</v>
      </c>
      <c r="AO19" s="80" t="s">
        <v>895</v>
      </c>
      <c r="AP19" s="80" t="b">
        <v>0</v>
      </c>
      <c r="AQ19" s="88" t="s">
        <v>750</v>
      </c>
      <c r="AR19" s="80" t="s">
        <v>197</v>
      </c>
      <c r="AS19" s="80">
        <v>0</v>
      </c>
      <c r="AT19" s="80">
        <v>0</v>
      </c>
      <c r="AU19" s="80"/>
      <c r="AV19" s="80"/>
      <c r="AW19" s="80"/>
      <c r="AX19" s="80"/>
      <c r="AY19" s="80"/>
      <c r="AZ19" s="80"/>
      <c r="BA19" s="80"/>
      <c r="BB19" s="80"/>
      <c r="BC19">
        <v>1</v>
      </c>
      <c r="BD19" s="79" t="str">
        <f>REPLACE(INDEX(GroupVertices[Group],MATCH(Edges[[#This Row],[Vertex 1]],GroupVertices[Vertex],0)),1,1,"")</f>
        <v>27</v>
      </c>
      <c r="BE19" s="79" t="str">
        <f>REPLACE(INDEX(GroupVertices[Group],MATCH(Edges[[#This Row],[Vertex 2]],GroupVertices[Vertex],0)),1,1,"")</f>
        <v>27</v>
      </c>
      <c r="BF19" s="48">
        <v>1</v>
      </c>
      <c r="BG19" s="49">
        <v>11.11111111111111</v>
      </c>
      <c r="BH19" s="48">
        <v>0</v>
      </c>
      <c r="BI19" s="49">
        <v>0</v>
      </c>
      <c r="BJ19" s="48">
        <v>0</v>
      </c>
      <c r="BK19" s="49">
        <v>0</v>
      </c>
      <c r="BL19" s="48">
        <v>8</v>
      </c>
      <c r="BM19" s="49">
        <v>88.88888888888889</v>
      </c>
      <c r="BN19" s="48">
        <v>9</v>
      </c>
    </row>
    <row r="20" spans="1:66" ht="15">
      <c r="A20" s="65" t="s">
        <v>246</v>
      </c>
      <c r="B20" s="65" t="s">
        <v>316</v>
      </c>
      <c r="C20" s="66" t="s">
        <v>3237</v>
      </c>
      <c r="D20" s="67">
        <v>4.75</v>
      </c>
      <c r="E20" s="68" t="s">
        <v>132</v>
      </c>
      <c r="F20" s="69">
        <v>20.75</v>
      </c>
      <c r="G20" s="66"/>
      <c r="H20" s="70"/>
      <c r="I20" s="71"/>
      <c r="J20" s="71"/>
      <c r="K20" s="34" t="s">
        <v>65</v>
      </c>
      <c r="L20" s="78">
        <v>20</v>
      </c>
      <c r="M20" s="78"/>
      <c r="N20" s="73"/>
      <c r="O20" s="80" t="s">
        <v>420</v>
      </c>
      <c r="P20" s="82">
        <v>43698.74568287037</v>
      </c>
      <c r="Q20" s="80" t="s">
        <v>432</v>
      </c>
      <c r="R20" s="83" t="s">
        <v>498</v>
      </c>
      <c r="S20" s="80" t="s">
        <v>504</v>
      </c>
      <c r="T20" s="80"/>
      <c r="U20" s="80"/>
      <c r="V20" s="83" t="s">
        <v>527</v>
      </c>
      <c r="W20" s="82">
        <v>43698.74568287037</v>
      </c>
      <c r="X20" s="86">
        <v>43698</v>
      </c>
      <c r="Y20" s="88" t="s">
        <v>595</v>
      </c>
      <c r="Z20" s="83" t="s">
        <v>673</v>
      </c>
      <c r="AA20" s="80"/>
      <c r="AB20" s="80"/>
      <c r="AC20" s="88" t="s">
        <v>751</v>
      </c>
      <c r="AD20" s="88" t="s">
        <v>819</v>
      </c>
      <c r="AE20" s="80" t="b">
        <v>0</v>
      </c>
      <c r="AF20" s="80">
        <v>0</v>
      </c>
      <c r="AG20" s="88" t="s">
        <v>844</v>
      </c>
      <c r="AH20" s="80" t="b">
        <v>1</v>
      </c>
      <c r="AI20" s="80" t="s">
        <v>878</v>
      </c>
      <c r="AJ20" s="80"/>
      <c r="AK20" s="88" t="s">
        <v>818</v>
      </c>
      <c r="AL20" s="80" t="b">
        <v>0</v>
      </c>
      <c r="AM20" s="80">
        <v>0</v>
      </c>
      <c r="AN20" s="88" t="s">
        <v>887</v>
      </c>
      <c r="AO20" s="80" t="s">
        <v>891</v>
      </c>
      <c r="AP20" s="80" t="b">
        <v>0</v>
      </c>
      <c r="AQ20" s="88" t="s">
        <v>819</v>
      </c>
      <c r="AR20" s="80" t="s">
        <v>197</v>
      </c>
      <c r="AS20" s="80">
        <v>0</v>
      </c>
      <c r="AT20" s="80">
        <v>0</v>
      </c>
      <c r="AU20" s="80"/>
      <c r="AV20" s="80"/>
      <c r="AW20" s="80"/>
      <c r="AX20" s="80"/>
      <c r="AY20" s="80"/>
      <c r="AZ20" s="80"/>
      <c r="BA20" s="80"/>
      <c r="BB20" s="80"/>
      <c r="BC20">
        <v>2</v>
      </c>
      <c r="BD20" s="79" t="str">
        <f>REPLACE(INDEX(GroupVertices[Group],MATCH(Edges[[#This Row],[Vertex 1]],GroupVertices[Vertex],0)),1,1,"")</f>
        <v>26</v>
      </c>
      <c r="BE20" s="79" t="str">
        <f>REPLACE(INDEX(GroupVertices[Group],MATCH(Edges[[#This Row],[Vertex 2]],GroupVertices[Vertex],0)),1,1,"")</f>
        <v>26</v>
      </c>
      <c r="BF20" s="48">
        <v>0</v>
      </c>
      <c r="BG20" s="49">
        <v>0</v>
      </c>
      <c r="BH20" s="48">
        <v>0</v>
      </c>
      <c r="BI20" s="49">
        <v>0</v>
      </c>
      <c r="BJ20" s="48">
        <v>0</v>
      </c>
      <c r="BK20" s="49">
        <v>0</v>
      </c>
      <c r="BL20" s="48">
        <v>1</v>
      </c>
      <c r="BM20" s="49">
        <v>100</v>
      </c>
      <c r="BN20" s="48">
        <v>1</v>
      </c>
    </row>
    <row r="21" spans="1:66" ht="15">
      <c r="A21" s="65" t="s">
        <v>247</v>
      </c>
      <c r="B21" s="65" t="s">
        <v>317</v>
      </c>
      <c r="C21" s="66" t="s">
        <v>3236</v>
      </c>
      <c r="D21" s="67">
        <v>3</v>
      </c>
      <c r="E21" s="68" t="s">
        <v>132</v>
      </c>
      <c r="F21" s="69">
        <v>25</v>
      </c>
      <c r="G21" s="66"/>
      <c r="H21" s="70"/>
      <c r="I21" s="71"/>
      <c r="J21" s="71"/>
      <c r="K21" s="34" t="s">
        <v>65</v>
      </c>
      <c r="L21" s="78">
        <v>21</v>
      </c>
      <c r="M21" s="78"/>
      <c r="N21" s="73"/>
      <c r="O21" s="80" t="s">
        <v>420</v>
      </c>
      <c r="P21" s="82">
        <v>43698.74642361111</v>
      </c>
      <c r="Q21" s="80" t="s">
        <v>433</v>
      </c>
      <c r="R21" s="83" t="s">
        <v>500</v>
      </c>
      <c r="S21" s="80" t="s">
        <v>504</v>
      </c>
      <c r="T21" s="80"/>
      <c r="U21" s="80"/>
      <c r="V21" s="83" t="s">
        <v>528</v>
      </c>
      <c r="W21" s="82">
        <v>43698.74642361111</v>
      </c>
      <c r="X21" s="86">
        <v>43698</v>
      </c>
      <c r="Y21" s="88" t="s">
        <v>596</v>
      </c>
      <c r="Z21" s="83" t="s">
        <v>674</v>
      </c>
      <c r="AA21" s="80"/>
      <c r="AB21" s="80"/>
      <c r="AC21" s="88" t="s">
        <v>752</v>
      </c>
      <c r="AD21" s="80"/>
      <c r="AE21" s="80" t="b">
        <v>0</v>
      </c>
      <c r="AF21" s="80">
        <v>0</v>
      </c>
      <c r="AG21" s="88" t="s">
        <v>845</v>
      </c>
      <c r="AH21" s="80" t="b">
        <v>1</v>
      </c>
      <c r="AI21" s="80" t="s">
        <v>877</v>
      </c>
      <c r="AJ21" s="80"/>
      <c r="AK21" s="88" t="s">
        <v>818</v>
      </c>
      <c r="AL21" s="80" t="b">
        <v>0</v>
      </c>
      <c r="AM21" s="80">
        <v>0</v>
      </c>
      <c r="AN21" s="88" t="s">
        <v>887</v>
      </c>
      <c r="AO21" s="80" t="s">
        <v>891</v>
      </c>
      <c r="AP21" s="80" t="b">
        <v>0</v>
      </c>
      <c r="AQ21" s="88" t="s">
        <v>752</v>
      </c>
      <c r="AR21" s="80" t="s">
        <v>197</v>
      </c>
      <c r="AS21" s="80">
        <v>0</v>
      </c>
      <c r="AT21" s="80">
        <v>0</v>
      </c>
      <c r="AU21" s="80"/>
      <c r="AV21" s="80"/>
      <c r="AW21" s="80"/>
      <c r="AX21" s="80"/>
      <c r="AY21" s="80"/>
      <c r="AZ21" s="80"/>
      <c r="BA21" s="80"/>
      <c r="BB21" s="80"/>
      <c r="BC21">
        <v>1</v>
      </c>
      <c r="BD21" s="79" t="str">
        <f>REPLACE(INDEX(GroupVertices[Group],MATCH(Edges[[#This Row],[Vertex 1]],GroupVertices[Vertex],0)),1,1,"")</f>
        <v>25</v>
      </c>
      <c r="BE21" s="79" t="str">
        <f>REPLACE(INDEX(GroupVertices[Group],MATCH(Edges[[#This Row],[Vertex 2]],GroupVertices[Vertex],0)),1,1,"")</f>
        <v>25</v>
      </c>
      <c r="BF21" s="48">
        <v>2</v>
      </c>
      <c r="BG21" s="49">
        <v>25</v>
      </c>
      <c r="BH21" s="48">
        <v>0</v>
      </c>
      <c r="BI21" s="49">
        <v>0</v>
      </c>
      <c r="BJ21" s="48">
        <v>0</v>
      </c>
      <c r="BK21" s="49">
        <v>0</v>
      </c>
      <c r="BL21" s="48">
        <v>6</v>
      </c>
      <c r="BM21" s="49">
        <v>75</v>
      </c>
      <c r="BN21" s="48">
        <v>8</v>
      </c>
    </row>
    <row r="22" spans="1:66" ht="15">
      <c r="A22" s="65" t="s">
        <v>248</v>
      </c>
      <c r="B22" s="65" t="s">
        <v>307</v>
      </c>
      <c r="C22" s="66" t="s">
        <v>3236</v>
      </c>
      <c r="D22" s="67">
        <v>3</v>
      </c>
      <c r="E22" s="68" t="s">
        <v>132</v>
      </c>
      <c r="F22" s="69">
        <v>25</v>
      </c>
      <c r="G22" s="66"/>
      <c r="H22" s="70"/>
      <c r="I22" s="71"/>
      <c r="J22" s="71"/>
      <c r="K22" s="34" t="s">
        <v>65</v>
      </c>
      <c r="L22" s="78">
        <v>22</v>
      </c>
      <c r="M22" s="78"/>
      <c r="N22" s="73"/>
      <c r="O22" s="80" t="s">
        <v>419</v>
      </c>
      <c r="P22" s="82">
        <v>43698.7465625</v>
      </c>
      <c r="Q22" s="80" t="s">
        <v>434</v>
      </c>
      <c r="R22" s="83" t="s">
        <v>499</v>
      </c>
      <c r="S22" s="80" t="s">
        <v>504</v>
      </c>
      <c r="T22" s="80"/>
      <c r="U22" s="80"/>
      <c r="V22" s="83" t="s">
        <v>529</v>
      </c>
      <c r="W22" s="82">
        <v>43698.7465625</v>
      </c>
      <c r="X22" s="86">
        <v>43698</v>
      </c>
      <c r="Y22" s="88" t="s">
        <v>597</v>
      </c>
      <c r="Z22" s="83" t="s">
        <v>675</v>
      </c>
      <c r="AA22" s="80"/>
      <c r="AB22" s="80"/>
      <c r="AC22" s="88" t="s">
        <v>753</v>
      </c>
      <c r="AD22" s="88" t="s">
        <v>818</v>
      </c>
      <c r="AE22" s="80" t="b">
        <v>0</v>
      </c>
      <c r="AF22" s="80">
        <v>1</v>
      </c>
      <c r="AG22" s="88" t="s">
        <v>839</v>
      </c>
      <c r="AH22" s="80" t="b">
        <v>1</v>
      </c>
      <c r="AI22" s="80" t="s">
        <v>877</v>
      </c>
      <c r="AJ22" s="80"/>
      <c r="AK22" s="88" t="s">
        <v>818</v>
      </c>
      <c r="AL22" s="80" t="b">
        <v>0</v>
      </c>
      <c r="AM22" s="80">
        <v>0</v>
      </c>
      <c r="AN22" s="88" t="s">
        <v>887</v>
      </c>
      <c r="AO22" s="80" t="s">
        <v>892</v>
      </c>
      <c r="AP22" s="80" t="b">
        <v>0</v>
      </c>
      <c r="AQ22" s="88" t="s">
        <v>818</v>
      </c>
      <c r="AR22" s="80" t="s">
        <v>197</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8"/>
      <c r="BG22" s="49"/>
      <c r="BH22" s="48"/>
      <c r="BI22" s="49"/>
      <c r="BJ22" s="48"/>
      <c r="BK22" s="49"/>
      <c r="BL22" s="48"/>
      <c r="BM22" s="49"/>
      <c r="BN22" s="48"/>
    </row>
    <row r="23" spans="1:66" ht="15">
      <c r="A23" s="65" t="s">
        <v>248</v>
      </c>
      <c r="B23" s="65" t="s">
        <v>308</v>
      </c>
      <c r="C23" s="66" t="s">
        <v>3236</v>
      </c>
      <c r="D23" s="67">
        <v>3</v>
      </c>
      <c r="E23" s="68" t="s">
        <v>132</v>
      </c>
      <c r="F23" s="69">
        <v>25</v>
      </c>
      <c r="G23" s="66"/>
      <c r="H23" s="70"/>
      <c r="I23" s="71"/>
      <c r="J23" s="71"/>
      <c r="K23" s="34" t="s">
        <v>65</v>
      </c>
      <c r="L23" s="78">
        <v>23</v>
      </c>
      <c r="M23" s="78"/>
      <c r="N23" s="73"/>
      <c r="O23" s="80" t="s">
        <v>420</v>
      </c>
      <c r="P23" s="82">
        <v>43698.7465625</v>
      </c>
      <c r="Q23" s="80" t="s">
        <v>434</v>
      </c>
      <c r="R23" s="83" t="s">
        <v>499</v>
      </c>
      <c r="S23" s="80" t="s">
        <v>504</v>
      </c>
      <c r="T23" s="80"/>
      <c r="U23" s="80"/>
      <c r="V23" s="83" t="s">
        <v>529</v>
      </c>
      <c r="W23" s="82">
        <v>43698.7465625</v>
      </c>
      <c r="X23" s="86">
        <v>43698</v>
      </c>
      <c r="Y23" s="88" t="s">
        <v>597</v>
      </c>
      <c r="Z23" s="83" t="s">
        <v>675</v>
      </c>
      <c r="AA23" s="80"/>
      <c r="AB23" s="80"/>
      <c r="AC23" s="88" t="s">
        <v>753</v>
      </c>
      <c r="AD23" s="88" t="s">
        <v>818</v>
      </c>
      <c r="AE23" s="80" t="b">
        <v>0</v>
      </c>
      <c r="AF23" s="80">
        <v>1</v>
      </c>
      <c r="AG23" s="88" t="s">
        <v>839</v>
      </c>
      <c r="AH23" s="80" t="b">
        <v>1</v>
      </c>
      <c r="AI23" s="80" t="s">
        <v>877</v>
      </c>
      <c r="AJ23" s="80"/>
      <c r="AK23" s="88" t="s">
        <v>818</v>
      </c>
      <c r="AL23" s="80" t="b">
        <v>0</v>
      </c>
      <c r="AM23" s="80">
        <v>0</v>
      </c>
      <c r="AN23" s="88" t="s">
        <v>887</v>
      </c>
      <c r="AO23" s="80" t="s">
        <v>892</v>
      </c>
      <c r="AP23" s="80" t="b">
        <v>0</v>
      </c>
      <c r="AQ23" s="88" t="s">
        <v>818</v>
      </c>
      <c r="AR23" s="80" t="s">
        <v>197</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8">
        <v>2</v>
      </c>
      <c r="BG23" s="49">
        <v>5.2631578947368425</v>
      </c>
      <c r="BH23" s="48">
        <v>1</v>
      </c>
      <c r="BI23" s="49">
        <v>2.6315789473684212</v>
      </c>
      <c r="BJ23" s="48">
        <v>0</v>
      </c>
      <c r="BK23" s="49">
        <v>0</v>
      </c>
      <c r="BL23" s="48">
        <v>35</v>
      </c>
      <c r="BM23" s="49">
        <v>92.10526315789474</v>
      </c>
      <c r="BN23" s="48">
        <v>38</v>
      </c>
    </row>
    <row r="24" spans="1:66" ht="15">
      <c r="A24" s="65" t="s">
        <v>249</v>
      </c>
      <c r="B24" s="65" t="s">
        <v>318</v>
      </c>
      <c r="C24" s="66" t="s">
        <v>3236</v>
      </c>
      <c r="D24" s="67">
        <v>3</v>
      </c>
      <c r="E24" s="68" t="s">
        <v>132</v>
      </c>
      <c r="F24" s="69">
        <v>25</v>
      </c>
      <c r="G24" s="66"/>
      <c r="H24" s="70"/>
      <c r="I24" s="71"/>
      <c r="J24" s="71"/>
      <c r="K24" s="34" t="s">
        <v>65</v>
      </c>
      <c r="L24" s="78">
        <v>24</v>
      </c>
      <c r="M24" s="78"/>
      <c r="N24" s="73"/>
      <c r="O24" s="80" t="s">
        <v>419</v>
      </c>
      <c r="P24" s="82">
        <v>43698.74710648148</v>
      </c>
      <c r="Q24" s="80" t="s">
        <v>435</v>
      </c>
      <c r="R24" s="83" t="s">
        <v>499</v>
      </c>
      <c r="S24" s="80" t="s">
        <v>504</v>
      </c>
      <c r="T24" s="80"/>
      <c r="U24" s="80"/>
      <c r="V24" s="83" t="s">
        <v>530</v>
      </c>
      <c r="W24" s="82">
        <v>43698.74710648148</v>
      </c>
      <c r="X24" s="86">
        <v>43698</v>
      </c>
      <c r="Y24" s="88" t="s">
        <v>598</v>
      </c>
      <c r="Z24" s="83" t="s">
        <v>676</v>
      </c>
      <c r="AA24" s="80"/>
      <c r="AB24" s="80"/>
      <c r="AC24" s="88" t="s">
        <v>754</v>
      </c>
      <c r="AD24" s="80"/>
      <c r="AE24" s="80" t="b">
        <v>0</v>
      </c>
      <c r="AF24" s="80">
        <v>0</v>
      </c>
      <c r="AG24" s="88" t="s">
        <v>846</v>
      </c>
      <c r="AH24" s="80" t="b">
        <v>1</v>
      </c>
      <c r="AI24" s="80" t="s">
        <v>877</v>
      </c>
      <c r="AJ24" s="80"/>
      <c r="AK24" s="88" t="s">
        <v>818</v>
      </c>
      <c r="AL24" s="80" t="b">
        <v>0</v>
      </c>
      <c r="AM24" s="80">
        <v>0</v>
      </c>
      <c r="AN24" s="88" t="s">
        <v>887</v>
      </c>
      <c r="AO24" s="80" t="s">
        <v>893</v>
      </c>
      <c r="AP24" s="80" t="b">
        <v>0</v>
      </c>
      <c r="AQ24" s="88" t="s">
        <v>754</v>
      </c>
      <c r="AR24" s="80" t="s">
        <v>197</v>
      </c>
      <c r="AS24" s="80">
        <v>0</v>
      </c>
      <c r="AT24" s="80">
        <v>0</v>
      </c>
      <c r="AU24" s="80"/>
      <c r="AV24" s="80"/>
      <c r="AW24" s="80"/>
      <c r="AX24" s="80"/>
      <c r="AY24" s="80"/>
      <c r="AZ24" s="80"/>
      <c r="BA24" s="80"/>
      <c r="BB24" s="80"/>
      <c r="BC24">
        <v>1</v>
      </c>
      <c r="BD24" s="79" t="str">
        <f>REPLACE(INDEX(GroupVertices[Group],MATCH(Edges[[#This Row],[Vertex 1]],GroupVertices[Vertex],0)),1,1,"")</f>
        <v>8</v>
      </c>
      <c r="BE24" s="79" t="str">
        <f>REPLACE(INDEX(GroupVertices[Group],MATCH(Edges[[#This Row],[Vertex 2]],GroupVertices[Vertex],0)),1,1,"")</f>
        <v>8</v>
      </c>
      <c r="BF24" s="48"/>
      <c r="BG24" s="49"/>
      <c r="BH24" s="48"/>
      <c r="BI24" s="49"/>
      <c r="BJ24" s="48"/>
      <c r="BK24" s="49"/>
      <c r="BL24" s="48"/>
      <c r="BM24" s="49"/>
      <c r="BN24" s="48"/>
    </row>
    <row r="25" spans="1:66" ht="15">
      <c r="A25" s="65" t="s">
        <v>249</v>
      </c>
      <c r="B25" s="65" t="s">
        <v>319</v>
      </c>
      <c r="C25" s="66" t="s">
        <v>3236</v>
      </c>
      <c r="D25" s="67">
        <v>3</v>
      </c>
      <c r="E25" s="68" t="s">
        <v>132</v>
      </c>
      <c r="F25" s="69">
        <v>25</v>
      </c>
      <c r="G25" s="66"/>
      <c r="H25" s="70"/>
      <c r="I25" s="71"/>
      <c r="J25" s="71"/>
      <c r="K25" s="34" t="s">
        <v>65</v>
      </c>
      <c r="L25" s="78">
        <v>25</v>
      </c>
      <c r="M25" s="78"/>
      <c r="N25" s="73"/>
      <c r="O25" s="80" t="s">
        <v>419</v>
      </c>
      <c r="P25" s="82">
        <v>43698.74710648148</v>
      </c>
      <c r="Q25" s="80" t="s">
        <v>435</v>
      </c>
      <c r="R25" s="83" t="s">
        <v>499</v>
      </c>
      <c r="S25" s="80" t="s">
        <v>504</v>
      </c>
      <c r="T25" s="80"/>
      <c r="U25" s="80"/>
      <c r="V25" s="83" t="s">
        <v>530</v>
      </c>
      <c r="W25" s="82">
        <v>43698.74710648148</v>
      </c>
      <c r="X25" s="86">
        <v>43698</v>
      </c>
      <c r="Y25" s="88" t="s">
        <v>598</v>
      </c>
      <c r="Z25" s="83" t="s">
        <v>676</v>
      </c>
      <c r="AA25" s="80"/>
      <c r="AB25" s="80"/>
      <c r="AC25" s="88" t="s">
        <v>754</v>
      </c>
      <c r="AD25" s="80"/>
      <c r="AE25" s="80" t="b">
        <v>0</v>
      </c>
      <c r="AF25" s="80">
        <v>0</v>
      </c>
      <c r="AG25" s="88" t="s">
        <v>846</v>
      </c>
      <c r="AH25" s="80" t="b">
        <v>1</v>
      </c>
      <c r="AI25" s="80" t="s">
        <v>877</v>
      </c>
      <c r="AJ25" s="80"/>
      <c r="AK25" s="88" t="s">
        <v>818</v>
      </c>
      <c r="AL25" s="80" t="b">
        <v>0</v>
      </c>
      <c r="AM25" s="80">
        <v>0</v>
      </c>
      <c r="AN25" s="88" t="s">
        <v>887</v>
      </c>
      <c r="AO25" s="80" t="s">
        <v>893</v>
      </c>
      <c r="AP25" s="80" t="b">
        <v>0</v>
      </c>
      <c r="AQ25" s="88" t="s">
        <v>754</v>
      </c>
      <c r="AR25" s="80" t="s">
        <v>197</v>
      </c>
      <c r="AS25" s="80">
        <v>0</v>
      </c>
      <c r="AT25" s="80">
        <v>0</v>
      </c>
      <c r="AU25" s="80"/>
      <c r="AV25" s="80"/>
      <c r="AW25" s="80"/>
      <c r="AX25" s="80"/>
      <c r="AY25" s="80"/>
      <c r="AZ25" s="80"/>
      <c r="BA25" s="80"/>
      <c r="BB25" s="80"/>
      <c r="BC25">
        <v>1</v>
      </c>
      <c r="BD25" s="79" t="str">
        <f>REPLACE(INDEX(GroupVertices[Group],MATCH(Edges[[#This Row],[Vertex 1]],GroupVertices[Vertex],0)),1,1,"")</f>
        <v>8</v>
      </c>
      <c r="BE25" s="79" t="str">
        <f>REPLACE(INDEX(GroupVertices[Group],MATCH(Edges[[#This Row],[Vertex 2]],GroupVertices[Vertex],0)),1,1,"")</f>
        <v>8</v>
      </c>
      <c r="BF25" s="48"/>
      <c r="BG25" s="49"/>
      <c r="BH25" s="48"/>
      <c r="BI25" s="49"/>
      <c r="BJ25" s="48"/>
      <c r="BK25" s="49"/>
      <c r="BL25" s="48"/>
      <c r="BM25" s="49"/>
      <c r="BN25" s="48"/>
    </row>
    <row r="26" spans="1:66" ht="15">
      <c r="A26" s="65" t="s">
        <v>249</v>
      </c>
      <c r="B26" s="65" t="s">
        <v>320</v>
      </c>
      <c r="C26" s="66" t="s">
        <v>3236</v>
      </c>
      <c r="D26" s="67">
        <v>3</v>
      </c>
      <c r="E26" s="68" t="s">
        <v>132</v>
      </c>
      <c r="F26" s="69">
        <v>25</v>
      </c>
      <c r="G26" s="66"/>
      <c r="H26" s="70"/>
      <c r="I26" s="71"/>
      <c r="J26" s="71"/>
      <c r="K26" s="34" t="s">
        <v>65</v>
      </c>
      <c r="L26" s="78">
        <v>26</v>
      </c>
      <c r="M26" s="78"/>
      <c r="N26" s="73"/>
      <c r="O26" s="80" t="s">
        <v>420</v>
      </c>
      <c r="P26" s="82">
        <v>43698.74710648148</v>
      </c>
      <c r="Q26" s="80" t="s">
        <v>435</v>
      </c>
      <c r="R26" s="83" t="s">
        <v>499</v>
      </c>
      <c r="S26" s="80" t="s">
        <v>504</v>
      </c>
      <c r="T26" s="80"/>
      <c r="U26" s="80"/>
      <c r="V26" s="83" t="s">
        <v>530</v>
      </c>
      <c r="W26" s="82">
        <v>43698.74710648148</v>
      </c>
      <c r="X26" s="86">
        <v>43698</v>
      </c>
      <c r="Y26" s="88" t="s">
        <v>598</v>
      </c>
      <c r="Z26" s="83" t="s">
        <v>676</v>
      </c>
      <c r="AA26" s="80"/>
      <c r="AB26" s="80"/>
      <c r="AC26" s="88" t="s">
        <v>754</v>
      </c>
      <c r="AD26" s="80"/>
      <c r="AE26" s="80" t="b">
        <v>0</v>
      </c>
      <c r="AF26" s="80">
        <v>0</v>
      </c>
      <c r="AG26" s="88" t="s">
        <v>846</v>
      </c>
      <c r="AH26" s="80" t="b">
        <v>1</v>
      </c>
      <c r="AI26" s="80" t="s">
        <v>877</v>
      </c>
      <c r="AJ26" s="80"/>
      <c r="AK26" s="88" t="s">
        <v>818</v>
      </c>
      <c r="AL26" s="80" t="b">
        <v>0</v>
      </c>
      <c r="AM26" s="80">
        <v>0</v>
      </c>
      <c r="AN26" s="88" t="s">
        <v>887</v>
      </c>
      <c r="AO26" s="80" t="s">
        <v>893</v>
      </c>
      <c r="AP26" s="80" t="b">
        <v>0</v>
      </c>
      <c r="AQ26" s="88" t="s">
        <v>754</v>
      </c>
      <c r="AR26" s="80" t="s">
        <v>197</v>
      </c>
      <c r="AS26" s="80">
        <v>0</v>
      </c>
      <c r="AT26" s="80">
        <v>0</v>
      </c>
      <c r="AU26" s="80"/>
      <c r="AV26" s="80"/>
      <c r="AW26" s="80"/>
      <c r="AX26" s="80"/>
      <c r="AY26" s="80"/>
      <c r="AZ26" s="80"/>
      <c r="BA26" s="80"/>
      <c r="BB26" s="80"/>
      <c r="BC26">
        <v>1</v>
      </c>
      <c r="BD26" s="79" t="str">
        <f>REPLACE(INDEX(GroupVertices[Group],MATCH(Edges[[#This Row],[Vertex 1]],GroupVertices[Vertex],0)),1,1,"")</f>
        <v>8</v>
      </c>
      <c r="BE26" s="79" t="str">
        <f>REPLACE(INDEX(GroupVertices[Group],MATCH(Edges[[#This Row],[Vertex 2]],GroupVertices[Vertex],0)),1,1,"")</f>
        <v>8</v>
      </c>
      <c r="BF26" s="48">
        <v>0</v>
      </c>
      <c r="BG26" s="49">
        <v>0</v>
      </c>
      <c r="BH26" s="48">
        <v>0</v>
      </c>
      <c r="BI26" s="49">
        <v>0</v>
      </c>
      <c r="BJ26" s="48">
        <v>0</v>
      </c>
      <c r="BK26" s="49">
        <v>0</v>
      </c>
      <c r="BL26" s="48">
        <v>13</v>
      </c>
      <c r="BM26" s="49">
        <v>100</v>
      </c>
      <c r="BN26" s="48">
        <v>13</v>
      </c>
    </row>
    <row r="27" spans="1:66" ht="15">
      <c r="A27" s="65" t="s">
        <v>250</v>
      </c>
      <c r="B27" s="65" t="s">
        <v>250</v>
      </c>
      <c r="C27" s="66" t="s">
        <v>3238</v>
      </c>
      <c r="D27" s="67">
        <v>10</v>
      </c>
      <c r="E27" s="68" t="s">
        <v>136</v>
      </c>
      <c r="F27" s="69">
        <v>8</v>
      </c>
      <c r="G27" s="66"/>
      <c r="H27" s="70"/>
      <c r="I27" s="71"/>
      <c r="J27" s="71"/>
      <c r="K27" s="34" t="s">
        <v>65</v>
      </c>
      <c r="L27" s="78">
        <v>27</v>
      </c>
      <c r="M27" s="78"/>
      <c r="N27" s="73"/>
      <c r="O27" s="80" t="s">
        <v>197</v>
      </c>
      <c r="P27" s="82">
        <v>43698.74810185185</v>
      </c>
      <c r="Q27" s="80" t="s">
        <v>436</v>
      </c>
      <c r="R27" s="83" t="s">
        <v>499</v>
      </c>
      <c r="S27" s="80" t="s">
        <v>504</v>
      </c>
      <c r="T27" s="80"/>
      <c r="U27" s="80"/>
      <c r="V27" s="83" t="s">
        <v>531</v>
      </c>
      <c r="W27" s="82">
        <v>43698.74810185185</v>
      </c>
      <c r="X27" s="86">
        <v>43698</v>
      </c>
      <c r="Y27" s="88" t="s">
        <v>599</v>
      </c>
      <c r="Z27" s="83" t="s">
        <v>677</v>
      </c>
      <c r="AA27" s="80"/>
      <c r="AB27" s="80"/>
      <c r="AC27" s="88" t="s">
        <v>755</v>
      </c>
      <c r="AD27" s="88" t="s">
        <v>820</v>
      </c>
      <c r="AE27" s="80" t="b">
        <v>0</v>
      </c>
      <c r="AF27" s="80">
        <v>6</v>
      </c>
      <c r="AG27" s="88" t="s">
        <v>847</v>
      </c>
      <c r="AH27" s="80" t="b">
        <v>1</v>
      </c>
      <c r="AI27" s="80" t="s">
        <v>877</v>
      </c>
      <c r="AJ27" s="80"/>
      <c r="AK27" s="88" t="s">
        <v>818</v>
      </c>
      <c r="AL27" s="80" t="b">
        <v>0</v>
      </c>
      <c r="AM27" s="80">
        <v>1</v>
      </c>
      <c r="AN27" s="88" t="s">
        <v>887</v>
      </c>
      <c r="AO27" s="80" t="s">
        <v>895</v>
      </c>
      <c r="AP27" s="80" t="b">
        <v>0</v>
      </c>
      <c r="AQ27" s="88" t="s">
        <v>820</v>
      </c>
      <c r="AR27" s="80" t="s">
        <v>197</v>
      </c>
      <c r="AS27" s="80">
        <v>0</v>
      </c>
      <c r="AT27" s="80">
        <v>0</v>
      </c>
      <c r="AU27" s="80"/>
      <c r="AV27" s="80"/>
      <c r="AW27" s="80"/>
      <c r="AX27" s="80"/>
      <c r="AY27" s="80"/>
      <c r="AZ27" s="80"/>
      <c r="BA27" s="80"/>
      <c r="BB27" s="80"/>
      <c r="BC27">
        <v>8</v>
      </c>
      <c r="BD27" s="79" t="str">
        <f>REPLACE(INDEX(GroupVertices[Group],MATCH(Edges[[#This Row],[Vertex 1]],GroupVertices[Vertex],0)),1,1,"")</f>
        <v>10</v>
      </c>
      <c r="BE27" s="79" t="str">
        <f>REPLACE(INDEX(GroupVertices[Group],MATCH(Edges[[#This Row],[Vertex 2]],GroupVertices[Vertex],0)),1,1,"")</f>
        <v>10</v>
      </c>
      <c r="BF27" s="48">
        <v>1</v>
      </c>
      <c r="BG27" s="49">
        <v>4.761904761904762</v>
      </c>
      <c r="BH27" s="48">
        <v>0</v>
      </c>
      <c r="BI27" s="49">
        <v>0</v>
      </c>
      <c r="BJ27" s="48">
        <v>0</v>
      </c>
      <c r="BK27" s="49">
        <v>0</v>
      </c>
      <c r="BL27" s="48">
        <v>20</v>
      </c>
      <c r="BM27" s="49">
        <v>95.23809523809524</v>
      </c>
      <c r="BN27" s="48">
        <v>21</v>
      </c>
    </row>
    <row r="28" spans="1:66" ht="15">
      <c r="A28" s="65" t="s">
        <v>251</v>
      </c>
      <c r="B28" s="65" t="s">
        <v>321</v>
      </c>
      <c r="C28" s="66" t="s">
        <v>3236</v>
      </c>
      <c r="D28" s="67">
        <v>3</v>
      </c>
      <c r="E28" s="68" t="s">
        <v>132</v>
      </c>
      <c r="F28" s="69">
        <v>25</v>
      </c>
      <c r="G28" s="66"/>
      <c r="H28" s="70"/>
      <c r="I28" s="71"/>
      <c r="J28" s="71"/>
      <c r="K28" s="34" t="s">
        <v>66</v>
      </c>
      <c r="L28" s="78">
        <v>28</v>
      </c>
      <c r="M28" s="78"/>
      <c r="N28" s="73"/>
      <c r="O28" s="80" t="s">
        <v>420</v>
      </c>
      <c r="P28" s="82">
        <v>43698.74878472222</v>
      </c>
      <c r="Q28" s="80" t="s">
        <v>437</v>
      </c>
      <c r="R28" s="83" t="s">
        <v>499</v>
      </c>
      <c r="S28" s="80" t="s">
        <v>504</v>
      </c>
      <c r="T28" s="80"/>
      <c r="U28" s="80"/>
      <c r="V28" s="83" t="s">
        <v>532</v>
      </c>
      <c r="W28" s="82">
        <v>43698.74878472222</v>
      </c>
      <c r="X28" s="86">
        <v>43698</v>
      </c>
      <c r="Y28" s="88" t="s">
        <v>600</v>
      </c>
      <c r="Z28" s="83" t="s">
        <v>678</v>
      </c>
      <c r="AA28" s="80"/>
      <c r="AB28" s="80"/>
      <c r="AC28" s="88" t="s">
        <v>756</v>
      </c>
      <c r="AD28" s="88" t="s">
        <v>821</v>
      </c>
      <c r="AE28" s="80" t="b">
        <v>0</v>
      </c>
      <c r="AF28" s="80">
        <v>1</v>
      </c>
      <c r="AG28" s="88" t="s">
        <v>848</v>
      </c>
      <c r="AH28" s="80" t="b">
        <v>1</v>
      </c>
      <c r="AI28" s="80" t="s">
        <v>880</v>
      </c>
      <c r="AJ28" s="80"/>
      <c r="AK28" s="88" t="s">
        <v>818</v>
      </c>
      <c r="AL28" s="80" t="b">
        <v>0</v>
      </c>
      <c r="AM28" s="80">
        <v>0</v>
      </c>
      <c r="AN28" s="88" t="s">
        <v>887</v>
      </c>
      <c r="AO28" s="80" t="s">
        <v>892</v>
      </c>
      <c r="AP28" s="80" t="b">
        <v>0</v>
      </c>
      <c r="AQ28" s="88" t="s">
        <v>821</v>
      </c>
      <c r="AR28" s="80" t="s">
        <v>197</v>
      </c>
      <c r="AS28" s="80">
        <v>0</v>
      </c>
      <c r="AT28" s="80">
        <v>0</v>
      </c>
      <c r="AU28" s="80"/>
      <c r="AV28" s="80"/>
      <c r="AW28" s="80"/>
      <c r="AX28" s="80"/>
      <c r="AY28" s="80"/>
      <c r="AZ28" s="80"/>
      <c r="BA28" s="80"/>
      <c r="BB28" s="80"/>
      <c r="BC28">
        <v>1</v>
      </c>
      <c r="BD28" s="79" t="str">
        <f>REPLACE(INDEX(GroupVertices[Group],MATCH(Edges[[#This Row],[Vertex 1]],GroupVertices[Vertex],0)),1,1,"")</f>
        <v>24</v>
      </c>
      <c r="BE28" s="79" t="str">
        <f>REPLACE(INDEX(GroupVertices[Group],MATCH(Edges[[#This Row],[Vertex 2]],GroupVertices[Vertex],0)),1,1,"")</f>
        <v>24</v>
      </c>
      <c r="BF28" s="48">
        <v>0</v>
      </c>
      <c r="BG28" s="49">
        <v>0</v>
      </c>
      <c r="BH28" s="48">
        <v>0</v>
      </c>
      <c r="BI28" s="49">
        <v>0</v>
      </c>
      <c r="BJ28" s="48">
        <v>0</v>
      </c>
      <c r="BK28" s="49">
        <v>0</v>
      </c>
      <c r="BL28" s="48">
        <v>26</v>
      </c>
      <c r="BM28" s="49">
        <v>100</v>
      </c>
      <c r="BN28" s="48">
        <v>26</v>
      </c>
    </row>
    <row r="29" spans="1:66" ht="15">
      <c r="A29" s="65" t="s">
        <v>252</v>
      </c>
      <c r="B29" s="65" t="s">
        <v>322</v>
      </c>
      <c r="C29" s="66" t="s">
        <v>3236</v>
      </c>
      <c r="D29" s="67">
        <v>3</v>
      </c>
      <c r="E29" s="68" t="s">
        <v>132</v>
      </c>
      <c r="F29" s="69">
        <v>25</v>
      </c>
      <c r="G29" s="66"/>
      <c r="H29" s="70"/>
      <c r="I29" s="71"/>
      <c r="J29" s="71"/>
      <c r="K29" s="34" t="s">
        <v>65</v>
      </c>
      <c r="L29" s="78">
        <v>29</v>
      </c>
      <c r="M29" s="78"/>
      <c r="N29" s="73"/>
      <c r="O29" s="80" t="s">
        <v>419</v>
      </c>
      <c r="P29" s="82">
        <v>43698.74909722222</v>
      </c>
      <c r="Q29" s="80" t="s">
        <v>438</v>
      </c>
      <c r="R29" s="83" t="s">
        <v>499</v>
      </c>
      <c r="S29" s="80" t="s">
        <v>504</v>
      </c>
      <c r="T29" s="80"/>
      <c r="U29" s="80"/>
      <c r="V29" s="83" t="s">
        <v>533</v>
      </c>
      <c r="W29" s="82">
        <v>43698.74909722222</v>
      </c>
      <c r="X29" s="86">
        <v>43698</v>
      </c>
      <c r="Y29" s="88" t="s">
        <v>601</v>
      </c>
      <c r="Z29" s="83" t="s">
        <v>679</v>
      </c>
      <c r="AA29" s="80"/>
      <c r="AB29" s="80"/>
      <c r="AC29" s="88" t="s">
        <v>757</v>
      </c>
      <c r="AD29" s="80"/>
      <c r="AE29" s="80" t="b">
        <v>0</v>
      </c>
      <c r="AF29" s="80">
        <v>0</v>
      </c>
      <c r="AG29" s="88" t="s">
        <v>849</v>
      </c>
      <c r="AH29" s="80" t="b">
        <v>1</v>
      </c>
      <c r="AI29" s="80" t="s">
        <v>877</v>
      </c>
      <c r="AJ29" s="80"/>
      <c r="AK29" s="88" t="s">
        <v>818</v>
      </c>
      <c r="AL29" s="80" t="b">
        <v>0</v>
      </c>
      <c r="AM29" s="80">
        <v>0</v>
      </c>
      <c r="AN29" s="88" t="s">
        <v>887</v>
      </c>
      <c r="AO29" s="80" t="s">
        <v>895</v>
      </c>
      <c r="AP29" s="80" t="b">
        <v>0</v>
      </c>
      <c r="AQ29" s="88" t="s">
        <v>757</v>
      </c>
      <c r="AR29" s="80" t="s">
        <v>197</v>
      </c>
      <c r="AS29" s="80">
        <v>0</v>
      </c>
      <c r="AT29" s="80">
        <v>0</v>
      </c>
      <c r="AU29" s="80"/>
      <c r="AV29" s="80"/>
      <c r="AW29" s="80"/>
      <c r="AX29" s="80"/>
      <c r="AY29" s="80"/>
      <c r="AZ29" s="80"/>
      <c r="BA29" s="80"/>
      <c r="BB29" s="80"/>
      <c r="BC29">
        <v>1</v>
      </c>
      <c r="BD29" s="79" t="str">
        <f>REPLACE(INDEX(GroupVertices[Group],MATCH(Edges[[#This Row],[Vertex 1]],GroupVertices[Vertex],0)),1,1,"")</f>
        <v>16</v>
      </c>
      <c r="BE29" s="79" t="str">
        <f>REPLACE(INDEX(GroupVertices[Group],MATCH(Edges[[#This Row],[Vertex 2]],GroupVertices[Vertex],0)),1,1,"")</f>
        <v>16</v>
      </c>
      <c r="BF29" s="48"/>
      <c r="BG29" s="49"/>
      <c r="BH29" s="48"/>
      <c r="BI29" s="49"/>
      <c r="BJ29" s="48"/>
      <c r="BK29" s="49"/>
      <c r="BL29" s="48"/>
      <c r="BM29" s="49"/>
      <c r="BN29" s="48"/>
    </row>
    <row r="30" spans="1:66" ht="15">
      <c r="A30" s="65" t="s">
        <v>252</v>
      </c>
      <c r="B30" s="65" t="s">
        <v>323</v>
      </c>
      <c r="C30" s="66" t="s">
        <v>3236</v>
      </c>
      <c r="D30" s="67">
        <v>3</v>
      </c>
      <c r="E30" s="68" t="s">
        <v>132</v>
      </c>
      <c r="F30" s="69">
        <v>25</v>
      </c>
      <c r="G30" s="66"/>
      <c r="H30" s="70"/>
      <c r="I30" s="71"/>
      <c r="J30" s="71"/>
      <c r="K30" s="34" t="s">
        <v>65</v>
      </c>
      <c r="L30" s="78">
        <v>30</v>
      </c>
      <c r="M30" s="78"/>
      <c r="N30" s="73"/>
      <c r="O30" s="80" t="s">
        <v>420</v>
      </c>
      <c r="P30" s="82">
        <v>43698.74909722222</v>
      </c>
      <c r="Q30" s="80" t="s">
        <v>438</v>
      </c>
      <c r="R30" s="83" t="s">
        <v>499</v>
      </c>
      <c r="S30" s="80" t="s">
        <v>504</v>
      </c>
      <c r="T30" s="80"/>
      <c r="U30" s="80"/>
      <c r="V30" s="83" t="s">
        <v>533</v>
      </c>
      <c r="W30" s="82">
        <v>43698.74909722222</v>
      </c>
      <c r="X30" s="86">
        <v>43698</v>
      </c>
      <c r="Y30" s="88" t="s">
        <v>601</v>
      </c>
      <c r="Z30" s="83" t="s">
        <v>679</v>
      </c>
      <c r="AA30" s="80"/>
      <c r="AB30" s="80"/>
      <c r="AC30" s="88" t="s">
        <v>757</v>
      </c>
      <c r="AD30" s="80"/>
      <c r="AE30" s="80" t="b">
        <v>0</v>
      </c>
      <c r="AF30" s="80">
        <v>0</v>
      </c>
      <c r="AG30" s="88" t="s">
        <v>849</v>
      </c>
      <c r="AH30" s="80" t="b">
        <v>1</v>
      </c>
      <c r="AI30" s="80" t="s">
        <v>877</v>
      </c>
      <c r="AJ30" s="80"/>
      <c r="AK30" s="88" t="s">
        <v>818</v>
      </c>
      <c r="AL30" s="80" t="b">
        <v>0</v>
      </c>
      <c r="AM30" s="80">
        <v>0</v>
      </c>
      <c r="AN30" s="88" t="s">
        <v>887</v>
      </c>
      <c r="AO30" s="80" t="s">
        <v>895</v>
      </c>
      <c r="AP30" s="80" t="b">
        <v>0</v>
      </c>
      <c r="AQ30" s="88" t="s">
        <v>757</v>
      </c>
      <c r="AR30" s="80" t="s">
        <v>197</v>
      </c>
      <c r="AS30" s="80">
        <v>0</v>
      </c>
      <c r="AT30" s="80">
        <v>0</v>
      </c>
      <c r="AU30" s="80"/>
      <c r="AV30" s="80"/>
      <c r="AW30" s="80"/>
      <c r="AX30" s="80"/>
      <c r="AY30" s="80"/>
      <c r="AZ30" s="80"/>
      <c r="BA30" s="80"/>
      <c r="BB30" s="80"/>
      <c r="BC30">
        <v>1</v>
      </c>
      <c r="BD30" s="79" t="str">
        <f>REPLACE(INDEX(GroupVertices[Group],MATCH(Edges[[#This Row],[Vertex 1]],GroupVertices[Vertex],0)),1,1,"")</f>
        <v>16</v>
      </c>
      <c r="BE30" s="79" t="str">
        <f>REPLACE(INDEX(GroupVertices[Group],MATCH(Edges[[#This Row],[Vertex 2]],GroupVertices[Vertex],0)),1,1,"")</f>
        <v>16</v>
      </c>
      <c r="BF30" s="48">
        <v>1</v>
      </c>
      <c r="BG30" s="49">
        <v>4.166666666666667</v>
      </c>
      <c r="BH30" s="48">
        <v>0</v>
      </c>
      <c r="BI30" s="49">
        <v>0</v>
      </c>
      <c r="BJ30" s="48">
        <v>0</v>
      </c>
      <c r="BK30" s="49">
        <v>0</v>
      </c>
      <c r="BL30" s="48">
        <v>23</v>
      </c>
      <c r="BM30" s="49">
        <v>95.83333333333333</v>
      </c>
      <c r="BN30" s="48">
        <v>24</v>
      </c>
    </row>
    <row r="31" spans="1:66" ht="15">
      <c r="A31" s="65" t="s">
        <v>253</v>
      </c>
      <c r="B31" s="65" t="s">
        <v>253</v>
      </c>
      <c r="C31" s="66" t="s">
        <v>3238</v>
      </c>
      <c r="D31" s="67">
        <v>10</v>
      </c>
      <c r="E31" s="68" t="s">
        <v>132</v>
      </c>
      <c r="F31" s="69">
        <v>8</v>
      </c>
      <c r="G31" s="66"/>
      <c r="H31" s="70"/>
      <c r="I31" s="71"/>
      <c r="J31" s="71"/>
      <c r="K31" s="34" t="s">
        <v>65</v>
      </c>
      <c r="L31" s="78">
        <v>31</v>
      </c>
      <c r="M31" s="78"/>
      <c r="N31" s="73"/>
      <c r="O31" s="80" t="s">
        <v>197</v>
      </c>
      <c r="P31" s="82">
        <v>43698.75319444444</v>
      </c>
      <c r="Q31" s="83" t="s">
        <v>439</v>
      </c>
      <c r="R31" s="83" t="s">
        <v>501</v>
      </c>
      <c r="S31" s="80" t="s">
        <v>504</v>
      </c>
      <c r="T31" s="80"/>
      <c r="U31" s="80"/>
      <c r="V31" s="83" t="s">
        <v>534</v>
      </c>
      <c r="W31" s="82">
        <v>43698.75319444444</v>
      </c>
      <c r="X31" s="86">
        <v>43698</v>
      </c>
      <c r="Y31" s="88" t="s">
        <v>602</v>
      </c>
      <c r="Z31" s="83" t="s">
        <v>680</v>
      </c>
      <c r="AA31" s="80"/>
      <c r="AB31" s="80"/>
      <c r="AC31" s="88" t="s">
        <v>758</v>
      </c>
      <c r="AD31" s="88" t="s">
        <v>822</v>
      </c>
      <c r="AE31" s="80" t="b">
        <v>0</v>
      </c>
      <c r="AF31" s="80">
        <v>4</v>
      </c>
      <c r="AG31" s="88" t="s">
        <v>850</v>
      </c>
      <c r="AH31" s="80" t="b">
        <v>1</v>
      </c>
      <c r="AI31" s="80" t="s">
        <v>878</v>
      </c>
      <c r="AJ31" s="80"/>
      <c r="AK31" s="88" t="s">
        <v>818</v>
      </c>
      <c r="AL31" s="80" t="b">
        <v>0</v>
      </c>
      <c r="AM31" s="80">
        <v>4</v>
      </c>
      <c r="AN31" s="88" t="s">
        <v>887</v>
      </c>
      <c r="AO31" s="80" t="s">
        <v>895</v>
      </c>
      <c r="AP31" s="80" t="b">
        <v>0</v>
      </c>
      <c r="AQ31" s="88" t="s">
        <v>822</v>
      </c>
      <c r="AR31" s="80" t="s">
        <v>197</v>
      </c>
      <c r="AS31" s="80">
        <v>0</v>
      </c>
      <c r="AT31" s="80">
        <v>0</v>
      </c>
      <c r="AU31" s="80"/>
      <c r="AV31" s="80"/>
      <c r="AW31" s="80"/>
      <c r="AX31" s="80"/>
      <c r="AY31" s="80"/>
      <c r="AZ31" s="80"/>
      <c r="BA31" s="80"/>
      <c r="BB31" s="80"/>
      <c r="BC31">
        <v>5</v>
      </c>
      <c r="BD31" s="79" t="str">
        <f>REPLACE(INDEX(GroupVertices[Group],MATCH(Edges[[#This Row],[Vertex 1]],GroupVertices[Vertex],0)),1,1,"")</f>
        <v>10</v>
      </c>
      <c r="BE31" s="79" t="str">
        <f>REPLACE(INDEX(GroupVertices[Group],MATCH(Edges[[#This Row],[Vertex 2]],GroupVertices[Vertex],0)),1,1,"")</f>
        <v>10</v>
      </c>
      <c r="BF31" s="48">
        <v>0</v>
      </c>
      <c r="BG31" s="49">
        <v>0</v>
      </c>
      <c r="BH31" s="48">
        <v>0</v>
      </c>
      <c r="BI31" s="49">
        <v>0</v>
      </c>
      <c r="BJ31" s="48">
        <v>0</v>
      </c>
      <c r="BK31" s="49">
        <v>0</v>
      </c>
      <c r="BL31" s="48">
        <v>0</v>
      </c>
      <c r="BM31" s="49">
        <v>0</v>
      </c>
      <c r="BN31" s="48">
        <v>0</v>
      </c>
    </row>
    <row r="32" spans="1:66" ht="15">
      <c r="A32" s="65" t="s">
        <v>254</v>
      </c>
      <c r="B32" s="65" t="s">
        <v>307</v>
      </c>
      <c r="C32" s="66" t="s">
        <v>3236</v>
      </c>
      <c r="D32" s="67">
        <v>3</v>
      </c>
      <c r="E32" s="68" t="s">
        <v>132</v>
      </c>
      <c r="F32" s="69">
        <v>25</v>
      </c>
      <c r="G32" s="66"/>
      <c r="H32" s="70"/>
      <c r="I32" s="71"/>
      <c r="J32" s="71"/>
      <c r="K32" s="34" t="s">
        <v>65</v>
      </c>
      <c r="L32" s="78">
        <v>32</v>
      </c>
      <c r="M32" s="78"/>
      <c r="N32" s="73"/>
      <c r="O32" s="80" t="s">
        <v>419</v>
      </c>
      <c r="P32" s="82">
        <v>43698.75440972222</v>
      </c>
      <c r="Q32" s="80" t="s">
        <v>440</v>
      </c>
      <c r="R32" s="80"/>
      <c r="S32" s="80"/>
      <c r="T32" s="80"/>
      <c r="U32" s="83" t="s">
        <v>517</v>
      </c>
      <c r="V32" s="83" t="s">
        <v>517</v>
      </c>
      <c r="W32" s="82">
        <v>43698.75440972222</v>
      </c>
      <c r="X32" s="86">
        <v>43698</v>
      </c>
      <c r="Y32" s="88" t="s">
        <v>603</v>
      </c>
      <c r="Z32" s="83" t="s">
        <v>681</v>
      </c>
      <c r="AA32" s="80"/>
      <c r="AB32" s="80"/>
      <c r="AC32" s="88" t="s">
        <v>759</v>
      </c>
      <c r="AD32" s="88" t="s">
        <v>818</v>
      </c>
      <c r="AE32" s="80" t="b">
        <v>0</v>
      </c>
      <c r="AF32" s="80">
        <v>0</v>
      </c>
      <c r="AG32" s="88" t="s">
        <v>839</v>
      </c>
      <c r="AH32" s="80" t="b">
        <v>0</v>
      </c>
      <c r="AI32" s="80" t="s">
        <v>877</v>
      </c>
      <c r="AJ32" s="80"/>
      <c r="AK32" s="88" t="s">
        <v>887</v>
      </c>
      <c r="AL32" s="80" t="b">
        <v>0</v>
      </c>
      <c r="AM32" s="80">
        <v>0</v>
      </c>
      <c r="AN32" s="88" t="s">
        <v>887</v>
      </c>
      <c r="AO32" s="80" t="s">
        <v>893</v>
      </c>
      <c r="AP32" s="80" t="b">
        <v>0</v>
      </c>
      <c r="AQ32" s="88" t="s">
        <v>818</v>
      </c>
      <c r="AR32" s="80" t="s">
        <v>197</v>
      </c>
      <c r="AS32" s="80">
        <v>0</v>
      </c>
      <c r="AT32" s="80">
        <v>0</v>
      </c>
      <c r="AU32" s="80"/>
      <c r="AV32" s="80"/>
      <c r="AW32" s="80"/>
      <c r="AX32" s="80"/>
      <c r="AY32" s="80"/>
      <c r="AZ32" s="80"/>
      <c r="BA32" s="80"/>
      <c r="BB32" s="80"/>
      <c r="BC32">
        <v>1</v>
      </c>
      <c r="BD32" s="79" t="str">
        <f>REPLACE(INDEX(GroupVertices[Group],MATCH(Edges[[#This Row],[Vertex 1]],GroupVertices[Vertex],0)),1,1,"")</f>
        <v>1</v>
      </c>
      <c r="BE32" s="79" t="str">
        <f>REPLACE(INDEX(GroupVertices[Group],MATCH(Edges[[#This Row],[Vertex 2]],GroupVertices[Vertex],0)),1,1,"")</f>
        <v>1</v>
      </c>
      <c r="BF32" s="48"/>
      <c r="BG32" s="49"/>
      <c r="BH32" s="48"/>
      <c r="BI32" s="49"/>
      <c r="BJ32" s="48"/>
      <c r="BK32" s="49"/>
      <c r="BL32" s="48"/>
      <c r="BM32" s="49"/>
      <c r="BN32" s="48"/>
    </row>
    <row r="33" spans="1:66" ht="15">
      <c r="A33" s="65" t="s">
        <v>254</v>
      </c>
      <c r="B33" s="65" t="s">
        <v>308</v>
      </c>
      <c r="C33" s="66" t="s">
        <v>3236</v>
      </c>
      <c r="D33" s="67">
        <v>3</v>
      </c>
      <c r="E33" s="68" t="s">
        <v>132</v>
      </c>
      <c r="F33" s="69">
        <v>25</v>
      </c>
      <c r="G33" s="66"/>
      <c r="H33" s="70"/>
      <c r="I33" s="71"/>
      <c r="J33" s="71"/>
      <c r="K33" s="34" t="s">
        <v>65</v>
      </c>
      <c r="L33" s="78">
        <v>33</v>
      </c>
      <c r="M33" s="78"/>
      <c r="N33" s="73"/>
      <c r="O33" s="80" t="s">
        <v>420</v>
      </c>
      <c r="P33" s="82">
        <v>43698.75440972222</v>
      </c>
      <c r="Q33" s="80" t="s">
        <v>440</v>
      </c>
      <c r="R33" s="80"/>
      <c r="S33" s="80"/>
      <c r="T33" s="80"/>
      <c r="U33" s="83" t="s">
        <v>517</v>
      </c>
      <c r="V33" s="83" t="s">
        <v>517</v>
      </c>
      <c r="W33" s="82">
        <v>43698.75440972222</v>
      </c>
      <c r="X33" s="86">
        <v>43698</v>
      </c>
      <c r="Y33" s="88" t="s">
        <v>603</v>
      </c>
      <c r="Z33" s="83" t="s">
        <v>681</v>
      </c>
      <c r="AA33" s="80"/>
      <c r="AB33" s="80"/>
      <c r="AC33" s="88" t="s">
        <v>759</v>
      </c>
      <c r="AD33" s="88" t="s">
        <v>818</v>
      </c>
      <c r="AE33" s="80" t="b">
        <v>0</v>
      </c>
      <c r="AF33" s="80">
        <v>0</v>
      </c>
      <c r="AG33" s="88" t="s">
        <v>839</v>
      </c>
      <c r="AH33" s="80" t="b">
        <v>0</v>
      </c>
      <c r="AI33" s="80" t="s">
        <v>877</v>
      </c>
      <c r="AJ33" s="80"/>
      <c r="AK33" s="88" t="s">
        <v>887</v>
      </c>
      <c r="AL33" s="80" t="b">
        <v>0</v>
      </c>
      <c r="AM33" s="80">
        <v>0</v>
      </c>
      <c r="AN33" s="88" t="s">
        <v>887</v>
      </c>
      <c r="AO33" s="80" t="s">
        <v>893</v>
      </c>
      <c r="AP33" s="80" t="b">
        <v>0</v>
      </c>
      <c r="AQ33" s="88" t="s">
        <v>818</v>
      </c>
      <c r="AR33" s="80" t="s">
        <v>197</v>
      </c>
      <c r="AS33" s="80">
        <v>0</v>
      </c>
      <c r="AT33" s="80">
        <v>0</v>
      </c>
      <c r="AU33" s="80"/>
      <c r="AV33" s="80"/>
      <c r="AW33" s="80"/>
      <c r="AX33" s="80"/>
      <c r="AY33" s="80"/>
      <c r="AZ33" s="80"/>
      <c r="BA33" s="80"/>
      <c r="BB33" s="80"/>
      <c r="BC33">
        <v>1</v>
      </c>
      <c r="BD33" s="79" t="str">
        <f>REPLACE(INDEX(GroupVertices[Group],MATCH(Edges[[#This Row],[Vertex 1]],GroupVertices[Vertex],0)),1,1,"")</f>
        <v>1</v>
      </c>
      <c r="BE33" s="79" t="str">
        <f>REPLACE(INDEX(GroupVertices[Group],MATCH(Edges[[#This Row],[Vertex 2]],GroupVertices[Vertex],0)),1,1,"")</f>
        <v>1</v>
      </c>
      <c r="BF33" s="48">
        <v>0</v>
      </c>
      <c r="BG33" s="49">
        <v>0</v>
      </c>
      <c r="BH33" s="48">
        <v>0</v>
      </c>
      <c r="BI33" s="49">
        <v>0</v>
      </c>
      <c r="BJ33" s="48">
        <v>0</v>
      </c>
      <c r="BK33" s="49">
        <v>0</v>
      </c>
      <c r="BL33" s="48">
        <v>9</v>
      </c>
      <c r="BM33" s="49">
        <v>100</v>
      </c>
      <c r="BN33" s="48">
        <v>9</v>
      </c>
    </row>
    <row r="34" spans="1:66" ht="15">
      <c r="A34" s="65" t="s">
        <v>255</v>
      </c>
      <c r="B34" s="65" t="s">
        <v>307</v>
      </c>
      <c r="C34" s="66" t="s">
        <v>3236</v>
      </c>
      <c r="D34" s="67">
        <v>3</v>
      </c>
      <c r="E34" s="68" t="s">
        <v>132</v>
      </c>
      <c r="F34" s="69">
        <v>25</v>
      </c>
      <c r="G34" s="66"/>
      <c r="H34" s="70"/>
      <c r="I34" s="71"/>
      <c r="J34" s="71"/>
      <c r="K34" s="34" t="s">
        <v>65</v>
      </c>
      <c r="L34" s="78">
        <v>34</v>
      </c>
      <c r="M34" s="78"/>
      <c r="N34" s="73"/>
      <c r="O34" s="80" t="s">
        <v>419</v>
      </c>
      <c r="P34" s="82">
        <v>43698.75554398148</v>
      </c>
      <c r="Q34" s="80" t="s">
        <v>441</v>
      </c>
      <c r="R34" s="83" t="s">
        <v>499</v>
      </c>
      <c r="S34" s="80" t="s">
        <v>504</v>
      </c>
      <c r="T34" s="80"/>
      <c r="U34" s="80"/>
      <c r="V34" s="83" t="s">
        <v>535</v>
      </c>
      <c r="W34" s="82">
        <v>43698.75554398148</v>
      </c>
      <c r="X34" s="86">
        <v>43698</v>
      </c>
      <c r="Y34" s="88" t="s">
        <v>604</v>
      </c>
      <c r="Z34" s="83" t="s">
        <v>682</v>
      </c>
      <c r="AA34" s="80"/>
      <c r="AB34" s="80"/>
      <c r="AC34" s="88" t="s">
        <v>760</v>
      </c>
      <c r="AD34" s="88" t="s">
        <v>818</v>
      </c>
      <c r="AE34" s="80" t="b">
        <v>0</v>
      </c>
      <c r="AF34" s="80">
        <v>2</v>
      </c>
      <c r="AG34" s="88" t="s">
        <v>839</v>
      </c>
      <c r="AH34" s="80" t="b">
        <v>1</v>
      </c>
      <c r="AI34" s="80" t="s">
        <v>877</v>
      </c>
      <c r="AJ34" s="80"/>
      <c r="AK34" s="88" t="s">
        <v>818</v>
      </c>
      <c r="AL34" s="80" t="b">
        <v>0</v>
      </c>
      <c r="AM34" s="80">
        <v>0</v>
      </c>
      <c r="AN34" s="88" t="s">
        <v>887</v>
      </c>
      <c r="AO34" s="80" t="s">
        <v>895</v>
      </c>
      <c r="AP34" s="80" t="b">
        <v>0</v>
      </c>
      <c r="AQ34" s="88" t="s">
        <v>818</v>
      </c>
      <c r="AR34" s="80" t="s">
        <v>197</v>
      </c>
      <c r="AS34" s="80">
        <v>0</v>
      </c>
      <c r="AT34" s="80">
        <v>0</v>
      </c>
      <c r="AU34" s="80"/>
      <c r="AV34" s="80"/>
      <c r="AW34" s="80"/>
      <c r="AX34" s="80"/>
      <c r="AY34" s="80"/>
      <c r="AZ34" s="80"/>
      <c r="BA34" s="80"/>
      <c r="BB34" s="80"/>
      <c r="BC34">
        <v>1</v>
      </c>
      <c r="BD34" s="79" t="str">
        <f>REPLACE(INDEX(GroupVertices[Group],MATCH(Edges[[#This Row],[Vertex 1]],GroupVertices[Vertex],0)),1,1,"")</f>
        <v>1</v>
      </c>
      <c r="BE34" s="79" t="str">
        <f>REPLACE(INDEX(GroupVertices[Group],MATCH(Edges[[#This Row],[Vertex 2]],GroupVertices[Vertex],0)),1,1,"")</f>
        <v>1</v>
      </c>
      <c r="BF34" s="48"/>
      <c r="BG34" s="49"/>
      <c r="BH34" s="48"/>
      <c r="BI34" s="49"/>
      <c r="BJ34" s="48"/>
      <c r="BK34" s="49"/>
      <c r="BL34" s="48"/>
      <c r="BM34" s="49"/>
      <c r="BN34" s="48"/>
    </row>
    <row r="35" spans="1:66" ht="15">
      <c r="A35" s="65" t="s">
        <v>255</v>
      </c>
      <c r="B35" s="65" t="s">
        <v>308</v>
      </c>
      <c r="C35" s="66" t="s">
        <v>3236</v>
      </c>
      <c r="D35" s="67">
        <v>3</v>
      </c>
      <c r="E35" s="68" t="s">
        <v>132</v>
      </c>
      <c r="F35" s="69">
        <v>25</v>
      </c>
      <c r="G35" s="66"/>
      <c r="H35" s="70"/>
      <c r="I35" s="71"/>
      <c r="J35" s="71"/>
      <c r="K35" s="34" t="s">
        <v>65</v>
      </c>
      <c r="L35" s="78">
        <v>35</v>
      </c>
      <c r="M35" s="78"/>
      <c r="N35" s="73"/>
      <c r="O35" s="80" t="s">
        <v>420</v>
      </c>
      <c r="P35" s="82">
        <v>43698.75554398148</v>
      </c>
      <c r="Q35" s="80" t="s">
        <v>441</v>
      </c>
      <c r="R35" s="83" t="s">
        <v>499</v>
      </c>
      <c r="S35" s="80" t="s">
        <v>504</v>
      </c>
      <c r="T35" s="80"/>
      <c r="U35" s="80"/>
      <c r="V35" s="83" t="s">
        <v>535</v>
      </c>
      <c r="W35" s="82">
        <v>43698.75554398148</v>
      </c>
      <c r="X35" s="86">
        <v>43698</v>
      </c>
      <c r="Y35" s="88" t="s">
        <v>604</v>
      </c>
      <c r="Z35" s="83" t="s">
        <v>682</v>
      </c>
      <c r="AA35" s="80"/>
      <c r="AB35" s="80"/>
      <c r="AC35" s="88" t="s">
        <v>760</v>
      </c>
      <c r="AD35" s="88" t="s">
        <v>818</v>
      </c>
      <c r="AE35" s="80" t="b">
        <v>0</v>
      </c>
      <c r="AF35" s="80">
        <v>2</v>
      </c>
      <c r="AG35" s="88" t="s">
        <v>839</v>
      </c>
      <c r="AH35" s="80" t="b">
        <v>1</v>
      </c>
      <c r="AI35" s="80" t="s">
        <v>877</v>
      </c>
      <c r="AJ35" s="80"/>
      <c r="AK35" s="88" t="s">
        <v>818</v>
      </c>
      <c r="AL35" s="80" t="b">
        <v>0</v>
      </c>
      <c r="AM35" s="80">
        <v>0</v>
      </c>
      <c r="AN35" s="88" t="s">
        <v>887</v>
      </c>
      <c r="AO35" s="80" t="s">
        <v>895</v>
      </c>
      <c r="AP35" s="80" t="b">
        <v>0</v>
      </c>
      <c r="AQ35" s="88" t="s">
        <v>818</v>
      </c>
      <c r="AR35" s="80" t="s">
        <v>197</v>
      </c>
      <c r="AS35" s="80">
        <v>0</v>
      </c>
      <c r="AT35" s="80">
        <v>0</v>
      </c>
      <c r="AU35" s="80"/>
      <c r="AV35" s="80"/>
      <c r="AW35" s="80"/>
      <c r="AX35" s="80"/>
      <c r="AY35" s="80"/>
      <c r="AZ35" s="80"/>
      <c r="BA35" s="80"/>
      <c r="BB35" s="80"/>
      <c r="BC35">
        <v>1</v>
      </c>
      <c r="BD35" s="79" t="str">
        <f>REPLACE(INDEX(GroupVertices[Group],MATCH(Edges[[#This Row],[Vertex 1]],GroupVertices[Vertex],0)),1,1,"")</f>
        <v>1</v>
      </c>
      <c r="BE35" s="79" t="str">
        <f>REPLACE(INDEX(GroupVertices[Group],MATCH(Edges[[#This Row],[Vertex 2]],GroupVertices[Vertex],0)),1,1,"")</f>
        <v>1</v>
      </c>
      <c r="BF35" s="48">
        <v>0</v>
      </c>
      <c r="BG35" s="49">
        <v>0</v>
      </c>
      <c r="BH35" s="48">
        <v>3</v>
      </c>
      <c r="BI35" s="49">
        <v>7.894736842105263</v>
      </c>
      <c r="BJ35" s="48">
        <v>0</v>
      </c>
      <c r="BK35" s="49">
        <v>0</v>
      </c>
      <c r="BL35" s="48">
        <v>35</v>
      </c>
      <c r="BM35" s="49">
        <v>92.10526315789474</v>
      </c>
      <c r="BN35" s="48">
        <v>38</v>
      </c>
    </row>
    <row r="36" spans="1:66" ht="15">
      <c r="A36" s="65" t="s">
        <v>256</v>
      </c>
      <c r="B36" s="65" t="s">
        <v>307</v>
      </c>
      <c r="C36" s="66" t="s">
        <v>3236</v>
      </c>
      <c r="D36" s="67">
        <v>3</v>
      </c>
      <c r="E36" s="68" t="s">
        <v>132</v>
      </c>
      <c r="F36" s="69">
        <v>25</v>
      </c>
      <c r="G36" s="66"/>
      <c r="H36" s="70"/>
      <c r="I36" s="71"/>
      <c r="J36" s="71"/>
      <c r="K36" s="34" t="s">
        <v>65</v>
      </c>
      <c r="L36" s="78">
        <v>36</v>
      </c>
      <c r="M36" s="78"/>
      <c r="N36" s="73"/>
      <c r="O36" s="80" t="s">
        <v>420</v>
      </c>
      <c r="P36" s="82">
        <v>43698.76373842593</v>
      </c>
      <c r="Q36" s="80" t="s">
        <v>442</v>
      </c>
      <c r="R36" s="83" t="s">
        <v>500</v>
      </c>
      <c r="S36" s="80" t="s">
        <v>504</v>
      </c>
      <c r="T36" s="80"/>
      <c r="U36" s="80"/>
      <c r="V36" s="83" t="s">
        <v>536</v>
      </c>
      <c r="W36" s="82">
        <v>43698.76373842593</v>
      </c>
      <c r="X36" s="86">
        <v>43698</v>
      </c>
      <c r="Y36" s="88" t="s">
        <v>605</v>
      </c>
      <c r="Z36" s="83" t="s">
        <v>683</v>
      </c>
      <c r="AA36" s="80"/>
      <c r="AB36" s="80"/>
      <c r="AC36" s="88" t="s">
        <v>761</v>
      </c>
      <c r="AD36" s="80"/>
      <c r="AE36" s="80" t="b">
        <v>0</v>
      </c>
      <c r="AF36" s="80">
        <v>0</v>
      </c>
      <c r="AG36" s="88" t="s">
        <v>851</v>
      </c>
      <c r="AH36" s="80" t="b">
        <v>1</v>
      </c>
      <c r="AI36" s="80" t="s">
        <v>881</v>
      </c>
      <c r="AJ36" s="80"/>
      <c r="AK36" s="88" t="s">
        <v>818</v>
      </c>
      <c r="AL36" s="80" t="b">
        <v>0</v>
      </c>
      <c r="AM36" s="80">
        <v>0</v>
      </c>
      <c r="AN36" s="88" t="s">
        <v>887</v>
      </c>
      <c r="AO36" s="80" t="s">
        <v>891</v>
      </c>
      <c r="AP36" s="80" t="b">
        <v>0</v>
      </c>
      <c r="AQ36" s="88" t="s">
        <v>761</v>
      </c>
      <c r="AR36" s="80" t="s">
        <v>197</v>
      </c>
      <c r="AS36" s="80">
        <v>0</v>
      </c>
      <c r="AT36" s="80">
        <v>0</v>
      </c>
      <c r="AU36" s="80"/>
      <c r="AV36" s="80"/>
      <c r="AW36" s="80"/>
      <c r="AX36" s="80"/>
      <c r="AY36" s="80"/>
      <c r="AZ36" s="80"/>
      <c r="BA36" s="80"/>
      <c r="BB36" s="80"/>
      <c r="BC36">
        <v>1</v>
      </c>
      <c r="BD36" s="79" t="str">
        <f>REPLACE(INDEX(GroupVertices[Group],MATCH(Edges[[#This Row],[Vertex 1]],GroupVertices[Vertex],0)),1,1,"")</f>
        <v>1</v>
      </c>
      <c r="BE36" s="79" t="str">
        <f>REPLACE(INDEX(GroupVertices[Group],MATCH(Edges[[#This Row],[Vertex 2]],GroupVertices[Vertex],0)),1,1,"")</f>
        <v>1</v>
      </c>
      <c r="BF36" s="48">
        <v>0</v>
      </c>
      <c r="BG36" s="49">
        <v>0</v>
      </c>
      <c r="BH36" s="48">
        <v>0</v>
      </c>
      <c r="BI36" s="49">
        <v>0</v>
      </c>
      <c r="BJ36" s="48">
        <v>0</v>
      </c>
      <c r="BK36" s="49">
        <v>0</v>
      </c>
      <c r="BL36" s="48">
        <v>4</v>
      </c>
      <c r="BM36" s="49">
        <v>100</v>
      </c>
      <c r="BN36" s="48">
        <v>4</v>
      </c>
    </row>
    <row r="37" spans="1:66" ht="15">
      <c r="A37" s="65" t="s">
        <v>257</v>
      </c>
      <c r="B37" s="65" t="s">
        <v>324</v>
      </c>
      <c r="C37" s="66" t="s">
        <v>3236</v>
      </c>
      <c r="D37" s="67">
        <v>3</v>
      </c>
      <c r="E37" s="68" t="s">
        <v>132</v>
      </c>
      <c r="F37" s="69">
        <v>25</v>
      </c>
      <c r="G37" s="66"/>
      <c r="H37" s="70"/>
      <c r="I37" s="71"/>
      <c r="J37" s="71"/>
      <c r="K37" s="34" t="s">
        <v>65</v>
      </c>
      <c r="L37" s="78">
        <v>37</v>
      </c>
      <c r="M37" s="78"/>
      <c r="N37" s="73"/>
      <c r="O37" s="80" t="s">
        <v>419</v>
      </c>
      <c r="P37" s="82">
        <v>43698.76436342593</v>
      </c>
      <c r="Q37" s="80" t="s">
        <v>443</v>
      </c>
      <c r="R37" s="83" t="s">
        <v>499</v>
      </c>
      <c r="S37" s="80" t="s">
        <v>504</v>
      </c>
      <c r="T37" s="80"/>
      <c r="U37" s="80"/>
      <c r="V37" s="83" t="s">
        <v>537</v>
      </c>
      <c r="W37" s="82">
        <v>43698.76436342593</v>
      </c>
      <c r="X37" s="86">
        <v>43698</v>
      </c>
      <c r="Y37" s="88" t="s">
        <v>606</v>
      </c>
      <c r="Z37" s="83" t="s">
        <v>684</v>
      </c>
      <c r="AA37" s="80"/>
      <c r="AB37" s="80"/>
      <c r="AC37" s="88" t="s">
        <v>762</v>
      </c>
      <c r="AD37" s="80"/>
      <c r="AE37" s="80" t="b">
        <v>0</v>
      </c>
      <c r="AF37" s="80">
        <v>3</v>
      </c>
      <c r="AG37" s="88" t="s">
        <v>839</v>
      </c>
      <c r="AH37" s="80" t="b">
        <v>1</v>
      </c>
      <c r="AI37" s="80" t="s">
        <v>878</v>
      </c>
      <c r="AJ37" s="80"/>
      <c r="AK37" s="88" t="s">
        <v>818</v>
      </c>
      <c r="AL37" s="80" t="b">
        <v>0</v>
      </c>
      <c r="AM37" s="80">
        <v>6</v>
      </c>
      <c r="AN37" s="88" t="s">
        <v>887</v>
      </c>
      <c r="AO37" s="80" t="s">
        <v>893</v>
      </c>
      <c r="AP37" s="80" t="b">
        <v>0</v>
      </c>
      <c r="AQ37" s="88" t="s">
        <v>762</v>
      </c>
      <c r="AR37" s="80" t="s">
        <v>197</v>
      </c>
      <c r="AS37" s="80">
        <v>0</v>
      </c>
      <c r="AT37" s="80">
        <v>0</v>
      </c>
      <c r="AU37" s="80"/>
      <c r="AV37" s="80"/>
      <c r="AW37" s="80"/>
      <c r="AX37" s="80"/>
      <c r="AY37" s="80"/>
      <c r="AZ37" s="80"/>
      <c r="BA37" s="80"/>
      <c r="BB37" s="80"/>
      <c r="BC37">
        <v>1</v>
      </c>
      <c r="BD37" s="79" t="str">
        <f>REPLACE(INDEX(GroupVertices[Group],MATCH(Edges[[#This Row],[Vertex 1]],GroupVertices[Vertex],0)),1,1,"")</f>
        <v>2</v>
      </c>
      <c r="BE37" s="79" t="str">
        <f>REPLACE(INDEX(GroupVertices[Group],MATCH(Edges[[#This Row],[Vertex 2]],GroupVertices[Vertex],0)),1,1,"")</f>
        <v>2</v>
      </c>
      <c r="BF37" s="48"/>
      <c r="BG37" s="49"/>
      <c r="BH37" s="48"/>
      <c r="BI37" s="49"/>
      <c r="BJ37" s="48"/>
      <c r="BK37" s="49"/>
      <c r="BL37" s="48"/>
      <c r="BM37" s="49"/>
      <c r="BN37" s="48"/>
    </row>
    <row r="38" spans="1:66" ht="15">
      <c r="A38" s="65" t="s">
        <v>257</v>
      </c>
      <c r="B38" s="65" t="s">
        <v>325</v>
      </c>
      <c r="C38" s="66" t="s">
        <v>3236</v>
      </c>
      <c r="D38" s="67">
        <v>3</v>
      </c>
      <c r="E38" s="68" t="s">
        <v>132</v>
      </c>
      <c r="F38" s="69">
        <v>25</v>
      </c>
      <c r="G38" s="66"/>
      <c r="H38" s="70"/>
      <c r="I38" s="71"/>
      <c r="J38" s="71"/>
      <c r="K38" s="34" t="s">
        <v>65</v>
      </c>
      <c r="L38" s="78">
        <v>38</v>
      </c>
      <c r="M38" s="78"/>
      <c r="N38" s="73"/>
      <c r="O38" s="80" t="s">
        <v>419</v>
      </c>
      <c r="P38" s="82">
        <v>43698.76436342593</v>
      </c>
      <c r="Q38" s="80" t="s">
        <v>443</v>
      </c>
      <c r="R38" s="83" t="s">
        <v>499</v>
      </c>
      <c r="S38" s="80" t="s">
        <v>504</v>
      </c>
      <c r="T38" s="80"/>
      <c r="U38" s="80"/>
      <c r="V38" s="83" t="s">
        <v>537</v>
      </c>
      <c r="W38" s="82">
        <v>43698.76436342593</v>
      </c>
      <c r="X38" s="86">
        <v>43698</v>
      </c>
      <c r="Y38" s="88" t="s">
        <v>606</v>
      </c>
      <c r="Z38" s="83" t="s">
        <v>684</v>
      </c>
      <c r="AA38" s="80"/>
      <c r="AB38" s="80"/>
      <c r="AC38" s="88" t="s">
        <v>762</v>
      </c>
      <c r="AD38" s="80"/>
      <c r="AE38" s="80" t="b">
        <v>0</v>
      </c>
      <c r="AF38" s="80">
        <v>3</v>
      </c>
      <c r="AG38" s="88" t="s">
        <v>839</v>
      </c>
      <c r="AH38" s="80" t="b">
        <v>1</v>
      </c>
      <c r="AI38" s="80" t="s">
        <v>878</v>
      </c>
      <c r="AJ38" s="80"/>
      <c r="AK38" s="88" t="s">
        <v>818</v>
      </c>
      <c r="AL38" s="80" t="b">
        <v>0</v>
      </c>
      <c r="AM38" s="80">
        <v>6</v>
      </c>
      <c r="AN38" s="88" t="s">
        <v>887</v>
      </c>
      <c r="AO38" s="80" t="s">
        <v>893</v>
      </c>
      <c r="AP38" s="80" t="b">
        <v>0</v>
      </c>
      <c r="AQ38" s="88" t="s">
        <v>762</v>
      </c>
      <c r="AR38" s="80" t="s">
        <v>197</v>
      </c>
      <c r="AS38" s="80">
        <v>0</v>
      </c>
      <c r="AT38" s="80">
        <v>0</v>
      </c>
      <c r="AU38" s="80"/>
      <c r="AV38" s="80"/>
      <c r="AW38" s="80"/>
      <c r="AX38" s="80"/>
      <c r="AY38" s="80"/>
      <c r="AZ38" s="80"/>
      <c r="BA38" s="80"/>
      <c r="BB38" s="80"/>
      <c r="BC38">
        <v>1</v>
      </c>
      <c r="BD38" s="79" t="str">
        <f>REPLACE(INDEX(GroupVertices[Group],MATCH(Edges[[#This Row],[Vertex 1]],GroupVertices[Vertex],0)),1,1,"")</f>
        <v>2</v>
      </c>
      <c r="BE38" s="79" t="str">
        <f>REPLACE(INDEX(GroupVertices[Group],MATCH(Edges[[#This Row],[Vertex 2]],GroupVertices[Vertex],0)),1,1,"")</f>
        <v>2</v>
      </c>
      <c r="BF38" s="48"/>
      <c r="BG38" s="49"/>
      <c r="BH38" s="48"/>
      <c r="BI38" s="49"/>
      <c r="BJ38" s="48"/>
      <c r="BK38" s="49"/>
      <c r="BL38" s="48"/>
      <c r="BM38" s="49"/>
      <c r="BN38" s="48"/>
    </row>
    <row r="39" spans="1:66" ht="15">
      <c r="A39" s="65" t="s">
        <v>257</v>
      </c>
      <c r="B39" s="65" t="s">
        <v>326</v>
      </c>
      <c r="C39" s="66" t="s">
        <v>3236</v>
      </c>
      <c r="D39" s="67">
        <v>3</v>
      </c>
      <c r="E39" s="68" t="s">
        <v>132</v>
      </c>
      <c r="F39" s="69">
        <v>25</v>
      </c>
      <c r="G39" s="66"/>
      <c r="H39" s="70"/>
      <c r="I39" s="71"/>
      <c r="J39" s="71"/>
      <c r="K39" s="34" t="s">
        <v>65</v>
      </c>
      <c r="L39" s="78">
        <v>39</v>
      </c>
      <c r="M39" s="78"/>
      <c r="N39" s="73"/>
      <c r="O39" s="80" t="s">
        <v>419</v>
      </c>
      <c r="P39" s="82">
        <v>43698.76436342593</v>
      </c>
      <c r="Q39" s="80" t="s">
        <v>443</v>
      </c>
      <c r="R39" s="83" t="s">
        <v>499</v>
      </c>
      <c r="S39" s="80" t="s">
        <v>504</v>
      </c>
      <c r="T39" s="80"/>
      <c r="U39" s="80"/>
      <c r="V39" s="83" t="s">
        <v>537</v>
      </c>
      <c r="W39" s="82">
        <v>43698.76436342593</v>
      </c>
      <c r="X39" s="86">
        <v>43698</v>
      </c>
      <c r="Y39" s="88" t="s">
        <v>606</v>
      </c>
      <c r="Z39" s="83" t="s">
        <v>684</v>
      </c>
      <c r="AA39" s="80"/>
      <c r="AB39" s="80"/>
      <c r="AC39" s="88" t="s">
        <v>762</v>
      </c>
      <c r="AD39" s="80"/>
      <c r="AE39" s="80" t="b">
        <v>0</v>
      </c>
      <c r="AF39" s="80">
        <v>3</v>
      </c>
      <c r="AG39" s="88" t="s">
        <v>839</v>
      </c>
      <c r="AH39" s="80" t="b">
        <v>1</v>
      </c>
      <c r="AI39" s="80" t="s">
        <v>878</v>
      </c>
      <c r="AJ39" s="80"/>
      <c r="AK39" s="88" t="s">
        <v>818</v>
      </c>
      <c r="AL39" s="80" t="b">
        <v>0</v>
      </c>
      <c r="AM39" s="80">
        <v>6</v>
      </c>
      <c r="AN39" s="88" t="s">
        <v>887</v>
      </c>
      <c r="AO39" s="80" t="s">
        <v>893</v>
      </c>
      <c r="AP39" s="80" t="b">
        <v>0</v>
      </c>
      <c r="AQ39" s="88" t="s">
        <v>762</v>
      </c>
      <c r="AR39" s="80" t="s">
        <v>197</v>
      </c>
      <c r="AS39" s="80">
        <v>0</v>
      </c>
      <c r="AT39" s="80">
        <v>0</v>
      </c>
      <c r="AU39" s="80"/>
      <c r="AV39" s="80"/>
      <c r="AW39" s="80"/>
      <c r="AX39" s="80"/>
      <c r="AY39" s="80"/>
      <c r="AZ39" s="80"/>
      <c r="BA39" s="80"/>
      <c r="BB39" s="80"/>
      <c r="BC39">
        <v>1</v>
      </c>
      <c r="BD39" s="79" t="str">
        <f>REPLACE(INDEX(GroupVertices[Group],MATCH(Edges[[#This Row],[Vertex 1]],GroupVertices[Vertex],0)),1,1,"")</f>
        <v>2</v>
      </c>
      <c r="BE39" s="79" t="str">
        <f>REPLACE(INDEX(GroupVertices[Group],MATCH(Edges[[#This Row],[Vertex 2]],GroupVertices[Vertex],0)),1,1,"")</f>
        <v>2</v>
      </c>
      <c r="BF39" s="48"/>
      <c r="BG39" s="49"/>
      <c r="BH39" s="48"/>
      <c r="BI39" s="49"/>
      <c r="BJ39" s="48"/>
      <c r="BK39" s="49"/>
      <c r="BL39" s="48"/>
      <c r="BM39" s="49"/>
      <c r="BN39" s="48"/>
    </row>
    <row r="40" spans="1:66" ht="15">
      <c r="A40" s="65" t="s">
        <v>257</v>
      </c>
      <c r="B40" s="65" t="s">
        <v>327</v>
      </c>
      <c r="C40" s="66" t="s">
        <v>3236</v>
      </c>
      <c r="D40" s="67">
        <v>3</v>
      </c>
      <c r="E40" s="68" t="s">
        <v>132</v>
      </c>
      <c r="F40" s="69">
        <v>25</v>
      </c>
      <c r="G40" s="66"/>
      <c r="H40" s="70"/>
      <c r="I40" s="71"/>
      <c r="J40" s="71"/>
      <c r="K40" s="34" t="s">
        <v>65</v>
      </c>
      <c r="L40" s="78">
        <v>40</v>
      </c>
      <c r="M40" s="78"/>
      <c r="N40" s="73"/>
      <c r="O40" s="80" t="s">
        <v>419</v>
      </c>
      <c r="P40" s="82">
        <v>43698.76436342593</v>
      </c>
      <c r="Q40" s="80" t="s">
        <v>443</v>
      </c>
      <c r="R40" s="83" t="s">
        <v>499</v>
      </c>
      <c r="S40" s="80" t="s">
        <v>504</v>
      </c>
      <c r="T40" s="80"/>
      <c r="U40" s="80"/>
      <c r="V40" s="83" t="s">
        <v>537</v>
      </c>
      <c r="W40" s="82">
        <v>43698.76436342593</v>
      </c>
      <c r="X40" s="86">
        <v>43698</v>
      </c>
      <c r="Y40" s="88" t="s">
        <v>606</v>
      </c>
      <c r="Z40" s="83" t="s">
        <v>684</v>
      </c>
      <c r="AA40" s="80"/>
      <c r="AB40" s="80"/>
      <c r="AC40" s="88" t="s">
        <v>762</v>
      </c>
      <c r="AD40" s="80"/>
      <c r="AE40" s="80" t="b">
        <v>0</v>
      </c>
      <c r="AF40" s="80">
        <v>3</v>
      </c>
      <c r="AG40" s="88" t="s">
        <v>839</v>
      </c>
      <c r="AH40" s="80" t="b">
        <v>1</v>
      </c>
      <c r="AI40" s="80" t="s">
        <v>878</v>
      </c>
      <c r="AJ40" s="80"/>
      <c r="AK40" s="88" t="s">
        <v>818</v>
      </c>
      <c r="AL40" s="80" t="b">
        <v>0</v>
      </c>
      <c r="AM40" s="80">
        <v>6</v>
      </c>
      <c r="AN40" s="88" t="s">
        <v>887</v>
      </c>
      <c r="AO40" s="80" t="s">
        <v>893</v>
      </c>
      <c r="AP40" s="80" t="b">
        <v>0</v>
      </c>
      <c r="AQ40" s="88" t="s">
        <v>762</v>
      </c>
      <c r="AR40" s="80" t="s">
        <v>197</v>
      </c>
      <c r="AS40" s="80">
        <v>0</v>
      </c>
      <c r="AT40" s="80">
        <v>0</v>
      </c>
      <c r="AU40" s="80"/>
      <c r="AV40" s="80"/>
      <c r="AW40" s="80"/>
      <c r="AX40" s="80"/>
      <c r="AY40" s="80"/>
      <c r="AZ40" s="80"/>
      <c r="BA40" s="80"/>
      <c r="BB40" s="80"/>
      <c r="BC40">
        <v>1</v>
      </c>
      <c r="BD40" s="79" t="str">
        <f>REPLACE(INDEX(GroupVertices[Group],MATCH(Edges[[#This Row],[Vertex 1]],GroupVertices[Vertex],0)),1,1,"")</f>
        <v>2</v>
      </c>
      <c r="BE40" s="79" t="str">
        <f>REPLACE(INDEX(GroupVertices[Group],MATCH(Edges[[#This Row],[Vertex 2]],GroupVertices[Vertex],0)),1,1,"")</f>
        <v>2</v>
      </c>
      <c r="BF40" s="48"/>
      <c r="BG40" s="49"/>
      <c r="BH40" s="48"/>
      <c r="BI40" s="49"/>
      <c r="BJ40" s="48"/>
      <c r="BK40" s="49"/>
      <c r="BL40" s="48"/>
      <c r="BM40" s="49"/>
      <c r="BN40" s="48"/>
    </row>
    <row r="41" spans="1:66" ht="15">
      <c r="A41" s="65" t="s">
        <v>257</v>
      </c>
      <c r="B41" s="65" t="s">
        <v>328</v>
      </c>
      <c r="C41" s="66" t="s">
        <v>3236</v>
      </c>
      <c r="D41" s="67">
        <v>3</v>
      </c>
      <c r="E41" s="68" t="s">
        <v>132</v>
      </c>
      <c r="F41" s="69">
        <v>25</v>
      </c>
      <c r="G41" s="66"/>
      <c r="H41" s="70"/>
      <c r="I41" s="71"/>
      <c r="J41" s="71"/>
      <c r="K41" s="34" t="s">
        <v>65</v>
      </c>
      <c r="L41" s="78">
        <v>41</v>
      </c>
      <c r="M41" s="78"/>
      <c r="N41" s="73"/>
      <c r="O41" s="80" t="s">
        <v>419</v>
      </c>
      <c r="P41" s="82">
        <v>43698.76436342593</v>
      </c>
      <c r="Q41" s="80" t="s">
        <v>443</v>
      </c>
      <c r="R41" s="83" t="s">
        <v>499</v>
      </c>
      <c r="S41" s="80" t="s">
        <v>504</v>
      </c>
      <c r="T41" s="80"/>
      <c r="U41" s="80"/>
      <c r="V41" s="83" t="s">
        <v>537</v>
      </c>
      <c r="W41" s="82">
        <v>43698.76436342593</v>
      </c>
      <c r="X41" s="86">
        <v>43698</v>
      </c>
      <c r="Y41" s="88" t="s">
        <v>606</v>
      </c>
      <c r="Z41" s="83" t="s">
        <v>684</v>
      </c>
      <c r="AA41" s="80"/>
      <c r="AB41" s="80"/>
      <c r="AC41" s="88" t="s">
        <v>762</v>
      </c>
      <c r="AD41" s="80"/>
      <c r="AE41" s="80" t="b">
        <v>0</v>
      </c>
      <c r="AF41" s="80">
        <v>3</v>
      </c>
      <c r="AG41" s="88" t="s">
        <v>839</v>
      </c>
      <c r="AH41" s="80" t="b">
        <v>1</v>
      </c>
      <c r="AI41" s="80" t="s">
        <v>878</v>
      </c>
      <c r="AJ41" s="80"/>
      <c r="AK41" s="88" t="s">
        <v>818</v>
      </c>
      <c r="AL41" s="80" t="b">
        <v>0</v>
      </c>
      <c r="AM41" s="80">
        <v>6</v>
      </c>
      <c r="AN41" s="88" t="s">
        <v>887</v>
      </c>
      <c r="AO41" s="80" t="s">
        <v>893</v>
      </c>
      <c r="AP41" s="80" t="b">
        <v>0</v>
      </c>
      <c r="AQ41" s="88" t="s">
        <v>762</v>
      </c>
      <c r="AR41" s="80" t="s">
        <v>197</v>
      </c>
      <c r="AS41" s="80">
        <v>0</v>
      </c>
      <c r="AT41" s="80">
        <v>0</v>
      </c>
      <c r="AU41" s="80"/>
      <c r="AV41" s="80"/>
      <c r="AW41" s="80"/>
      <c r="AX41" s="80"/>
      <c r="AY41" s="80"/>
      <c r="AZ41" s="80"/>
      <c r="BA41" s="80"/>
      <c r="BB41" s="80"/>
      <c r="BC41">
        <v>1</v>
      </c>
      <c r="BD41" s="79" t="str">
        <f>REPLACE(INDEX(GroupVertices[Group],MATCH(Edges[[#This Row],[Vertex 1]],GroupVertices[Vertex],0)),1,1,"")</f>
        <v>2</v>
      </c>
      <c r="BE41" s="79" t="str">
        <f>REPLACE(INDEX(GroupVertices[Group],MATCH(Edges[[#This Row],[Vertex 2]],GroupVertices[Vertex],0)),1,1,"")</f>
        <v>2</v>
      </c>
      <c r="BF41" s="48"/>
      <c r="BG41" s="49"/>
      <c r="BH41" s="48"/>
      <c r="BI41" s="49"/>
      <c r="BJ41" s="48"/>
      <c r="BK41" s="49"/>
      <c r="BL41" s="48"/>
      <c r="BM41" s="49"/>
      <c r="BN41" s="48"/>
    </row>
    <row r="42" spans="1:66" ht="15">
      <c r="A42" s="65" t="s">
        <v>257</v>
      </c>
      <c r="B42" s="65" t="s">
        <v>329</v>
      </c>
      <c r="C42" s="66" t="s">
        <v>3236</v>
      </c>
      <c r="D42" s="67">
        <v>3</v>
      </c>
      <c r="E42" s="68" t="s">
        <v>132</v>
      </c>
      <c r="F42" s="69">
        <v>25</v>
      </c>
      <c r="G42" s="66"/>
      <c r="H42" s="70"/>
      <c r="I42" s="71"/>
      <c r="J42" s="71"/>
      <c r="K42" s="34" t="s">
        <v>65</v>
      </c>
      <c r="L42" s="78">
        <v>42</v>
      </c>
      <c r="M42" s="78"/>
      <c r="N42" s="73"/>
      <c r="O42" s="80" t="s">
        <v>419</v>
      </c>
      <c r="P42" s="82">
        <v>43698.76436342593</v>
      </c>
      <c r="Q42" s="80" t="s">
        <v>443</v>
      </c>
      <c r="R42" s="83" t="s">
        <v>499</v>
      </c>
      <c r="S42" s="80" t="s">
        <v>504</v>
      </c>
      <c r="T42" s="80"/>
      <c r="U42" s="80"/>
      <c r="V42" s="83" t="s">
        <v>537</v>
      </c>
      <c r="W42" s="82">
        <v>43698.76436342593</v>
      </c>
      <c r="X42" s="86">
        <v>43698</v>
      </c>
      <c r="Y42" s="88" t="s">
        <v>606</v>
      </c>
      <c r="Z42" s="83" t="s">
        <v>684</v>
      </c>
      <c r="AA42" s="80"/>
      <c r="AB42" s="80"/>
      <c r="AC42" s="88" t="s">
        <v>762</v>
      </c>
      <c r="AD42" s="80"/>
      <c r="AE42" s="80" t="b">
        <v>0</v>
      </c>
      <c r="AF42" s="80">
        <v>3</v>
      </c>
      <c r="AG42" s="88" t="s">
        <v>839</v>
      </c>
      <c r="AH42" s="80" t="b">
        <v>1</v>
      </c>
      <c r="AI42" s="80" t="s">
        <v>878</v>
      </c>
      <c r="AJ42" s="80"/>
      <c r="AK42" s="88" t="s">
        <v>818</v>
      </c>
      <c r="AL42" s="80" t="b">
        <v>0</v>
      </c>
      <c r="AM42" s="80">
        <v>6</v>
      </c>
      <c r="AN42" s="88" t="s">
        <v>887</v>
      </c>
      <c r="AO42" s="80" t="s">
        <v>893</v>
      </c>
      <c r="AP42" s="80" t="b">
        <v>0</v>
      </c>
      <c r="AQ42" s="88" t="s">
        <v>762</v>
      </c>
      <c r="AR42" s="80" t="s">
        <v>197</v>
      </c>
      <c r="AS42" s="80">
        <v>0</v>
      </c>
      <c r="AT42" s="80">
        <v>0</v>
      </c>
      <c r="AU42" s="80"/>
      <c r="AV42" s="80"/>
      <c r="AW42" s="80"/>
      <c r="AX42" s="80"/>
      <c r="AY42" s="80"/>
      <c r="AZ42" s="80"/>
      <c r="BA42" s="80"/>
      <c r="BB42" s="80"/>
      <c r="BC42">
        <v>1</v>
      </c>
      <c r="BD42" s="79" t="str">
        <f>REPLACE(INDEX(GroupVertices[Group],MATCH(Edges[[#This Row],[Vertex 1]],GroupVertices[Vertex],0)),1,1,"")</f>
        <v>2</v>
      </c>
      <c r="BE42" s="79" t="str">
        <f>REPLACE(INDEX(GroupVertices[Group],MATCH(Edges[[#This Row],[Vertex 2]],GroupVertices[Vertex],0)),1,1,"")</f>
        <v>2</v>
      </c>
      <c r="BF42" s="48"/>
      <c r="BG42" s="49"/>
      <c r="BH42" s="48"/>
      <c r="BI42" s="49"/>
      <c r="BJ42" s="48"/>
      <c r="BK42" s="49"/>
      <c r="BL42" s="48"/>
      <c r="BM42" s="49"/>
      <c r="BN42" s="48"/>
    </row>
    <row r="43" spans="1:66" ht="15">
      <c r="A43" s="65" t="s">
        <v>257</v>
      </c>
      <c r="B43" s="65" t="s">
        <v>330</v>
      </c>
      <c r="C43" s="66" t="s">
        <v>3236</v>
      </c>
      <c r="D43" s="67">
        <v>3</v>
      </c>
      <c r="E43" s="68" t="s">
        <v>132</v>
      </c>
      <c r="F43" s="69">
        <v>25</v>
      </c>
      <c r="G43" s="66"/>
      <c r="H43" s="70"/>
      <c r="I43" s="71"/>
      <c r="J43" s="71"/>
      <c r="K43" s="34" t="s">
        <v>65</v>
      </c>
      <c r="L43" s="78">
        <v>43</v>
      </c>
      <c r="M43" s="78"/>
      <c r="N43" s="73"/>
      <c r="O43" s="80" t="s">
        <v>419</v>
      </c>
      <c r="P43" s="82">
        <v>43698.76436342593</v>
      </c>
      <c r="Q43" s="80" t="s">
        <v>443</v>
      </c>
      <c r="R43" s="83" t="s">
        <v>499</v>
      </c>
      <c r="S43" s="80" t="s">
        <v>504</v>
      </c>
      <c r="T43" s="80"/>
      <c r="U43" s="80"/>
      <c r="V43" s="83" t="s">
        <v>537</v>
      </c>
      <c r="W43" s="82">
        <v>43698.76436342593</v>
      </c>
      <c r="X43" s="86">
        <v>43698</v>
      </c>
      <c r="Y43" s="88" t="s">
        <v>606</v>
      </c>
      <c r="Z43" s="83" t="s">
        <v>684</v>
      </c>
      <c r="AA43" s="80"/>
      <c r="AB43" s="80"/>
      <c r="AC43" s="88" t="s">
        <v>762</v>
      </c>
      <c r="AD43" s="80"/>
      <c r="AE43" s="80" t="b">
        <v>0</v>
      </c>
      <c r="AF43" s="80">
        <v>3</v>
      </c>
      <c r="AG43" s="88" t="s">
        <v>839</v>
      </c>
      <c r="AH43" s="80" t="b">
        <v>1</v>
      </c>
      <c r="AI43" s="80" t="s">
        <v>878</v>
      </c>
      <c r="AJ43" s="80"/>
      <c r="AK43" s="88" t="s">
        <v>818</v>
      </c>
      <c r="AL43" s="80" t="b">
        <v>0</v>
      </c>
      <c r="AM43" s="80">
        <v>6</v>
      </c>
      <c r="AN43" s="88" t="s">
        <v>887</v>
      </c>
      <c r="AO43" s="80" t="s">
        <v>893</v>
      </c>
      <c r="AP43" s="80" t="b">
        <v>0</v>
      </c>
      <c r="AQ43" s="88" t="s">
        <v>762</v>
      </c>
      <c r="AR43" s="80" t="s">
        <v>197</v>
      </c>
      <c r="AS43" s="80">
        <v>0</v>
      </c>
      <c r="AT43" s="80">
        <v>0</v>
      </c>
      <c r="AU43" s="80"/>
      <c r="AV43" s="80"/>
      <c r="AW43" s="80"/>
      <c r="AX43" s="80"/>
      <c r="AY43" s="80"/>
      <c r="AZ43" s="80"/>
      <c r="BA43" s="80"/>
      <c r="BB43" s="80"/>
      <c r="BC43">
        <v>1</v>
      </c>
      <c r="BD43" s="79" t="str">
        <f>REPLACE(INDEX(GroupVertices[Group],MATCH(Edges[[#This Row],[Vertex 1]],GroupVertices[Vertex],0)),1,1,"")</f>
        <v>2</v>
      </c>
      <c r="BE43" s="79" t="str">
        <f>REPLACE(INDEX(GroupVertices[Group],MATCH(Edges[[#This Row],[Vertex 2]],GroupVertices[Vertex],0)),1,1,"")</f>
        <v>2</v>
      </c>
      <c r="BF43" s="48"/>
      <c r="BG43" s="49"/>
      <c r="BH43" s="48"/>
      <c r="BI43" s="49"/>
      <c r="BJ43" s="48"/>
      <c r="BK43" s="49"/>
      <c r="BL43" s="48"/>
      <c r="BM43" s="49"/>
      <c r="BN43" s="48"/>
    </row>
    <row r="44" spans="1:66" ht="15">
      <c r="A44" s="65" t="s">
        <v>257</v>
      </c>
      <c r="B44" s="65" t="s">
        <v>331</v>
      </c>
      <c r="C44" s="66" t="s">
        <v>3236</v>
      </c>
      <c r="D44" s="67">
        <v>3</v>
      </c>
      <c r="E44" s="68" t="s">
        <v>132</v>
      </c>
      <c r="F44" s="69">
        <v>25</v>
      </c>
      <c r="G44" s="66"/>
      <c r="H44" s="70"/>
      <c r="I44" s="71"/>
      <c r="J44" s="71"/>
      <c r="K44" s="34" t="s">
        <v>65</v>
      </c>
      <c r="L44" s="78">
        <v>44</v>
      </c>
      <c r="M44" s="78"/>
      <c r="N44" s="73"/>
      <c r="O44" s="80" t="s">
        <v>419</v>
      </c>
      <c r="P44" s="82">
        <v>43698.76436342593</v>
      </c>
      <c r="Q44" s="80" t="s">
        <v>443</v>
      </c>
      <c r="R44" s="83" t="s">
        <v>499</v>
      </c>
      <c r="S44" s="80" t="s">
        <v>504</v>
      </c>
      <c r="T44" s="80"/>
      <c r="U44" s="80"/>
      <c r="V44" s="83" t="s">
        <v>537</v>
      </c>
      <c r="W44" s="82">
        <v>43698.76436342593</v>
      </c>
      <c r="X44" s="86">
        <v>43698</v>
      </c>
      <c r="Y44" s="88" t="s">
        <v>606</v>
      </c>
      <c r="Z44" s="83" t="s">
        <v>684</v>
      </c>
      <c r="AA44" s="80"/>
      <c r="AB44" s="80"/>
      <c r="AC44" s="88" t="s">
        <v>762</v>
      </c>
      <c r="AD44" s="80"/>
      <c r="AE44" s="80" t="b">
        <v>0</v>
      </c>
      <c r="AF44" s="80">
        <v>3</v>
      </c>
      <c r="AG44" s="88" t="s">
        <v>839</v>
      </c>
      <c r="AH44" s="80" t="b">
        <v>1</v>
      </c>
      <c r="AI44" s="80" t="s">
        <v>878</v>
      </c>
      <c r="AJ44" s="80"/>
      <c r="AK44" s="88" t="s">
        <v>818</v>
      </c>
      <c r="AL44" s="80" t="b">
        <v>0</v>
      </c>
      <c r="AM44" s="80">
        <v>6</v>
      </c>
      <c r="AN44" s="88" t="s">
        <v>887</v>
      </c>
      <c r="AO44" s="80" t="s">
        <v>893</v>
      </c>
      <c r="AP44" s="80" t="b">
        <v>0</v>
      </c>
      <c r="AQ44" s="88" t="s">
        <v>762</v>
      </c>
      <c r="AR44" s="80" t="s">
        <v>197</v>
      </c>
      <c r="AS44" s="80">
        <v>0</v>
      </c>
      <c r="AT44" s="80">
        <v>0</v>
      </c>
      <c r="AU44" s="80"/>
      <c r="AV44" s="80"/>
      <c r="AW44" s="80"/>
      <c r="AX44" s="80"/>
      <c r="AY44" s="80"/>
      <c r="AZ44" s="80"/>
      <c r="BA44" s="80"/>
      <c r="BB44" s="80"/>
      <c r="BC44">
        <v>1</v>
      </c>
      <c r="BD44" s="79" t="str">
        <f>REPLACE(INDEX(GroupVertices[Group],MATCH(Edges[[#This Row],[Vertex 1]],GroupVertices[Vertex],0)),1,1,"")</f>
        <v>2</v>
      </c>
      <c r="BE44" s="79" t="str">
        <f>REPLACE(INDEX(GroupVertices[Group],MATCH(Edges[[#This Row],[Vertex 2]],GroupVertices[Vertex],0)),1,1,"")</f>
        <v>2</v>
      </c>
      <c r="BF44" s="48"/>
      <c r="BG44" s="49"/>
      <c r="BH44" s="48"/>
      <c r="BI44" s="49"/>
      <c r="BJ44" s="48"/>
      <c r="BK44" s="49"/>
      <c r="BL44" s="48"/>
      <c r="BM44" s="49"/>
      <c r="BN44" s="48"/>
    </row>
    <row r="45" spans="1:66" ht="15">
      <c r="A45" s="65" t="s">
        <v>257</v>
      </c>
      <c r="B45" s="65" t="s">
        <v>332</v>
      </c>
      <c r="C45" s="66" t="s">
        <v>3236</v>
      </c>
      <c r="D45" s="67">
        <v>3</v>
      </c>
      <c r="E45" s="68" t="s">
        <v>132</v>
      </c>
      <c r="F45" s="69">
        <v>25</v>
      </c>
      <c r="G45" s="66"/>
      <c r="H45" s="70"/>
      <c r="I45" s="71"/>
      <c r="J45" s="71"/>
      <c r="K45" s="34" t="s">
        <v>65</v>
      </c>
      <c r="L45" s="78">
        <v>45</v>
      </c>
      <c r="M45" s="78"/>
      <c r="N45" s="73"/>
      <c r="O45" s="80" t="s">
        <v>419</v>
      </c>
      <c r="P45" s="82">
        <v>43698.76436342593</v>
      </c>
      <c r="Q45" s="80" t="s">
        <v>443</v>
      </c>
      <c r="R45" s="83" t="s">
        <v>499</v>
      </c>
      <c r="S45" s="80" t="s">
        <v>504</v>
      </c>
      <c r="T45" s="80"/>
      <c r="U45" s="80"/>
      <c r="V45" s="83" t="s">
        <v>537</v>
      </c>
      <c r="W45" s="82">
        <v>43698.76436342593</v>
      </c>
      <c r="X45" s="86">
        <v>43698</v>
      </c>
      <c r="Y45" s="88" t="s">
        <v>606</v>
      </c>
      <c r="Z45" s="83" t="s">
        <v>684</v>
      </c>
      <c r="AA45" s="80"/>
      <c r="AB45" s="80"/>
      <c r="AC45" s="88" t="s">
        <v>762</v>
      </c>
      <c r="AD45" s="80"/>
      <c r="AE45" s="80" t="b">
        <v>0</v>
      </c>
      <c r="AF45" s="80">
        <v>3</v>
      </c>
      <c r="AG45" s="88" t="s">
        <v>839</v>
      </c>
      <c r="AH45" s="80" t="b">
        <v>1</v>
      </c>
      <c r="AI45" s="80" t="s">
        <v>878</v>
      </c>
      <c r="AJ45" s="80"/>
      <c r="AK45" s="88" t="s">
        <v>818</v>
      </c>
      <c r="AL45" s="80" t="b">
        <v>0</v>
      </c>
      <c r="AM45" s="80">
        <v>6</v>
      </c>
      <c r="AN45" s="88" t="s">
        <v>887</v>
      </c>
      <c r="AO45" s="80" t="s">
        <v>893</v>
      </c>
      <c r="AP45" s="80" t="b">
        <v>0</v>
      </c>
      <c r="AQ45" s="88" t="s">
        <v>762</v>
      </c>
      <c r="AR45" s="80" t="s">
        <v>197</v>
      </c>
      <c r="AS45" s="80">
        <v>0</v>
      </c>
      <c r="AT45" s="80">
        <v>0</v>
      </c>
      <c r="AU45" s="80"/>
      <c r="AV45" s="80"/>
      <c r="AW45" s="80"/>
      <c r="AX45" s="80"/>
      <c r="AY45" s="80"/>
      <c r="AZ45" s="80"/>
      <c r="BA45" s="80"/>
      <c r="BB45" s="80"/>
      <c r="BC45">
        <v>1</v>
      </c>
      <c r="BD45" s="79" t="str">
        <f>REPLACE(INDEX(GroupVertices[Group],MATCH(Edges[[#This Row],[Vertex 1]],GroupVertices[Vertex],0)),1,1,"")</f>
        <v>2</v>
      </c>
      <c r="BE45" s="79" t="str">
        <f>REPLACE(INDEX(GroupVertices[Group],MATCH(Edges[[#This Row],[Vertex 2]],GroupVertices[Vertex],0)),1,1,"")</f>
        <v>2</v>
      </c>
      <c r="BF45" s="48"/>
      <c r="BG45" s="49"/>
      <c r="BH45" s="48"/>
      <c r="BI45" s="49"/>
      <c r="BJ45" s="48"/>
      <c r="BK45" s="49"/>
      <c r="BL45" s="48"/>
      <c r="BM45" s="49"/>
      <c r="BN45" s="48"/>
    </row>
    <row r="46" spans="1:66" ht="15">
      <c r="A46" s="65" t="s">
        <v>257</v>
      </c>
      <c r="B46" s="65" t="s">
        <v>333</v>
      </c>
      <c r="C46" s="66" t="s">
        <v>3236</v>
      </c>
      <c r="D46" s="67">
        <v>3</v>
      </c>
      <c r="E46" s="68" t="s">
        <v>132</v>
      </c>
      <c r="F46" s="69">
        <v>25</v>
      </c>
      <c r="G46" s="66"/>
      <c r="H46" s="70"/>
      <c r="I46" s="71"/>
      <c r="J46" s="71"/>
      <c r="K46" s="34" t="s">
        <v>65</v>
      </c>
      <c r="L46" s="78">
        <v>46</v>
      </c>
      <c r="M46" s="78"/>
      <c r="N46" s="73"/>
      <c r="O46" s="80" t="s">
        <v>419</v>
      </c>
      <c r="P46" s="82">
        <v>43698.76436342593</v>
      </c>
      <c r="Q46" s="80" t="s">
        <v>443</v>
      </c>
      <c r="R46" s="83" t="s">
        <v>499</v>
      </c>
      <c r="S46" s="80" t="s">
        <v>504</v>
      </c>
      <c r="T46" s="80"/>
      <c r="U46" s="80"/>
      <c r="V46" s="83" t="s">
        <v>537</v>
      </c>
      <c r="W46" s="82">
        <v>43698.76436342593</v>
      </c>
      <c r="X46" s="86">
        <v>43698</v>
      </c>
      <c r="Y46" s="88" t="s">
        <v>606</v>
      </c>
      <c r="Z46" s="83" t="s">
        <v>684</v>
      </c>
      <c r="AA46" s="80"/>
      <c r="AB46" s="80"/>
      <c r="AC46" s="88" t="s">
        <v>762</v>
      </c>
      <c r="AD46" s="80"/>
      <c r="AE46" s="80" t="b">
        <v>0</v>
      </c>
      <c r="AF46" s="80">
        <v>3</v>
      </c>
      <c r="AG46" s="88" t="s">
        <v>839</v>
      </c>
      <c r="AH46" s="80" t="b">
        <v>1</v>
      </c>
      <c r="AI46" s="80" t="s">
        <v>878</v>
      </c>
      <c r="AJ46" s="80"/>
      <c r="AK46" s="88" t="s">
        <v>818</v>
      </c>
      <c r="AL46" s="80" t="b">
        <v>0</v>
      </c>
      <c r="AM46" s="80">
        <v>6</v>
      </c>
      <c r="AN46" s="88" t="s">
        <v>887</v>
      </c>
      <c r="AO46" s="80" t="s">
        <v>893</v>
      </c>
      <c r="AP46" s="80" t="b">
        <v>0</v>
      </c>
      <c r="AQ46" s="88" t="s">
        <v>762</v>
      </c>
      <c r="AR46" s="80" t="s">
        <v>197</v>
      </c>
      <c r="AS46" s="80">
        <v>0</v>
      </c>
      <c r="AT46" s="80">
        <v>0</v>
      </c>
      <c r="AU46" s="80"/>
      <c r="AV46" s="80"/>
      <c r="AW46" s="80"/>
      <c r="AX46" s="80"/>
      <c r="AY46" s="80"/>
      <c r="AZ46" s="80"/>
      <c r="BA46" s="80"/>
      <c r="BB46" s="80"/>
      <c r="BC46">
        <v>1</v>
      </c>
      <c r="BD46" s="79" t="str">
        <f>REPLACE(INDEX(GroupVertices[Group],MATCH(Edges[[#This Row],[Vertex 1]],GroupVertices[Vertex],0)),1,1,"")</f>
        <v>2</v>
      </c>
      <c r="BE46" s="79" t="str">
        <f>REPLACE(INDEX(GroupVertices[Group],MATCH(Edges[[#This Row],[Vertex 2]],GroupVertices[Vertex],0)),1,1,"")</f>
        <v>2</v>
      </c>
      <c r="BF46" s="48"/>
      <c r="BG46" s="49"/>
      <c r="BH46" s="48"/>
      <c r="BI46" s="49"/>
      <c r="BJ46" s="48"/>
      <c r="BK46" s="49"/>
      <c r="BL46" s="48"/>
      <c r="BM46" s="49"/>
      <c r="BN46" s="48"/>
    </row>
    <row r="47" spans="1:66" ht="15">
      <c r="A47" s="65" t="s">
        <v>257</v>
      </c>
      <c r="B47" s="65" t="s">
        <v>334</v>
      </c>
      <c r="C47" s="66" t="s">
        <v>3236</v>
      </c>
      <c r="D47" s="67">
        <v>3</v>
      </c>
      <c r="E47" s="68" t="s">
        <v>132</v>
      </c>
      <c r="F47" s="69">
        <v>25</v>
      </c>
      <c r="G47" s="66"/>
      <c r="H47" s="70"/>
      <c r="I47" s="71"/>
      <c r="J47" s="71"/>
      <c r="K47" s="34" t="s">
        <v>65</v>
      </c>
      <c r="L47" s="78">
        <v>47</v>
      </c>
      <c r="M47" s="78"/>
      <c r="N47" s="73"/>
      <c r="O47" s="80" t="s">
        <v>419</v>
      </c>
      <c r="P47" s="82">
        <v>43698.76436342593</v>
      </c>
      <c r="Q47" s="80" t="s">
        <v>443</v>
      </c>
      <c r="R47" s="83" t="s">
        <v>499</v>
      </c>
      <c r="S47" s="80" t="s">
        <v>504</v>
      </c>
      <c r="T47" s="80"/>
      <c r="U47" s="80"/>
      <c r="V47" s="83" t="s">
        <v>537</v>
      </c>
      <c r="W47" s="82">
        <v>43698.76436342593</v>
      </c>
      <c r="X47" s="86">
        <v>43698</v>
      </c>
      <c r="Y47" s="88" t="s">
        <v>606</v>
      </c>
      <c r="Z47" s="83" t="s">
        <v>684</v>
      </c>
      <c r="AA47" s="80"/>
      <c r="AB47" s="80"/>
      <c r="AC47" s="88" t="s">
        <v>762</v>
      </c>
      <c r="AD47" s="80"/>
      <c r="AE47" s="80" t="b">
        <v>0</v>
      </c>
      <c r="AF47" s="80">
        <v>3</v>
      </c>
      <c r="AG47" s="88" t="s">
        <v>839</v>
      </c>
      <c r="AH47" s="80" t="b">
        <v>1</v>
      </c>
      <c r="AI47" s="80" t="s">
        <v>878</v>
      </c>
      <c r="AJ47" s="80"/>
      <c r="AK47" s="88" t="s">
        <v>818</v>
      </c>
      <c r="AL47" s="80" t="b">
        <v>0</v>
      </c>
      <c r="AM47" s="80">
        <v>6</v>
      </c>
      <c r="AN47" s="88" t="s">
        <v>887</v>
      </c>
      <c r="AO47" s="80" t="s">
        <v>893</v>
      </c>
      <c r="AP47" s="80" t="b">
        <v>0</v>
      </c>
      <c r="AQ47" s="88" t="s">
        <v>762</v>
      </c>
      <c r="AR47" s="80" t="s">
        <v>197</v>
      </c>
      <c r="AS47" s="80">
        <v>0</v>
      </c>
      <c r="AT47" s="80">
        <v>0</v>
      </c>
      <c r="AU47" s="80"/>
      <c r="AV47" s="80"/>
      <c r="AW47" s="80"/>
      <c r="AX47" s="80"/>
      <c r="AY47" s="80"/>
      <c r="AZ47" s="80"/>
      <c r="BA47" s="80"/>
      <c r="BB47" s="80"/>
      <c r="BC47">
        <v>1</v>
      </c>
      <c r="BD47" s="79" t="str">
        <f>REPLACE(INDEX(GroupVertices[Group],MATCH(Edges[[#This Row],[Vertex 1]],GroupVertices[Vertex],0)),1,1,"")</f>
        <v>2</v>
      </c>
      <c r="BE47" s="79" t="str">
        <f>REPLACE(INDEX(GroupVertices[Group],MATCH(Edges[[#This Row],[Vertex 2]],GroupVertices[Vertex],0)),1,1,"")</f>
        <v>2</v>
      </c>
      <c r="BF47" s="48"/>
      <c r="BG47" s="49"/>
      <c r="BH47" s="48"/>
      <c r="BI47" s="49"/>
      <c r="BJ47" s="48"/>
      <c r="BK47" s="49"/>
      <c r="BL47" s="48"/>
      <c r="BM47" s="49"/>
      <c r="BN47" s="48"/>
    </row>
    <row r="48" spans="1:66" ht="15">
      <c r="A48" s="65" t="s">
        <v>257</v>
      </c>
      <c r="B48" s="65" t="s">
        <v>335</v>
      </c>
      <c r="C48" s="66" t="s">
        <v>3236</v>
      </c>
      <c r="D48" s="67">
        <v>3</v>
      </c>
      <c r="E48" s="68" t="s">
        <v>132</v>
      </c>
      <c r="F48" s="69">
        <v>25</v>
      </c>
      <c r="G48" s="66"/>
      <c r="H48" s="70"/>
      <c r="I48" s="71"/>
      <c r="J48" s="71"/>
      <c r="K48" s="34" t="s">
        <v>65</v>
      </c>
      <c r="L48" s="78">
        <v>48</v>
      </c>
      <c r="M48" s="78"/>
      <c r="N48" s="73"/>
      <c r="O48" s="80" t="s">
        <v>419</v>
      </c>
      <c r="P48" s="82">
        <v>43698.76436342593</v>
      </c>
      <c r="Q48" s="80" t="s">
        <v>443</v>
      </c>
      <c r="R48" s="83" t="s">
        <v>499</v>
      </c>
      <c r="S48" s="80" t="s">
        <v>504</v>
      </c>
      <c r="T48" s="80"/>
      <c r="U48" s="80"/>
      <c r="V48" s="83" t="s">
        <v>537</v>
      </c>
      <c r="W48" s="82">
        <v>43698.76436342593</v>
      </c>
      <c r="X48" s="86">
        <v>43698</v>
      </c>
      <c r="Y48" s="88" t="s">
        <v>606</v>
      </c>
      <c r="Z48" s="83" t="s">
        <v>684</v>
      </c>
      <c r="AA48" s="80"/>
      <c r="AB48" s="80"/>
      <c r="AC48" s="88" t="s">
        <v>762</v>
      </c>
      <c r="AD48" s="80"/>
      <c r="AE48" s="80" t="b">
        <v>0</v>
      </c>
      <c r="AF48" s="80">
        <v>3</v>
      </c>
      <c r="AG48" s="88" t="s">
        <v>839</v>
      </c>
      <c r="AH48" s="80" t="b">
        <v>1</v>
      </c>
      <c r="AI48" s="80" t="s">
        <v>878</v>
      </c>
      <c r="AJ48" s="80"/>
      <c r="AK48" s="88" t="s">
        <v>818</v>
      </c>
      <c r="AL48" s="80" t="b">
        <v>0</v>
      </c>
      <c r="AM48" s="80">
        <v>6</v>
      </c>
      <c r="AN48" s="88" t="s">
        <v>887</v>
      </c>
      <c r="AO48" s="80" t="s">
        <v>893</v>
      </c>
      <c r="AP48" s="80" t="b">
        <v>0</v>
      </c>
      <c r="AQ48" s="88" t="s">
        <v>762</v>
      </c>
      <c r="AR48" s="80" t="s">
        <v>197</v>
      </c>
      <c r="AS48" s="80">
        <v>0</v>
      </c>
      <c r="AT48" s="80">
        <v>0</v>
      </c>
      <c r="AU48" s="80"/>
      <c r="AV48" s="80"/>
      <c r="AW48" s="80"/>
      <c r="AX48" s="80"/>
      <c r="AY48" s="80"/>
      <c r="AZ48" s="80"/>
      <c r="BA48" s="80"/>
      <c r="BB48" s="80"/>
      <c r="BC48">
        <v>1</v>
      </c>
      <c r="BD48" s="79" t="str">
        <f>REPLACE(INDEX(GroupVertices[Group],MATCH(Edges[[#This Row],[Vertex 1]],GroupVertices[Vertex],0)),1,1,"")</f>
        <v>2</v>
      </c>
      <c r="BE48" s="79" t="str">
        <f>REPLACE(INDEX(GroupVertices[Group],MATCH(Edges[[#This Row],[Vertex 2]],GroupVertices[Vertex],0)),1,1,"")</f>
        <v>2</v>
      </c>
      <c r="BF48" s="48"/>
      <c r="BG48" s="49"/>
      <c r="BH48" s="48"/>
      <c r="BI48" s="49"/>
      <c r="BJ48" s="48"/>
      <c r="BK48" s="49"/>
      <c r="BL48" s="48"/>
      <c r="BM48" s="49"/>
      <c r="BN48" s="48"/>
    </row>
    <row r="49" spans="1:66" ht="15">
      <c r="A49" s="65" t="s">
        <v>257</v>
      </c>
      <c r="B49" s="65" t="s">
        <v>336</v>
      </c>
      <c r="C49" s="66" t="s">
        <v>3236</v>
      </c>
      <c r="D49" s="67">
        <v>3</v>
      </c>
      <c r="E49" s="68" t="s">
        <v>132</v>
      </c>
      <c r="F49" s="69">
        <v>25</v>
      </c>
      <c r="G49" s="66"/>
      <c r="H49" s="70"/>
      <c r="I49" s="71"/>
      <c r="J49" s="71"/>
      <c r="K49" s="34" t="s">
        <v>65</v>
      </c>
      <c r="L49" s="78">
        <v>49</v>
      </c>
      <c r="M49" s="78"/>
      <c r="N49" s="73"/>
      <c r="O49" s="80" t="s">
        <v>419</v>
      </c>
      <c r="P49" s="82">
        <v>43698.76436342593</v>
      </c>
      <c r="Q49" s="80" t="s">
        <v>443</v>
      </c>
      <c r="R49" s="83" t="s">
        <v>499</v>
      </c>
      <c r="S49" s="80" t="s">
        <v>504</v>
      </c>
      <c r="T49" s="80"/>
      <c r="U49" s="80"/>
      <c r="V49" s="83" t="s">
        <v>537</v>
      </c>
      <c r="W49" s="82">
        <v>43698.76436342593</v>
      </c>
      <c r="X49" s="86">
        <v>43698</v>
      </c>
      <c r="Y49" s="88" t="s">
        <v>606</v>
      </c>
      <c r="Z49" s="83" t="s">
        <v>684</v>
      </c>
      <c r="AA49" s="80"/>
      <c r="AB49" s="80"/>
      <c r="AC49" s="88" t="s">
        <v>762</v>
      </c>
      <c r="AD49" s="80"/>
      <c r="AE49" s="80" t="b">
        <v>0</v>
      </c>
      <c r="AF49" s="80">
        <v>3</v>
      </c>
      <c r="AG49" s="88" t="s">
        <v>839</v>
      </c>
      <c r="AH49" s="80" t="b">
        <v>1</v>
      </c>
      <c r="AI49" s="80" t="s">
        <v>878</v>
      </c>
      <c r="AJ49" s="80"/>
      <c r="AK49" s="88" t="s">
        <v>818</v>
      </c>
      <c r="AL49" s="80" t="b">
        <v>0</v>
      </c>
      <c r="AM49" s="80">
        <v>6</v>
      </c>
      <c r="AN49" s="88" t="s">
        <v>887</v>
      </c>
      <c r="AO49" s="80" t="s">
        <v>893</v>
      </c>
      <c r="AP49" s="80" t="b">
        <v>0</v>
      </c>
      <c r="AQ49" s="88" t="s">
        <v>762</v>
      </c>
      <c r="AR49" s="80" t="s">
        <v>197</v>
      </c>
      <c r="AS49" s="80">
        <v>0</v>
      </c>
      <c r="AT49" s="80">
        <v>0</v>
      </c>
      <c r="AU49" s="80"/>
      <c r="AV49" s="80"/>
      <c r="AW49" s="80"/>
      <c r="AX49" s="80"/>
      <c r="AY49" s="80"/>
      <c r="AZ49" s="80"/>
      <c r="BA49" s="80"/>
      <c r="BB49" s="80"/>
      <c r="BC49">
        <v>1</v>
      </c>
      <c r="BD49" s="79" t="str">
        <f>REPLACE(INDEX(GroupVertices[Group],MATCH(Edges[[#This Row],[Vertex 1]],GroupVertices[Vertex],0)),1,1,"")</f>
        <v>2</v>
      </c>
      <c r="BE49" s="79" t="str">
        <f>REPLACE(INDEX(GroupVertices[Group],MATCH(Edges[[#This Row],[Vertex 2]],GroupVertices[Vertex],0)),1,1,"")</f>
        <v>2</v>
      </c>
      <c r="BF49" s="48"/>
      <c r="BG49" s="49"/>
      <c r="BH49" s="48"/>
      <c r="BI49" s="49"/>
      <c r="BJ49" s="48"/>
      <c r="BK49" s="49"/>
      <c r="BL49" s="48"/>
      <c r="BM49" s="49"/>
      <c r="BN49" s="48"/>
    </row>
    <row r="50" spans="1:66" ht="15">
      <c r="A50" s="65" t="s">
        <v>257</v>
      </c>
      <c r="B50" s="65" t="s">
        <v>337</v>
      </c>
      <c r="C50" s="66" t="s">
        <v>3236</v>
      </c>
      <c r="D50" s="67">
        <v>3</v>
      </c>
      <c r="E50" s="68" t="s">
        <v>132</v>
      </c>
      <c r="F50" s="69">
        <v>25</v>
      </c>
      <c r="G50" s="66"/>
      <c r="H50" s="70"/>
      <c r="I50" s="71"/>
      <c r="J50" s="71"/>
      <c r="K50" s="34" t="s">
        <v>65</v>
      </c>
      <c r="L50" s="78">
        <v>50</v>
      </c>
      <c r="M50" s="78"/>
      <c r="N50" s="73"/>
      <c r="O50" s="80" t="s">
        <v>419</v>
      </c>
      <c r="P50" s="82">
        <v>43698.76436342593</v>
      </c>
      <c r="Q50" s="80" t="s">
        <v>443</v>
      </c>
      <c r="R50" s="83" t="s">
        <v>499</v>
      </c>
      <c r="S50" s="80" t="s">
        <v>504</v>
      </c>
      <c r="T50" s="80"/>
      <c r="U50" s="80"/>
      <c r="V50" s="83" t="s">
        <v>537</v>
      </c>
      <c r="W50" s="82">
        <v>43698.76436342593</v>
      </c>
      <c r="X50" s="86">
        <v>43698</v>
      </c>
      <c r="Y50" s="88" t="s">
        <v>606</v>
      </c>
      <c r="Z50" s="83" t="s">
        <v>684</v>
      </c>
      <c r="AA50" s="80"/>
      <c r="AB50" s="80"/>
      <c r="AC50" s="88" t="s">
        <v>762</v>
      </c>
      <c r="AD50" s="80"/>
      <c r="AE50" s="80" t="b">
        <v>0</v>
      </c>
      <c r="AF50" s="80">
        <v>3</v>
      </c>
      <c r="AG50" s="88" t="s">
        <v>839</v>
      </c>
      <c r="AH50" s="80" t="b">
        <v>1</v>
      </c>
      <c r="AI50" s="80" t="s">
        <v>878</v>
      </c>
      <c r="AJ50" s="80"/>
      <c r="AK50" s="88" t="s">
        <v>818</v>
      </c>
      <c r="AL50" s="80" t="b">
        <v>0</v>
      </c>
      <c r="AM50" s="80">
        <v>6</v>
      </c>
      <c r="AN50" s="88" t="s">
        <v>887</v>
      </c>
      <c r="AO50" s="80" t="s">
        <v>893</v>
      </c>
      <c r="AP50" s="80" t="b">
        <v>0</v>
      </c>
      <c r="AQ50" s="88" t="s">
        <v>762</v>
      </c>
      <c r="AR50" s="80" t="s">
        <v>197</v>
      </c>
      <c r="AS50" s="80">
        <v>0</v>
      </c>
      <c r="AT50" s="80">
        <v>0</v>
      </c>
      <c r="AU50" s="80"/>
      <c r="AV50" s="80"/>
      <c r="AW50" s="80"/>
      <c r="AX50" s="80"/>
      <c r="AY50" s="80"/>
      <c r="AZ50" s="80"/>
      <c r="BA50" s="80"/>
      <c r="BB50" s="80"/>
      <c r="BC50">
        <v>1</v>
      </c>
      <c r="BD50" s="79" t="str">
        <f>REPLACE(INDEX(GroupVertices[Group],MATCH(Edges[[#This Row],[Vertex 1]],GroupVertices[Vertex],0)),1,1,"")</f>
        <v>2</v>
      </c>
      <c r="BE50" s="79" t="str">
        <f>REPLACE(INDEX(GroupVertices[Group],MATCH(Edges[[#This Row],[Vertex 2]],GroupVertices[Vertex],0)),1,1,"")</f>
        <v>2</v>
      </c>
      <c r="BF50" s="48"/>
      <c r="BG50" s="49"/>
      <c r="BH50" s="48"/>
      <c r="BI50" s="49"/>
      <c r="BJ50" s="48"/>
      <c r="BK50" s="49"/>
      <c r="BL50" s="48"/>
      <c r="BM50" s="49"/>
      <c r="BN50" s="48"/>
    </row>
    <row r="51" spans="1:66" ht="15">
      <c r="A51" s="65" t="s">
        <v>257</v>
      </c>
      <c r="B51" s="65" t="s">
        <v>338</v>
      </c>
      <c r="C51" s="66" t="s">
        <v>3236</v>
      </c>
      <c r="D51" s="67">
        <v>3</v>
      </c>
      <c r="E51" s="68" t="s">
        <v>132</v>
      </c>
      <c r="F51" s="69">
        <v>25</v>
      </c>
      <c r="G51" s="66"/>
      <c r="H51" s="70"/>
      <c r="I51" s="71"/>
      <c r="J51" s="71"/>
      <c r="K51" s="34" t="s">
        <v>65</v>
      </c>
      <c r="L51" s="78">
        <v>51</v>
      </c>
      <c r="M51" s="78"/>
      <c r="N51" s="73"/>
      <c r="O51" s="80" t="s">
        <v>419</v>
      </c>
      <c r="P51" s="82">
        <v>43698.76436342593</v>
      </c>
      <c r="Q51" s="80" t="s">
        <v>443</v>
      </c>
      <c r="R51" s="83" t="s">
        <v>499</v>
      </c>
      <c r="S51" s="80" t="s">
        <v>504</v>
      </c>
      <c r="T51" s="80"/>
      <c r="U51" s="80"/>
      <c r="V51" s="83" t="s">
        <v>537</v>
      </c>
      <c r="W51" s="82">
        <v>43698.76436342593</v>
      </c>
      <c r="X51" s="86">
        <v>43698</v>
      </c>
      <c r="Y51" s="88" t="s">
        <v>606</v>
      </c>
      <c r="Z51" s="83" t="s">
        <v>684</v>
      </c>
      <c r="AA51" s="80"/>
      <c r="AB51" s="80"/>
      <c r="AC51" s="88" t="s">
        <v>762</v>
      </c>
      <c r="AD51" s="80"/>
      <c r="AE51" s="80" t="b">
        <v>0</v>
      </c>
      <c r="AF51" s="80">
        <v>3</v>
      </c>
      <c r="AG51" s="88" t="s">
        <v>839</v>
      </c>
      <c r="AH51" s="80" t="b">
        <v>1</v>
      </c>
      <c r="AI51" s="80" t="s">
        <v>878</v>
      </c>
      <c r="AJ51" s="80"/>
      <c r="AK51" s="88" t="s">
        <v>818</v>
      </c>
      <c r="AL51" s="80" t="b">
        <v>0</v>
      </c>
      <c r="AM51" s="80">
        <v>6</v>
      </c>
      <c r="AN51" s="88" t="s">
        <v>887</v>
      </c>
      <c r="AO51" s="80" t="s">
        <v>893</v>
      </c>
      <c r="AP51" s="80" t="b">
        <v>0</v>
      </c>
      <c r="AQ51" s="88" t="s">
        <v>762</v>
      </c>
      <c r="AR51" s="80" t="s">
        <v>197</v>
      </c>
      <c r="AS51" s="80">
        <v>0</v>
      </c>
      <c r="AT51" s="80">
        <v>0</v>
      </c>
      <c r="AU51" s="80"/>
      <c r="AV51" s="80"/>
      <c r="AW51" s="80"/>
      <c r="AX51" s="80"/>
      <c r="AY51" s="80"/>
      <c r="AZ51" s="80"/>
      <c r="BA51" s="80"/>
      <c r="BB51" s="80"/>
      <c r="BC51">
        <v>1</v>
      </c>
      <c r="BD51" s="79" t="str">
        <f>REPLACE(INDEX(GroupVertices[Group],MATCH(Edges[[#This Row],[Vertex 1]],GroupVertices[Vertex],0)),1,1,"")</f>
        <v>2</v>
      </c>
      <c r="BE51" s="79" t="str">
        <f>REPLACE(INDEX(GroupVertices[Group],MATCH(Edges[[#This Row],[Vertex 2]],GroupVertices[Vertex],0)),1,1,"")</f>
        <v>2</v>
      </c>
      <c r="BF51" s="48"/>
      <c r="BG51" s="49"/>
      <c r="BH51" s="48"/>
      <c r="BI51" s="49"/>
      <c r="BJ51" s="48"/>
      <c r="BK51" s="49"/>
      <c r="BL51" s="48"/>
      <c r="BM51" s="49"/>
      <c r="BN51" s="48"/>
    </row>
    <row r="52" spans="1:66" ht="15">
      <c r="A52" s="65" t="s">
        <v>257</v>
      </c>
      <c r="B52" s="65" t="s">
        <v>339</v>
      </c>
      <c r="C52" s="66" t="s">
        <v>3236</v>
      </c>
      <c r="D52" s="67">
        <v>3</v>
      </c>
      <c r="E52" s="68" t="s">
        <v>132</v>
      </c>
      <c r="F52" s="69">
        <v>25</v>
      </c>
      <c r="G52" s="66"/>
      <c r="H52" s="70"/>
      <c r="I52" s="71"/>
      <c r="J52" s="71"/>
      <c r="K52" s="34" t="s">
        <v>65</v>
      </c>
      <c r="L52" s="78">
        <v>52</v>
      </c>
      <c r="M52" s="78"/>
      <c r="N52" s="73"/>
      <c r="O52" s="80" t="s">
        <v>419</v>
      </c>
      <c r="P52" s="82">
        <v>43698.76436342593</v>
      </c>
      <c r="Q52" s="80" t="s">
        <v>443</v>
      </c>
      <c r="R52" s="83" t="s">
        <v>499</v>
      </c>
      <c r="S52" s="80" t="s">
        <v>504</v>
      </c>
      <c r="T52" s="80"/>
      <c r="U52" s="80"/>
      <c r="V52" s="83" t="s">
        <v>537</v>
      </c>
      <c r="W52" s="82">
        <v>43698.76436342593</v>
      </c>
      <c r="X52" s="86">
        <v>43698</v>
      </c>
      <c r="Y52" s="88" t="s">
        <v>606</v>
      </c>
      <c r="Z52" s="83" t="s">
        <v>684</v>
      </c>
      <c r="AA52" s="80"/>
      <c r="AB52" s="80"/>
      <c r="AC52" s="88" t="s">
        <v>762</v>
      </c>
      <c r="AD52" s="80"/>
      <c r="AE52" s="80" t="b">
        <v>0</v>
      </c>
      <c r="AF52" s="80">
        <v>3</v>
      </c>
      <c r="AG52" s="88" t="s">
        <v>839</v>
      </c>
      <c r="AH52" s="80" t="b">
        <v>1</v>
      </c>
      <c r="AI52" s="80" t="s">
        <v>878</v>
      </c>
      <c r="AJ52" s="80"/>
      <c r="AK52" s="88" t="s">
        <v>818</v>
      </c>
      <c r="AL52" s="80" t="b">
        <v>0</v>
      </c>
      <c r="AM52" s="80">
        <v>6</v>
      </c>
      <c r="AN52" s="88" t="s">
        <v>887</v>
      </c>
      <c r="AO52" s="80" t="s">
        <v>893</v>
      </c>
      <c r="AP52" s="80" t="b">
        <v>0</v>
      </c>
      <c r="AQ52" s="88" t="s">
        <v>762</v>
      </c>
      <c r="AR52" s="80" t="s">
        <v>197</v>
      </c>
      <c r="AS52" s="80">
        <v>0</v>
      </c>
      <c r="AT52" s="80">
        <v>0</v>
      </c>
      <c r="AU52" s="80"/>
      <c r="AV52" s="80"/>
      <c r="AW52" s="80"/>
      <c r="AX52" s="80"/>
      <c r="AY52" s="80"/>
      <c r="AZ52" s="80"/>
      <c r="BA52" s="80"/>
      <c r="BB52" s="80"/>
      <c r="BC52">
        <v>1</v>
      </c>
      <c r="BD52" s="79" t="str">
        <f>REPLACE(INDEX(GroupVertices[Group],MATCH(Edges[[#This Row],[Vertex 1]],GroupVertices[Vertex],0)),1,1,"")</f>
        <v>2</v>
      </c>
      <c r="BE52" s="79" t="str">
        <f>REPLACE(INDEX(GroupVertices[Group],MATCH(Edges[[#This Row],[Vertex 2]],GroupVertices[Vertex],0)),1,1,"")</f>
        <v>2</v>
      </c>
      <c r="BF52" s="48"/>
      <c r="BG52" s="49"/>
      <c r="BH52" s="48"/>
      <c r="BI52" s="49"/>
      <c r="BJ52" s="48"/>
      <c r="BK52" s="49"/>
      <c r="BL52" s="48"/>
      <c r="BM52" s="49"/>
      <c r="BN52" s="48"/>
    </row>
    <row r="53" spans="1:66" ht="15">
      <c r="A53" s="65" t="s">
        <v>257</v>
      </c>
      <c r="B53" s="65" t="s">
        <v>340</v>
      </c>
      <c r="C53" s="66" t="s">
        <v>3236</v>
      </c>
      <c r="D53" s="67">
        <v>3</v>
      </c>
      <c r="E53" s="68" t="s">
        <v>132</v>
      </c>
      <c r="F53" s="69">
        <v>25</v>
      </c>
      <c r="G53" s="66"/>
      <c r="H53" s="70"/>
      <c r="I53" s="71"/>
      <c r="J53" s="71"/>
      <c r="K53" s="34" t="s">
        <v>65</v>
      </c>
      <c r="L53" s="78">
        <v>53</v>
      </c>
      <c r="M53" s="78"/>
      <c r="N53" s="73"/>
      <c r="O53" s="80" t="s">
        <v>419</v>
      </c>
      <c r="P53" s="82">
        <v>43698.76436342593</v>
      </c>
      <c r="Q53" s="80" t="s">
        <v>443</v>
      </c>
      <c r="R53" s="83" t="s">
        <v>499</v>
      </c>
      <c r="S53" s="80" t="s">
        <v>504</v>
      </c>
      <c r="T53" s="80"/>
      <c r="U53" s="80"/>
      <c r="V53" s="83" t="s">
        <v>537</v>
      </c>
      <c r="W53" s="82">
        <v>43698.76436342593</v>
      </c>
      <c r="X53" s="86">
        <v>43698</v>
      </c>
      <c r="Y53" s="88" t="s">
        <v>606</v>
      </c>
      <c r="Z53" s="83" t="s">
        <v>684</v>
      </c>
      <c r="AA53" s="80"/>
      <c r="AB53" s="80"/>
      <c r="AC53" s="88" t="s">
        <v>762</v>
      </c>
      <c r="AD53" s="80"/>
      <c r="AE53" s="80" t="b">
        <v>0</v>
      </c>
      <c r="AF53" s="80">
        <v>3</v>
      </c>
      <c r="AG53" s="88" t="s">
        <v>839</v>
      </c>
      <c r="AH53" s="80" t="b">
        <v>1</v>
      </c>
      <c r="AI53" s="80" t="s">
        <v>878</v>
      </c>
      <c r="AJ53" s="80"/>
      <c r="AK53" s="88" t="s">
        <v>818</v>
      </c>
      <c r="AL53" s="80" t="b">
        <v>0</v>
      </c>
      <c r="AM53" s="80">
        <v>6</v>
      </c>
      <c r="AN53" s="88" t="s">
        <v>887</v>
      </c>
      <c r="AO53" s="80" t="s">
        <v>893</v>
      </c>
      <c r="AP53" s="80" t="b">
        <v>0</v>
      </c>
      <c r="AQ53" s="88" t="s">
        <v>762</v>
      </c>
      <c r="AR53" s="80" t="s">
        <v>197</v>
      </c>
      <c r="AS53" s="80">
        <v>0</v>
      </c>
      <c r="AT53" s="80">
        <v>0</v>
      </c>
      <c r="AU53" s="80"/>
      <c r="AV53" s="80"/>
      <c r="AW53" s="80"/>
      <c r="AX53" s="80"/>
      <c r="AY53" s="80"/>
      <c r="AZ53" s="80"/>
      <c r="BA53" s="80"/>
      <c r="BB53" s="80"/>
      <c r="BC53">
        <v>1</v>
      </c>
      <c r="BD53" s="79" t="str">
        <f>REPLACE(INDEX(GroupVertices[Group],MATCH(Edges[[#This Row],[Vertex 1]],GroupVertices[Vertex],0)),1,1,"")</f>
        <v>2</v>
      </c>
      <c r="BE53" s="79" t="str">
        <f>REPLACE(INDEX(GroupVertices[Group],MATCH(Edges[[#This Row],[Vertex 2]],GroupVertices[Vertex],0)),1,1,"")</f>
        <v>2</v>
      </c>
      <c r="BF53" s="48"/>
      <c r="BG53" s="49"/>
      <c r="BH53" s="48"/>
      <c r="BI53" s="49"/>
      <c r="BJ53" s="48"/>
      <c r="BK53" s="49"/>
      <c r="BL53" s="48"/>
      <c r="BM53" s="49"/>
      <c r="BN53" s="48"/>
    </row>
    <row r="54" spans="1:66" ht="15">
      <c r="A54" s="65" t="s">
        <v>257</v>
      </c>
      <c r="B54" s="65" t="s">
        <v>341</v>
      </c>
      <c r="C54" s="66" t="s">
        <v>3236</v>
      </c>
      <c r="D54" s="67">
        <v>3</v>
      </c>
      <c r="E54" s="68" t="s">
        <v>132</v>
      </c>
      <c r="F54" s="69">
        <v>25</v>
      </c>
      <c r="G54" s="66"/>
      <c r="H54" s="70"/>
      <c r="I54" s="71"/>
      <c r="J54" s="71"/>
      <c r="K54" s="34" t="s">
        <v>65</v>
      </c>
      <c r="L54" s="78">
        <v>54</v>
      </c>
      <c r="M54" s="78"/>
      <c r="N54" s="73"/>
      <c r="O54" s="80" t="s">
        <v>419</v>
      </c>
      <c r="P54" s="82">
        <v>43698.76436342593</v>
      </c>
      <c r="Q54" s="80" t="s">
        <v>443</v>
      </c>
      <c r="R54" s="83" t="s">
        <v>499</v>
      </c>
      <c r="S54" s="80" t="s">
        <v>504</v>
      </c>
      <c r="T54" s="80"/>
      <c r="U54" s="80"/>
      <c r="V54" s="83" t="s">
        <v>537</v>
      </c>
      <c r="W54" s="82">
        <v>43698.76436342593</v>
      </c>
      <c r="X54" s="86">
        <v>43698</v>
      </c>
      <c r="Y54" s="88" t="s">
        <v>606</v>
      </c>
      <c r="Z54" s="83" t="s">
        <v>684</v>
      </c>
      <c r="AA54" s="80"/>
      <c r="AB54" s="80"/>
      <c r="AC54" s="88" t="s">
        <v>762</v>
      </c>
      <c r="AD54" s="80"/>
      <c r="AE54" s="80" t="b">
        <v>0</v>
      </c>
      <c r="AF54" s="80">
        <v>3</v>
      </c>
      <c r="AG54" s="88" t="s">
        <v>839</v>
      </c>
      <c r="AH54" s="80" t="b">
        <v>1</v>
      </c>
      <c r="AI54" s="80" t="s">
        <v>878</v>
      </c>
      <c r="AJ54" s="80"/>
      <c r="AK54" s="88" t="s">
        <v>818</v>
      </c>
      <c r="AL54" s="80" t="b">
        <v>0</v>
      </c>
      <c r="AM54" s="80">
        <v>6</v>
      </c>
      <c r="AN54" s="88" t="s">
        <v>887</v>
      </c>
      <c r="AO54" s="80" t="s">
        <v>893</v>
      </c>
      <c r="AP54" s="80" t="b">
        <v>0</v>
      </c>
      <c r="AQ54" s="88" t="s">
        <v>762</v>
      </c>
      <c r="AR54" s="80" t="s">
        <v>197</v>
      </c>
      <c r="AS54" s="80">
        <v>0</v>
      </c>
      <c r="AT54" s="80">
        <v>0</v>
      </c>
      <c r="AU54" s="80"/>
      <c r="AV54" s="80"/>
      <c r="AW54" s="80"/>
      <c r="AX54" s="80"/>
      <c r="AY54" s="80"/>
      <c r="AZ54" s="80"/>
      <c r="BA54" s="80"/>
      <c r="BB54" s="80"/>
      <c r="BC54">
        <v>1</v>
      </c>
      <c r="BD54" s="79" t="str">
        <f>REPLACE(INDEX(GroupVertices[Group],MATCH(Edges[[#This Row],[Vertex 1]],GroupVertices[Vertex],0)),1,1,"")</f>
        <v>2</v>
      </c>
      <c r="BE54" s="79" t="str">
        <f>REPLACE(INDEX(GroupVertices[Group],MATCH(Edges[[#This Row],[Vertex 2]],GroupVertices[Vertex],0)),1,1,"")</f>
        <v>2</v>
      </c>
      <c r="BF54" s="48"/>
      <c r="BG54" s="49"/>
      <c r="BH54" s="48"/>
      <c r="BI54" s="49"/>
      <c r="BJ54" s="48"/>
      <c r="BK54" s="49"/>
      <c r="BL54" s="48"/>
      <c r="BM54" s="49"/>
      <c r="BN54" s="48"/>
    </row>
    <row r="55" spans="1:66" ht="15">
      <c r="A55" s="65" t="s">
        <v>257</v>
      </c>
      <c r="B55" s="65" t="s">
        <v>342</v>
      </c>
      <c r="C55" s="66" t="s">
        <v>3236</v>
      </c>
      <c r="D55" s="67">
        <v>3</v>
      </c>
      <c r="E55" s="68" t="s">
        <v>132</v>
      </c>
      <c r="F55" s="69">
        <v>25</v>
      </c>
      <c r="G55" s="66"/>
      <c r="H55" s="70"/>
      <c r="I55" s="71"/>
      <c r="J55" s="71"/>
      <c r="K55" s="34" t="s">
        <v>65</v>
      </c>
      <c r="L55" s="78">
        <v>55</v>
      </c>
      <c r="M55" s="78"/>
      <c r="N55" s="73"/>
      <c r="O55" s="80" t="s">
        <v>419</v>
      </c>
      <c r="P55" s="82">
        <v>43698.76436342593</v>
      </c>
      <c r="Q55" s="80" t="s">
        <v>443</v>
      </c>
      <c r="R55" s="83" t="s">
        <v>499</v>
      </c>
      <c r="S55" s="80" t="s">
        <v>504</v>
      </c>
      <c r="T55" s="80"/>
      <c r="U55" s="80"/>
      <c r="V55" s="83" t="s">
        <v>537</v>
      </c>
      <c r="W55" s="82">
        <v>43698.76436342593</v>
      </c>
      <c r="X55" s="86">
        <v>43698</v>
      </c>
      <c r="Y55" s="88" t="s">
        <v>606</v>
      </c>
      <c r="Z55" s="83" t="s">
        <v>684</v>
      </c>
      <c r="AA55" s="80"/>
      <c r="AB55" s="80"/>
      <c r="AC55" s="88" t="s">
        <v>762</v>
      </c>
      <c r="AD55" s="80"/>
      <c r="AE55" s="80" t="b">
        <v>0</v>
      </c>
      <c r="AF55" s="80">
        <v>3</v>
      </c>
      <c r="AG55" s="88" t="s">
        <v>839</v>
      </c>
      <c r="AH55" s="80" t="b">
        <v>1</v>
      </c>
      <c r="AI55" s="80" t="s">
        <v>878</v>
      </c>
      <c r="AJ55" s="80"/>
      <c r="AK55" s="88" t="s">
        <v>818</v>
      </c>
      <c r="AL55" s="80" t="b">
        <v>0</v>
      </c>
      <c r="AM55" s="80">
        <v>6</v>
      </c>
      <c r="AN55" s="88" t="s">
        <v>887</v>
      </c>
      <c r="AO55" s="80" t="s">
        <v>893</v>
      </c>
      <c r="AP55" s="80" t="b">
        <v>0</v>
      </c>
      <c r="AQ55" s="88" t="s">
        <v>762</v>
      </c>
      <c r="AR55" s="80" t="s">
        <v>197</v>
      </c>
      <c r="AS55" s="80">
        <v>0</v>
      </c>
      <c r="AT55" s="80">
        <v>0</v>
      </c>
      <c r="AU55" s="80"/>
      <c r="AV55" s="80"/>
      <c r="AW55" s="80"/>
      <c r="AX55" s="80"/>
      <c r="AY55" s="80"/>
      <c r="AZ55" s="80"/>
      <c r="BA55" s="80"/>
      <c r="BB55" s="80"/>
      <c r="BC55">
        <v>1</v>
      </c>
      <c r="BD55" s="79" t="str">
        <f>REPLACE(INDEX(GroupVertices[Group],MATCH(Edges[[#This Row],[Vertex 1]],GroupVertices[Vertex],0)),1,1,"")</f>
        <v>2</v>
      </c>
      <c r="BE55" s="79" t="str">
        <f>REPLACE(INDEX(GroupVertices[Group],MATCH(Edges[[#This Row],[Vertex 2]],GroupVertices[Vertex],0)),1,1,"")</f>
        <v>2</v>
      </c>
      <c r="BF55" s="48">
        <v>0</v>
      </c>
      <c r="BG55" s="49">
        <v>0</v>
      </c>
      <c r="BH55" s="48">
        <v>0</v>
      </c>
      <c r="BI55" s="49">
        <v>0</v>
      </c>
      <c r="BJ55" s="48">
        <v>0</v>
      </c>
      <c r="BK55" s="49">
        <v>0</v>
      </c>
      <c r="BL55" s="48">
        <v>21</v>
      </c>
      <c r="BM55" s="49">
        <v>100</v>
      </c>
      <c r="BN55" s="48">
        <v>21</v>
      </c>
    </row>
    <row r="56" spans="1:66" ht="15">
      <c r="A56" s="65" t="s">
        <v>257</v>
      </c>
      <c r="B56" s="65" t="s">
        <v>308</v>
      </c>
      <c r="C56" s="66" t="s">
        <v>3236</v>
      </c>
      <c r="D56" s="67">
        <v>3</v>
      </c>
      <c r="E56" s="68" t="s">
        <v>132</v>
      </c>
      <c r="F56" s="69">
        <v>25</v>
      </c>
      <c r="G56" s="66"/>
      <c r="H56" s="70"/>
      <c r="I56" s="71"/>
      <c r="J56" s="71"/>
      <c r="K56" s="34" t="s">
        <v>65</v>
      </c>
      <c r="L56" s="78">
        <v>56</v>
      </c>
      <c r="M56" s="78"/>
      <c r="N56" s="73"/>
      <c r="O56" s="80" t="s">
        <v>420</v>
      </c>
      <c r="P56" s="82">
        <v>43698.76436342593</v>
      </c>
      <c r="Q56" s="80" t="s">
        <v>443</v>
      </c>
      <c r="R56" s="83" t="s">
        <v>499</v>
      </c>
      <c r="S56" s="80" t="s">
        <v>504</v>
      </c>
      <c r="T56" s="80"/>
      <c r="U56" s="80"/>
      <c r="V56" s="83" t="s">
        <v>537</v>
      </c>
      <c r="W56" s="82">
        <v>43698.76436342593</v>
      </c>
      <c r="X56" s="86">
        <v>43698</v>
      </c>
      <c r="Y56" s="88" t="s">
        <v>606</v>
      </c>
      <c r="Z56" s="83" t="s">
        <v>684</v>
      </c>
      <c r="AA56" s="80"/>
      <c r="AB56" s="80"/>
      <c r="AC56" s="88" t="s">
        <v>762</v>
      </c>
      <c r="AD56" s="80"/>
      <c r="AE56" s="80" t="b">
        <v>0</v>
      </c>
      <c r="AF56" s="80">
        <v>3</v>
      </c>
      <c r="AG56" s="88" t="s">
        <v>839</v>
      </c>
      <c r="AH56" s="80" t="b">
        <v>1</v>
      </c>
      <c r="AI56" s="80" t="s">
        <v>878</v>
      </c>
      <c r="AJ56" s="80"/>
      <c r="AK56" s="88" t="s">
        <v>818</v>
      </c>
      <c r="AL56" s="80" t="b">
        <v>0</v>
      </c>
      <c r="AM56" s="80">
        <v>6</v>
      </c>
      <c r="AN56" s="88" t="s">
        <v>887</v>
      </c>
      <c r="AO56" s="80" t="s">
        <v>893</v>
      </c>
      <c r="AP56" s="80" t="b">
        <v>0</v>
      </c>
      <c r="AQ56" s="88" t="s">
        <v>762</v>
      </c>
      <c r="AR56" s="80" t="s">
        <v>197</v>
      </c>
      <c r="AS56" s="80">
        <v>0</v>
      </c>
      <c r="AT56" s="80">
        <v>0</v>
      </c>
      <c r="AU56" s="80"/>
      <c r="AV56" s="80"/>
      <c r="AW56" s="80"/>
      <c r="AX56" s="80"/>
      <c r="AY56" s="80"/>
      <c r="AZ56" s="80"/>
      <c r="BA56" s="80"/>
      <c r="BB56" s="80"/>
      <c r="BC56">
        <v>1</v>
      </c>
      <c r="BD56" s="79" t="str">
        <f>REPLACE(INDEX(GroupVertices[Group],MATCH(Edges[[#This Row],[Vertex 1]],GroupVertices[Vertex],0)),1,1,"")</f>
        <v>2</v>
      </c>
      <c r="BE56" s="79" t="str">
        <f>REPLACE(INDEX(GroupVertices[Group],MATCH(Edges[[#This Row],[Vertex 2]],GroupVertices[Vertex],0)),1,1,"")</f>
        <v>1</v>
      </c>
      <c r="BF56" s="48"/>
      <c r="BG56" s="49"/>
      <c r="BH56" s="48"/>
      <c r="BI56" s="49"/>
      <c r="BJ56" s="48"/>
      <c r="BK56" s="49"/>
      <c r="BL56" s="48"/>
      <c r="BM56" s="49"/>
      <c r="BN56" s="48"/>
    </row>
    <row r="57" spans="1:66" ht="15">
      <c r="A57" s="65" t="s">
        <v>258</v>
      </c>
      <c r="B57" s="65" t="s">
        <v>343</v>
      </c>
      <c r="C57" s="66" t="s">
        <v>3236</v>
      </c>
      <c r="D57" s="67">
        <v>3</v>
      </c>
      <c r="E57" s="68" t="s">
        <v>132</v>
      </c>
      <c r="F57" s="69">
        <v>25</v>
      </c>
      <c r="G57" s="66"/>
      <c r="H57" s="70"/>
      <c r="I57" s="71"/>
      <c r="J57" s="71"/>
      <c r="K57" s="34" t="s">
        <v>65</v>
      </c>
      <c r="L57" s="78">
        <v>57</v>
      </c>
      <c r="M57" s="78"/>
      <c r="N57" s="73"/>
      <c r="O57" s="80" t="s">
        <v>419</v>
      </c>
      <c r="P57" s="82">
        <v>43698.76548611111</v>
      </c>
      <c r="Q57" s="80" t="s">
        <v>444</v>
      </c>
      <c r="R57" s="83" t="s">
        <v>499</v>
      </c>
      <c r="S57" s="80" t="s">
        <v>504</v>
      </c>
      <c r="T57" s="80"/>
      <c r="U57" s="80"/>
      <c r="V57" s="83" t="s">
        <v>538</v>
      </c>
      <c r="W57" s="82">
        <v>43698.76548611111</v>
      </c>
      <c r="X57" s="86">
        <v>43698</v>
      </c>
      <c r="Y57" s="88" t="s">
        <v>607</v>
      </c>
      <c r="Z57" s="83" t="s">
        <v>685</v>
      </c>
      <c r="AA57" s="80"/>
      <c r="AB57" s="80"/>
      <c r="AC57" s="88" t="s">
        <v>763</v>
      </c>
      <c r="AD57" s="88" t="s">
        <v>823</v>
      </c>
      <c r="AE57" s="80" t="b">
        <v>0</v>
      </c>
      <c r="AF57" s="80">
        <v>1</v>
      </c>
      <c r="AG57" s="88" t="s">
        <v>852</v>
      </c>
      <c r="AH57" s="80" t="b">
        <v>1</v>
      </c>
      <c r="AI57" s="80" t="s">
        <v>877</v>
      </c>
      <c r="AJ57" s="80"/>
      <c r="AK57" s="88" t="s">
        <v>818</v>
      </c>
      <c r="AL57" s="80" t="b">
        <v>0</v>
      </c>
      <c r="AM57" s="80">
        <v>0</v>
      </c>
      <c r="AN57" s="88" t="s">
        <v>887</v>
      </c>
      <c r="AO57" s="80" t="s">
        <v>895</v>
      </c>
      <c r="AP57" s="80" t="b">
        <v>0</v>
      </c>
      <c r="AQ57" s="88" t="s">
        <v>823</v>
      </c>
      <c r="AR57" s="80" t="s">
        <v>197</v>
      </c>
      <c r="AS57" s="80">
        <v>0</v>
      </c>
      <c r="AT57" s="80">
        <v>0</v>
      </c>
      <c r="AU57" s="80"/>
      <c r="AV57" s="80"/>
      <c r="AW57" s="80"/>
      <c r="AX57" s="80"/>
      <c r="AY57" s="80"/>
      <c r="AZ57" s="80"/>
      <c r="BA57" s="80"/>
      <c r="BB57" s="80"/>
      <c r="BC57">
        <v>1</v>
      </c>
      <c r="BD57" s="79" t="str">
        <f>REPLACE(INDEX(GroupVertices[Group],MATCH(Edges[[#This Row],[Vertex 1]],GroupVertices[Vertex],0)),1,1,"")</f>
        <v>15</v>
      </c>
      <c r="BE57" s="79" t="str">
        <f>REPLACE(INDEX(GroupVertices[Group],MATCH(Edges[[#This Row],[Vertex 2]],GroupVertices[Vertex],0)),1,1,"")</f>
        <v>15</v>
      </c>
      <c r="BF57" s="48"/>
      <c r="BG57" s="49"/>
      <c r="BH57" s="48"/>
      <c r="BI57" s="49"/>
      <c r="BJ57" s="48"/>
      <c r="BK57" s="49"/>
      <c r="BL57" s="48"/>
      <c r="BM57" s="49"/>
      <c r="BN57" s="48"/>
    </row>
    <row r="58" spans="1:66" ht="15">
      <c r="A58" s="65" t="s">
        <v>258</v>
      </c>
      <c r="B58" s="65" t="s">
        <v>344</v>
      </c>
      <c r="C58" s="66" t="s">
        <v>3236</v>
      </c>
      <c r="D58" s="67">
        <v>3</v>
      </c>
      <c r="E58" s="68" t="s">
        <v>132</v>
      </c>
      <c r="F58" s="69">
        <v>25</v>
      </c>
      <c r="G58" s="66"/>
      <c r="H58" s="70"/>
      <c r="I58" s="71"/>
      <c r="J58" s="71"/>
      <c r="K58" s="34" t="s">
        <v>65</v>
      </c>
      <c r="L58" s="78">
        <v>58</v>
      </c>
      <c r="M58" s="78"/>
      <c r="N58" s="73"/>
      <c r="O58" s="80" t="s">
        <v>420</v>
      </c>
      <c r="P58" s="82">
        <v>43698.76548611111</v>
      </c>
      <c r="Q58" s="80" t="s">
        <v>444</v>
      </c>
      <c r="R58" s="83" t="s">
        <v>499</v>
      </c>
      <c r="S58" s="80" t="s">
        <v>504</v>
      </c>
      <c r="T58" s="80"/>
      <c r="U58" s="80"/>
      <c r="V58" s="83" t="s">
        <v>538</v>
      </c>
      <c r="W58" s="82">
        <v>43698.76548611111</v>
      </c>
      <c r="X58" s="86">
        <v>43698</v>
      </c>
      <c r="Y58" s="88" t="s">
        <v>607</v>
      </c>
      <c r="Z58" s="83" t="s">
        <v>685</v>
      </c>
      <c r="AA58" s="80"/>
      <c r="AB58" s="80"/>
      <c r="AC58" s="88" t="s">
        <v>763</v>
      </c>
      <c r="AD58" s="88" t="s">
        <v>823</v>
      </c>
      <c r="AE58" s="80" t="b">
        <v>0</v>
      </c>
      <c r="AF58" s="80">
        <v>1</v>
      </c>
      <c r="AG58" s="88" t="s">
        <v>852</v>
      </c>
      <c r="AH58" s="80" t="b">
        <v>1</v>
      </c>
      <c r="AI58" s="80" t="s">
        <v>877</v>
      </c>
      <c r="AJ58" s="80"/>
      <c r="AK58" s="88" t="s">
        <v>818</v>
      </c>
      <c r="AL58" s="80" t="b">
        <v>0</v>
      </c>
      <c r="AM58" s="80">
        <v>0</v>
      </c>
      <c r="AN58" s="88" t="s">
        <v>887</v>
      </c>
      <c r="AO58" s="80" t="s">
        <v>895</v>
      </c>
      <c r="AP58" s="80" t="b">
        <v>0</v>
      </c>
      <c r="AQ58" s="88" t="s">
        <v>823</v>
      </c>
      <c r="AR58" s="80" t="s">
        <v>197</v>
      </c>
      <c r="AS58" s="80">
        <v>0</v>
      </c>
      <c r="AT58" s="80">
        <v>0</v>
      </c>
      <c r="AU58" s="80"/>
      <c r="AV58" s="80"/>
      <c r="AW58" s="80"/>
      <c r="AX58" s="80"/>
      <c r="AY58" s="80"/>
      <c r="AZ58" s="80"/>
      <c r="BA58" s="80"/>
      <c r="BB58" s="80"/>
      <c r="BC58">
        <v>1</v>
      </c>
      <c r="BD58" s="79" t="str">
        <f>REPLACE(INDEX(GroupVertices[Group],MATCH(Edges[[#This Row],[Vertex 1]],GroupVertices[Vertex],0)),1,1,"")</f>
        <v>15</v>
      </c>
      <c r="BE58" s="79" t="str">
        <f>REPLACE(INDEX(GroupVertices[Group],MATCH(Edges[[#This Row],[Vertex 2]],GroupVertices[Vertex],0)),1,1,"")</f>
        <v>15</v>
      </c>
      <c r="BF58" s="48">
        <v>0</v>
      </c>
      <c r="BG58" s="49">
        <v>0</v>
      </c>
      <c r="BH58" s="48">
        <v>3</v>
      </c>
      <c r="BI58" s="49">
        <v>27.272727272727273</v>
      </c>
      <c r="BJ58" s="48">
        <v>0</v>
      </c>
      <c r="BK58" s="49">
        <v>0</v>
      </c>
      <c r="BL58" s="48">
        <v>8</v>
      </c>
      <c r="BM58" s="49">
        <v>72.72727272727273</v>
      </c>
      <c r="BN58" s="48">
        <v>11</v>
      </c>
    </row>
    <row r="59" spans="1:66" ht="15">
      <c r="A59" s="65" t="s">
        <v>259</v>
      </c>
      <c r="B59" s="65" t="s">
        <v>345</v>
      </c>
      <c r="C59" s="66" t="s">
        <v>3236</v>
      </c>
      <c r="D59" s="67">
        <v>3</v>
      </c>
      <c r="E59" s="68" t="s">
        <v>132</v>
      </c>
      <c r="F59" s="69">
        <v>25</v>
      </c>
      <c r="G59" s="66"/>
      <c r="H59" s="70"/>
      <c r="I59" s="71"/>
      <c r="J59" s="71"/>
      <c r="K59" s="34" t="s">
        <v>65</v>
      </c>
      <c r="L59" s="78">
        <v>59</v>
      </c>
      <c r="M59" s="78"/>
      <c r="N59" s="73"/>
      <c r="O59" s="80" t="s">
        <v>419</v>
      </c>
      <c r="P59" s="82">
        <v>43698.766851851855</v>
      </c>
      <c r="Q59" s="80" t="s">
        <v>445</v>
      </c>
      <c r="R59" s="83" t="s">
        <v>499</v>
      </c>
      <c r="S59" s="80" t="s">
        <v>504</v>
      </c>
      <c r="T59" s="80"/>
      <c r="U59" s="80"/>
      <c r="V59" s="83" t="s">
        <v>539</v>
      </c>
      <c r="W59" s="82">
        <v>43698.766851851855</v>
      </c>
      <c r="X59" s="86">
        <v>43698</v>
      </c>
      <c r="Y59" s="88" t="s">
        <v>608</v>
      </c>
      <c r="Z59" s="83" t="s">
        <v>686</v>
      </c>
      <c r="AA59" s="80"/>
      <c r="AB59" s="80"/>
      <c r="AC59" s="88" t="s">
        <v>764</v>
      </c>
      <c r="AD59" s="80"/>
      <c r="AE59" s="80" t="b">
        <v>0</v>
      </c>
      <c r="AF59" s="80">
        <v>1</v>
      </c>
      <c r="AG59" s="88" t="s">
        <v>853</v>
      </c>
      <c r="AH59" s="80" t="b">
        <v>1</v>
      </c>
      <c r="AI59" s="80" t="s">
        <v>882</v>
      </c>
      <c r="AJ59" s="80"/>
      <c r="AK59" s="88" t="s">
        <v>818</v>
      </c>
      <c r="AL59" s="80" t="b">
        <v>0</v>
      </c>
      <c r="AM59" s="80">
        <v>0</v>
      </c>
      <c r="AN59" s="88" t="s">
        <v>887</v>
      </c>
      <c r="AO59" s="80" t="s">
        <v>895</v>
      </c>
      <c r="AP59" s="80" t="b">
        <v>0</v>
      </c>
      <c r="AQ59" s="88" t="s">
        <v>764</v>
      </c>
      <c r="AR59" s="80" t="s">
        <v>197</v>
      </c>
      <c r="AS59" s="80">
        <v>0</v>
      </c>
      <c r="AT59" s="80">
        <v>0</v>
      </c>
      <c r="AU59" s="80"/>
      <c r="AV59" s="80"/>
      <c r="AW59" s="80"/>
      <c r="AX59" s="80"/>
      <c r="AY59" s="80"/>
      <c r="AZ59" s="80"/>
      <c r="BA59" s="80"/>
      <c r="BB59" s="80"/>
      <c r="BC59">
        <v>1</v>
      </c>
      <c r="BD59" s="79" t="str">
        <f>REPLACE(INDEX(GroupVertices[Group],MATCH(Edges[[#This Row],[Vertex 1]],GroupVertices[Vertex],0)),1,1,"")</f>
        <v>14</v>
      </c>
      <c r="BE59" s="79" t="str">
        <f>REPLACE(INDEX(GroupVertices[Group],MATCH(Edges[[#This Row],[Vertex 2]],GroupVertices[Vertex],0)),1,1,"")</f>
        <v>14</v>
      </c>
      <c r="BF59" s="48"/>
      <c r="BG59" s="49"/>
      <c r="BH59" s="48"/>
      <c r="BI59" s="49"/>
      <c r="BJ59" s="48"/>
      <c r="BK59" s="49"/>
      <c r="BL59" s="48"/>
      <c r="BM59" s="49"/>
      <c r="BN59" s="48"/>
    </row>
    <row r="60" spans="1:66" ht="15">
      <c r="A60" s="65" t="s">
        <v>259</v>
      </c>
      <c r="B60" s="65" t="s">
        <v>346</v>
      </c>
      <c r="C60" s="66" t="s">
        <v>3236</v>
      </c>
      <c r="D60" s="67">
        <v>3</v>
      </c>
      <c r="E60" s="68" t="s">
        <v>132</v>
      </c>
      <c r="F60" s="69">
        <v>25</v>
      </c>
      <c r="G60" s="66"/>
      <c r="H60" s="70"/>
      <c r="I60" s="71"/>
      <c r="J60" s="71"/>
      <c r="K60" s="34" t="s">
        <v>65</v>
      </c>
      <c r="L60" s="78">
        <v>60</v>
      </c>
      <c r="M60" s="78"/>
      <c r="N60" s="73"/>
      <c r="O60" s="80" t="s">
        <v>420</v>
      </c>
      <c r="P60" s="82">
        <v>43698.766851851855</v>
      </c>
      <c r="Q60" s="80" t="s">
        <v>445</v>
      </c>
      <c r="R60" s="83" t="s">
        <v>499</v>
      </c>
      <c r="S60" s="80" t="s">
        <v>504</v>
      </c>
      <c r="T60" s="80"/>
      <c r="U60" s="80"/>
      <c r="V60" s="83" t="s">
        <v>539</v>
      </c>
      <c r="W60" s="82">
        <v>43698.766851851855</v>
      </c>
      <c r="X60" s="86">
        <v>43698</v>
      </c>
      <c r="Y60" s="88" t="s">
        <v>608</v>
      </c>
      <c r="Z60" s="83" t="s">
        <v>686</v>
      </c>
      <c r="AA60" s="80"/>
      <c r="AB60" s="80"/>
      <c r="AC60" s="88" t="s">
        <v>764</v>
      </c>
      <c r="AD60" s="80"/>
      <c r="AE60" s="80" t="b">
        <v>0</v>
      </c>
      <c r="AF60" s="80">
        <v>1</v>
      </c>
      <c r="AG60" s="88" t="s">
        <v>853</v>
      </c>
      <c r="AH60" s="80" t="b">
        <v>1</v>
      </c>
      <c r="AI60" s="80" t="s">
        <v>882</v>
      </c>
      <c r="AJ60" s="80"/>
      <c r="AK60" s="88" t="s">
        <v>818</v>
      </c>
      <c r="AL60" s="80" t="b">
        <v>0</v>
      </c>
      <c r="AM60" s="80">
        <v>0</v>
      </c>
      <c r="AN60" s="88" t="s">
        <v>887</v>
      </c>
      <c r="AO60" s="80" t="s">
        <v>895</v>
      </c>
      <c r="AP60" s="80" t="b">
        <v>0</v>
      </c>
      <c r="AQ60" s="88" t="s">
        <v>764</v>
      </c>
      <c r="AR60" s="80" t="s">
        <v>197</v>
      </c>
      <c r="AS60" s="80">
        <v>0</v>
      </c>
      <c r="AT60" s="80">
        <v>0</v>
      </c>
      <c r="AU60" s="80"/>
      <c r="AV60" s="80"/>
      <c r="AW60" s="80"/>
      <c r="AX60" s="80"/>
      <c r="AY60" s="80"/>
      <c r="AZ60" s="80"/>
      <c r="BA60" s="80"/>
      <c r="BB60" s="80"/>
      <c r="BC60">
        <v>1</v>
      </c>
      <c r="BD60" s="79" t="str">
        <f>REPLACE(INDEX(GroupVertices[Group],MATCH(Edges[[#This Row],[Vertex 1]],GroupVertices[Vertex],0)),1,1,"")</f>
        <v>14</v>
      </c>
      <c r="BE60" s="79" t="str">
        <f>REPLACE(INDEX(GroupVertices[Group],MATCH(Edges[[#This Row],[Vertex 2]],GroupVertices[Vertex],0)),1,1,"")</f>
        <v>14</v>
      </c>
      <c r="BF60" s="48">
        <v>0</v>
      </c>
      <c r="BG60" s="49">
        <v>0</v>
      </c>
      <c r="BH60" s="48">
        <v>0</v>
      </c>
      <c r="BI60" s="49">
        <v>0</v>
      </c>
      <c r="BJ60" s="48">
        <v>0</v>
      </c>
      <c r="BK60" s="49">
        <v>0</v>
      </c>
      <c r="BL60" s="48">
        <v>27</v>
      </c>
      <c r="BM60" s="49">
        <v>100</v>
      </c>
      <c r="BN60" s="48">
        <v>27</v>
      </c>
    </row>
    <row r="61" spans="1:66" ht="15">
      <c r="A61" s="65" t="s">
        <v>260</v>
      </c>
      <c r="B61" s="65" t="s">
        <v>347</v>
      </c>
      <c r="C61" s="66" t="s">
        <v>3236</v>
      </c>
      <c r="D61" s="67">
        <v>3</v>
      </c>
      <c r="E61" s="68" t="s">
        <v>132</v>
      </c>
      <c r="F61" s="69">
        <v>25</v>
      </c>
      <c r="G61" s="66"/>
      <c r="H61" s="70"/>
      <c r="I61" s="71"/>
      <c r="J61" s="71"/>
      <c r="K61" s="34" t="s">
        <v>65</v>
      </c>
      <c r="L61" s="78">
        <v>61</v>
      </c>
      <c r="M61" s="78"/>
      <c r="N61" s="73"/>
      <c r="O61" s="80" t="s">
        <v>420</v>
      </c>
      <c r="P61" s="82">
        <v>43698.7671875</v>
      </c>
      <c r="Q61" s="80" t="s">
        <v>446</v>
      </c>
      <c r="R61" s="83" t="s">
        <v>499</v>
      </c>
      <c r="S61" s="80" t="s">
        <v>504</v>
      </c>
      <c r="T61" s="80"/>
      <c r="U61" s="80"/>
      <c r="V61" s="83" t="s">
        <v>540</v>
      </c>
      <c r="W61" s="82">
        <v>43698.7671875</v>
      </c>
      <c r="X61" s="86">
        <v>43698</v>
      </c>
      <c r="Y61" s="88" t="s">
        <v>609</v>
      </c>
      <c r="Z61" s="83" t="s">
        <v>687</v>
      </c>
      <c r="AA61" s="80"/>
      <c r="AB61" s="80"/>
      <c r="AC61" s="88" t="s">
        <v>765</v>
      </c>
      <c r="AD61" s="80"/>
      <c r="AE61" s="80" t="b">
        <v>0</v>
      </c>
      <c r="AF61" s="80">
        <v>0</v>
      </c>
      <c r="AG61" s="88" t="s">
        <v>854</v>
      </c>
      <c r="AH61" s="80" t="b">
        <v>1</v>
      </c>
      <c r="AI61" s="80" t="s">
        <v>877</v>
      </c>
      <c r="AJ61" s="80"/>
      <c r="AK61" s="88" t="s">
        <v>818</v>
      </c>
      <c r="AL61" s="80" t="b">
        <v>0</v>
      </c>
      <c r="AM61" s="80">
        <v>0</v>
      </c>
      <c r="AN61" s="88" t="s">
        <v>887</v>
      </c>
      <c r="AO61" s="80" t="s">
        <v>895</v>
      </c>
      <c r="AP61" s="80" t="b">
        <v>0</v>
      </c>
      <c r="AQ61" s="88" t="s">
        <v>765</v>
      </c>
      <c r="AR61" s="80" t="s">
        <v>197</v>
      </c>
      <c r="AS61" s="80">
        <v>0</v>
      </c>
      <c r="AT61" s="80">
        <v>0</v>
      </c>
      <c r="AU61" s="80"/>
      <c r="AV61" s="80"/>
      <c r="AW61" s="80"/>
      <c r="AX61" s="80"/>
      <c r="AY61" s="80"/>
      <c r="AZ61" s="80"/>
      <c r="BA61" s="80"/>
      <c r="BB61" s="80"/>
      <c r="BC61">
        <v>1</v>
      </c>
      <c r="BD61" s="79" t="str">
        <f>REPLACE(INDEX(GroupVertices[Group],MATCH(Edges[[#This Row],[Vertex 1]],GroupVertices[Vertex],0)),1,1,"")</f>
        <v>23</v>
      </c>
      <c r="BE61" s="79" t="str">
        <f>REPLACE(INDEX(GroupVertices[Group],MATCH(Edges[[#This Row],[Vertex 2]],GroupVertices[Vertex],0)),1,1,"")</f>
        <v>23</v>
      </c>
      <c r="BF61" s="48">
        <v>0</v>
      </c>
      <c r="BG61" s="49">
        <v>0</v>
      </c>
      <c r="BH61" s="48">
        <v>1</v>
      </c>
      <c r="BI61" s="49">
        <v>16.666666666666668</v>
      </c>
      <c r="BJ61" s="48">
        <v>0</v>
      </c>
      <c r="BK61" s="49">
        <v>0</v>
      </c>
      <c r="BL61" s="48">
        <v>5</v>
      </c>
      <c r="BM61" s="49">
        <v>83.33333333333333</v>
      </c>
      <c r="BN61" s="48">
        <v>6</v>
      </c>
    </row>
    <row r="62" spans="1:66" ht="15">
      <c r="A62" s="65" t="s">
        <v>261</v>
      </c>
      <c r="B62" s="65" t="s">
        <v>348</v>
      </c>
      <c r="C62" s="66" t="s">
        <v>3236</v>
      </c>
      <c r="D62" s="67">
        <v>3</v>
      </c>
      <c r="E62" s="68" t="s">
        <v>132</v>
      </c>
      <c r="F62" s="69">
        <v>25</v>
      </c>
      <c r="G62" s="66"/>
      <c r="H62" s="70"/>
      <c r="I62" s="71"/>
      <c r="J62" s="71"/>
      <c r="K62" s="34" t="s">
        <v>65</v>
      </c>
      <c r="L62" s="78">
        <v>62</v>
      </c>
      <c r="M62" s="78"/>
      <c r="N62" s="73"/>
      <c r="O62" s="80" t="s">
        <v>420</v>
      </c>
      <c r="P62" s="82">
        <v>43698.76783564815</v>
      </c>
      <c r="Q62" s="80" t="s">
        <v>447</v>
      </c>
      <c r="R62" s="83" t="s">
        <v>501</v>
      </c>
      <c r="S62" s="80" t="s">
        <v>504</v>
      </c>
      <c r="T62" s="80"/>
      <c r="U62" s="80"/>
      <c r="V62" s="83" t="s">
        <v>541</v>
      </c>
      <c r="W62" s="82">
        <v>43698.76783564815</v>
      </c>
      <c r="X62" s="86">
        <v>43698</v>
      </c>
      <c r="Y62" s="88" t="s">
        <v>610</v>
      </c>
      <c r="Z62" s="83" t="s">
        <v>688</v>
      </c>
      <c r="AA62" s="80"/>
      <c r="AB62" s="80"/>
      <c r="AC62" s="88" t="s">
        <v>766</v>
      </c>
      <c r="AD62" s="88" t="s">
        <v>824</v>
      </c>
      <c r="AE62" s="80" t="b">
        <v>0</v>
      </c>
      <c r="AF62" s="80">
        <v>0</v>
      </c>
      <c r="AG62" s="88" t="s">
        <v>855</v>
      </c>
      <c r="AH62" s="80" t="b">
        <v>1</v>
      </c>
      <c r="AI62" s="80" t="s">
        <v>883</v>
      </c>
      <c r="AJ62" s="80"/>
      <c r="AK62" s="88" t="s">
        <v>818</v>
      </c>
      <c r="AL62" s="80" t="b">
        <v>0</v>
      </c>
      <c r="AM62" s="80">
        <v>0</v>
      </c>
      <c r="AN62" s="88" t="s">
        <v>887</v>
      </c>
      <c r="AO62" s="80" t="s">
        <v>895</v>
      </c>
      <c r="AP62" s="80" t="b">
        <v>0</v>
      </c>
      <c r="AQ62" s="88" t="s">
        <v>824</v>
      </c>
      <c r="AR62" s="80" t="s">
        <v>197</v>
      </c>
      <c r="AS62" s="80">
        <v>0</v>
      </c>
      <c r="AT62" s="80">
        <v>0</v>
      </c>
      <c r="AU62" s="80"/>
      <c r="AV62" s="80"/>
      <c r="AW62" s="80"/>
      <c r="AX62" s="80"/>
      <c r="AY62" s="80"/>
      <c r="AZ62" s="80"/>
      <c r="BA62" s="80"/>
      <c r="BB62" s="80"/>
      <c r="BC62">
        <v>1</v>
      </c>
      <c r="BD62" s="79" t="str">
        <f>REPLACE(INDEX(GroupVertices[Group],MATCH(Edges[[#This Row],[Vertex 1]],GroupVertices[Vertex],0)),1,1,"")</f>
        <v>22</v>
      </c>
      <c r="BE62" s="79" t="str">
        <f>REPLACE(INDEX(GroupVertices[Group],MATCH(Edges[[#This Row],[Vertex 2]],GroupVertices[Vertex],0)),1,1,"")</f>
        <v>22</v>
      </c>
      <c r="BF62" s="48">
        <v>0</v>
      </c>
      <c r="BG62" s="49">
        <v>0</v>
      </c>
      <c r="BH62" s="48">
        <v>0</v>
      </c>
      <c r="BI62" s="49">
        <v>0</v>
      </c>
      <c r="BJ62" s="48">
        <v>0</v>
      </c>
      <c r="BK62" s="49">
        <v>0</v>
      </c>
      <c r="BL62" s="48">
        <v>8</v>
      </c>
      <c r="BM62" s="49">
        <v>100</v>
      </c>
      <c r="BN62" s="48">
        <v>8</v>
      </c>
    </row>
    <row r="63" spans="1:66" ht="15">
      <c r="A63" s="65" t="s">
        <v>262</v>
      </c>
      <c r="B63" s="65" t="s">
        <v>308</v>
      </c>
      <c r="C63" s="66" t="s">
        <v>3236</v>
      </c>
      <c r="D63" s="67">
        <v>3</v>
      </c>
      <c r="E63" s="68" t="s">
        <v>132</v>
      </c>
      <c r="F63" s="69">
        <v>25</v>
      </c>
      <c r="G63" s="66"/>
      <c r="H63" s="70"/>
      <c r="I63" s="71"/>
      <c r="J63" s="71"/>
      <c r="K63" s="34" t="s">
        <v>65</v>
      </c>
      <c r="L63" s="78">
        <v>63</v>
      </c>
      <c r="M63" s="78"/>
      <c r="N63" s="73"/>
      <c r="O63" s="80" t="s">
        <v>420</v>
      </c>
      <c r="P63" s="82">
        <v>43698.76797453704</v>
      </c>
      <c r="Q63" s="80" t="s">
        <v>448</v>
      </c>
      <c r="R63" s="83" t="s">
        <v>500</v>
      </c>
      <c r="S63" s="80" t="s">
        <v>504</v>
      </c>
      <c r="T63" s="80"/>
      <c r="U63" s="80"/>
      <c r="V63" s="83" t="s">
        <v>542</v>
      </c>
      <c r="W63" s="82">
        <v>43698.76797453704</v>
      </c>
      <c r="X63" s="86">
        <v>43698</v>
      </c>
      <c r="Y63" s="88" t="s">
        <v>611</v>
      </c>
      <c r="Z63" s="83" t="s">
        <v>689</v>
      </c>
      <c r="AA63" s="80"/>
      <c r="AB63" s="80"/>
      <c r="AC63" s="88" t="s">
        <v>767</v>
      </c>
      <c r="AD63" s="80"/>
      <c r="AE63" s="80" t="b">
        <v>0</v>
      </c>
      <c r="AF63" s="80">
        <v>0</v>
      </c>
      <c r="AG63" s="88" t="s">
        <v>839</v>
      </c>
      <c r="AH63" s="80" t="b">
        <v>1</v>
      </c>
      <c r="AI63" s="80" t="s">
        <v>877</v>
      </c>
      <c r="AJ63" s="80"/>
      <c r="AK63" s="88" t="s">
        <v>818</v>
      </c>
      <c r="AL63" s="80" t="b">
        <v>0</v>
      </c>
      <c r="AM63" s="80">
        <v>0</v>
      </c>
      <c r="AN63" s="88" t="s">
        <v>887</v>
      </c>
      <c r="AO63" s="80" t="s">
        <v>891</v>
      </c>
      <c r="AP63" s="80" t="b">
        <v>0</v>
      </c>
      <c r="AQ63" s="88" t="s">
        <v>767</v>
      </c>
      <c r="AR63" s="80" t="s">
        <v>197</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c r="BF63" s="48">
        <v>0</v>
      </c>
      <c r="BG63" s="49">
        <v>0</v>
      </c>
      <c r="BH63" s="48">
        <v>0</v>
      </c>
      <c r="BI63" s="49">
        <v>0</v>
      </c>
      <c r="BJ63" s="48">
        <v>0</v>
      </c>
      <c r="BK63" s="49">
        <v>0</v>
      </c>
      <c r="BL63" s="48">
        <v>18</v>
      </c>
      <c r="BM63" s="49">
        <v>100</v>
      </c>
      <c r="BN63" s="48">
        <v>18</v>
      </c>
    </row>
    <row r="64" spans="1:66" ht="15">
      <c r="A64" s="65" t="s">
        <v>263</v>
      </c>
      <c r="B64" s="65" t="s">
        <v>307</v>
      </c>
      <c r="C64" s="66" t="s">
        <v>3236</v>
      </c>
      <c r="D64" s="67">
        <v>3</v>
      </c>
      <c r="E64" s="68" t="s">
        <v>132</v>
      </c>
      <c r="F64" s="69">
        <v>25</v>
      </c>
      <c r="G64" s="66"/>
      <c r="H64" s="70"/>
      <c r="I64" s="71"/>
      <c r="J64" s="71"/>
      <c r="K64" s="34" t="s">
        <v>65</v>
      </c>
      <c r="L64" s="78">
        <v>64</v>
      </c>
      <c r="M64" s="78"/>
      <c r="N64" s="73"/>
      <c r="O64" s="80" t="s">
        <v>419</v>
      </c>
      <c r="P64" s="82">
        <v>43698.77091435185</v>
      </c>
      <c r="Q64" s="80" t="s">
        <v>449</v>
      </c>
      <c r="R64" s="80"/>
      <c r="S64" s="80"/>
      <c r="T64" s="80"/>
      <c r="U64" s="83" t="s">
        <v>517</v>
      </c>
      <c r="V64" s="83" t="s">
        <v>517</v>
      </c>
      <c r="W64" s="82">
        <v>43698.77091435185</v>
      </c>
      <c r="X64" s="86">
        <v>43698</v>
      </c>
      <c r="Y64" s="88" t="s">
        <v>612</v>
      </c>
      <c r="Z64" s="83" t="s">
        <v>690</v>
      </c>
      <c r="AA64" s="80"/>
      <c r="AB64" s="80"/>
      <c r="AC64" s="88" t="s">
        <v>768</v>
      </c>
      <c r="AD64" s="88" t="s">
        <v>818</v>
      </c>
      <c r="AE64" s="80" t="b">
        <v>0</v>
      </c>
      <c r="AF64" s="80">
        <v>0</v>
      </c>
      <c r="AG64" s="88" t="s">
        <v>839</v>
      </c>
      <c r="AH64" s="80" t="b">
        <v>0</v>
      </c>
      <c r="AI64" s="80" t="s">
        <v>877</v>
      </c>
      <c r="AJ64" s="80"/>
      <c r="AK64" s="88" t="s">
        <v>887</v>
      </c>
      <c r="AL64" s="80" t="b">
        <v>0</v>
      </c>
      <c r="AM64" s="80">
        <v>0</v>
      </c>
      <c r="AN64" s="88" t="s">
        <v>887</v>
      </c>
      <c r="AO64" s="80" t="s">
        <v>895</v>
      </c>
      <c r="AP64" s="80" t="b">
        <v>0</v>
      </c>
      <c r="AQ64" s="88" t="s">
        <v>818</v>
      </c>
      <c r="AR64" s="80" t="s">
        <v>197</v>
      </c>
      <c r="AS64" s="80">
        <v>0</v>
      </c>
      <c r="AT64" s="80">
        <v>0</v>
      </c>
      <c r="AU64" s="80"/>
      <c r="AV64" s="80"/>
      <c r="AW64" s="80"/>
      <c r="AX64" s="80"/>
      <c r="AY64" s="80"/>
      <c r="AZ64" s="80"/>
      <c r="BA64" s="80"/>
      <c r="BB64" s="80"/>
      <c r="BC64">
        <v>1</v>
      </c>
      <c r="BD64" s="79" t="str">
        <f>REPLACE(INDEX(GroupVertices[Group],MATCH(Edges[[#This Row],[Vertex 1]],GroupVertices[Vertex],0)),1,1,"")</f>
        <v>1</v>
      </c>
      <c r="BE64" s="79" t="str">
        <f>REPLACE(INDEX(GroupVertices[Group],MATCH(Edges[[#This Row],[Vertex 2]],GroupVertices[Vertex],0)),1,1,"")</f>
        <v>1</v>
      </c>
      <c r="BF64" s="48"/>
      <c r="BG64" s="49"/>
      <c r="BH64" s="48"/>
      <c r="BI64" s="49"/>
      <c r="BJ64" s="48"/>
      <c r="BK64" s="49"/>
      <c r="BL64" s="48"/>
      <c r="BM64" s="49"/>
      <c r="BN64" s="48"/>
    </row>
    <row r="65" spans="1:66" ht="15">
      <c r="A65" s="65" t="s">
        <v>263</v>
      </c>
      <c r="B65" s="65" t="s">
        <v>308</v>
      </c>
      <c r="C65" s="66" t="s">
        <v>3236</v>
      </c>
      <c r="D65" s="67">
        <v>3</v>
      </c>
      <c r="E65" s="68" t="s">
        <v>132</v>
      </c>
      <c r="F65" s="69">
        <v>25</v>
      </c>
      <c r="G65" s="66"/>
      <c r="H65" s="70"/>
      <c r="I65" s="71"/>
      <c r="J65" s="71"/>
      <c r="K65" s="34" t="s">
        <v>65</v>
      </c>
      <c r="L65" s="78">
        <v>65</v>
      </c>
      <c r="M65" s="78"/>
      <c r="N65" s="73"/>
      <c r="O65" s="80" t="s">
        <v>420</v>
      </c>
      <c r="P65" s="82">
        <v>43698.77091435185</v>
      </c>
      <c r="Q65" s="80" t="s">
        <v>449</v>
      </c>
      <c r="R65" s="80"/>
      <c r="S65" s="80"/>
      <c r="T65" s="80"/>
      <c r="U65" s="83" t="s">
        <v>517</v>
      </c>
      <c r="V65" s="83" t="s">
        <v>517</v>
      </c>
      <c r="W65" s="82">
        <v>43698.77091435185</v>
      </c>
      <c r="X65" s="86">
        <v>43698</v>
      </c>
      <c r="Y65" s="88" t="s">
        <v>612</v>
      </c>
      <c r="Z65" s="83" t="s">
        <v>690</v>
      </c>
      <c r="AA65" s="80"/>
      <c r="AB65" s="80"/>
      <c r="AC65" s="88" t="s">
        <v>768</v>
      </c>
      <c r="AD65" s="88" t="s">
        <v>818</v>
      </c>
      <c r="AE65" s="80" t="b">
        <v>0</v>
      </c>
      <c r="AF65" s="80">
        <v>0</v>
      </c>
      <c r="AG65" s="88" t="s">
        <v>839</v>
      </c>
      <c r="AH65" s="80" t="b">
        <v>0</v>
      </c>
      <c r="AI65" s="80" t="s">
        <v>877</v>
      </c>
      <c r="AJ65" s="80"/>
      <c r="AK65" s="88" t="s">
        <v>887</v>
      </c>
      <c r="AL65" s="80" t="b">
        <v>0</v>
      </c>
      <c r="AM65" s="80">
        <v>0</v>
      </c>
      <c r="AN65" s="88" t="s">
        <v>887</v>
      </c>
      <c r="AO65" s="80" t="s">
        <v>895</v>
      </c>
      <c r="AP65" s="80" t="b">
        <v>0</v>
      </c>
      <c r="AQ65" s="88" t="s">
        <v>818</v>
      </c>
      <c r="AR65" s="80" t="s">
        <v>197</v>
      </c>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1</v>
      </c>
      <c r="BF65" s="48">
        <v>0</v>
      </c>
      <c r="BG65" s="49">
        <v>0</v>
      </c>
      <c r="BH65" s="48">
        <v>1</v>
      </c>
      <c r="BI65" s="49">
        <v>5</v>
      </c>
      <c r="BJ65" s="48">
        <v>0</v>
      </c>
      <c r="BK65" s="49">
        <v>0</v>
      </c>
      <c r="BL65" s="48">
        <v>19</v>
      </c>
      <c r="BM65" s="49">
        <v>95</v>
      </c>
      <c r="BN65" s="48">
        <v>20</v>
      </c>
    </row>
    <row r="66" spans="1:66" ht="15">
      <c r="A66" s="65" t="s">
        <v>264</v>
      </c>
      <c r="B66" s="65" t="s">
        <v>349</v>
      </c>
      <c r="C66" s="66" t="s">
        <v>3236</v>
      </c>
      <c r="D66" s="67">
        <v>3</v>
      </c>
      <c r="E66" s="68" t="s">
        <v>132</v>
      </c>
      <c r="F66" s="69">
        <v>25</v>
      </c>
      <c r="G66" s="66"/>
      <c r="H66" s="70"/>
      <c r="I66" s="71"/>
      <c r="J66" s="71"/>
      <c r="K66" s="34" t="s">
        <v>65</v>
      </c>
      <c r="L66" s="78">
        <v>66</v>
      </c>
      <c r="M66" s="78"/>
      <c r="N66" s="73"/>
      <c r="O66" s="80" t="s">
        <v>420</v>
      </c>
      <c r="P66" s="82">
        <v>43698.773622685185</v>
      </c>
      <c r="Q66" s="80" t="s">
        <v>450</v>
      </c>
      <c r="R66" s="83" t="s">
        <v>499</v>
      </c>
      <c r="S66" s="80" t="s">
        <v>504</v>
      </c>
      <c r="T66" s="80"/>
      <c r="U66" s="80"/>
      <c r="V66" s="83" t="s">
        <v>543</v>
      </c>
      <c r="W66" s="82">
        <v>43698.773622685185</v>
      </c>
      <c r="X66" s="86">
        <v>43698</v>
      </c>
      <c r="Y66" s="88" t="s">
        <v>613</v>
      </c>
      <c r="Z66" s="83" t="s">
        <v>691</v>
      </c>
      <c r="AA66" s="80"/>
      <c r="AB66" s="80"/>
      <c r="AC66" s="88" t="s">
        <v>769</v>
      </c>
      <c r="AD66" s="80"/>
      <c r="AE66" s="80" t="b">
        <v>0</v>
      </c>
      <c r="AF66" s="80">
        <v>1</v>
      </c>
      <c r="AG66" s="88" t="s">
        <v>856</v>
      </c>
      <c r="AH66" s="80" t="b">
        <v>1</v>
      </c>
      <c r="AI66" s="80" t="s">
        <v>877</v>
      </c>
      <c r="AJ66" s="80"/>
      <c r="AK66" s="88" t="s">
        <v>818</v>
      </c>
      <c r="AL66" s="80" t="b">
        <v>0</v>
      </c>
      <c r="AM66" s="80">
        <v>0</v>
      </c>
      <c r="AN66" s="88" t="s">
        <v>887</v>
      </c>
      <c r="AO66" s="80" t="s">
        <v>895</v>
      </c>
      <c r="AP66" s="80" t="b">
        <v>0</v>
      </c>
      <c r="AQ66" s="88" t="s">
        <v>769</v>
      </c>
      <c r="AR66" s="80" t="s">
        <v>197</v>
      </c>
      <c r="AS66" s="80">
        <v>0</v>
      </c>
      <c r="AT66" s="80">
        <v>0</v>
      </c>
      <c r="AU66" s="80"/>
      <c r="AV66" s="80"/>
      <c r="AW66" s="80"/>
      <c r="AX66" s="80"/>
      <c r="AY66" s="80"/>
      <c r="AZ66" s="80"/>
      <c r="BA66" s="80"/>
      <c r="BB66" s="80"/>
      <c r="BC66">
        <v>1</v>
      </c>
      <c r="BD66" s="79" t="str">
        <f>REPLACE(INDEX(GroupVertices[Group],MATCH(Edges[[#This Row],[Vertex 1]],GroupVertices[Vertex],0)),1,1,"")</f>
        <v>4</v>
      </c>
      <c r="BE66" s="79" t="str">
        <f>REPLACE(INDEX(GroupVertices[Group],MATCH(Edges[[#This Row],[Vertex 2]],GroupVertices[Vertex],0)),1,1,"")</f>
        <v>4</v>
      </c>
      <c r="BF66" s="48">
        <v>0</v>
      </c>
      <c r="BG66" s="49">
        <v>0</v>
      </c>
      <c r="BH66" s="48">
        <v>1</v>
      </c>
      <c r="BI66" s="49">
        <v>9.090909090909092</v>
      </c>
      <c r="BJ66" s="48">
        <v>0</v>
      </c>
      <c r="BK66" s="49">
        <v>0</v>
      </c>
      <c r="BL66" s="48">
        <v>10</v>
      </c>
      <c r="BM66" s="49">
        <v>90.9090909090909</v>
      </c>
      <c r="BN66" s="48">
        <v>11</v>
      </c>
    </row>
    <row r="67" spans="1:66" ht="15">
      <c r="A67" s="65" t="s">
        <v>265</v>
      </c>
      <c r="B67" s="65" t="s">
        <v>308</v>
      </c>
      <c r="C67" s="66" t="s">
        <v>3236</v>
      </c>
      <c r="D67" s="67">
        <v>3</v>
      </c>
      <c r="E67" s="68" t="s">
        <v>132</v>
      </c>
      <c r="F67" s="69">
        <v>25</v>
      </c>
      <c r="G67" s="66"/>
      <c r="H67" s="70"/>
      <c r="I67" s="71"/>
      <c r="J67" s="71"/>
      <c r="K67" s="34" t="s">
        <v>65</v>
      </c>
      <c r="L67" s="78">
        <v>67</v>
      </c>
      <c r="M67" s="78"/>
      <c r="N67" s="73"/>
      <c r="O67" s="80" t="s">
        <v>420</v>
      </c>
      <c r="P67" s="82">
        <v>43698.78320601852</v>
      </c>
      <c r="Q67" s="80" t="s">
        <v>451</v>
      </c>
      <c r="R67" s="83" t="s">
        <v>499</v>
      </c>
      <c r="S67" s="80" t="s">
        <v>504</v>
      </c>
      <c r="T67" s="80" t="s">
        <v>506</v>
      </c>
      <c r="U67" s="80"/>
      <c r="V67" s="83" t="s">
        <v>544</v>
      </c>
      <c r="W67" s="82">
        <v>43698.78320601852</v>
      </c>
      <c r="X67" s="86">
        <v>43698</v>
      </c>
      <c r="Y67" s="88" t="s">
        <v>614</v>
      </c>
      <c r="Z67" s="83" t="s">
        <v>692</v>
      </c>
      <c r="AA67" s="80"/>
      <c r="AB67" s="80"/>
      <c r="AC67" s="88" t="s">
        <v>770</v>
      </c>
      <c r="AD67" s="80"/>
      <c r="AE67" s="80" t="b">
        <v>0</v>
      </c>
      <c r="AF67" s="80">
        <v>0</v>
      </c>
      <c r="AG67" s="88" t="s">
        <v>839</v>
      </c>
      <c r="AH67" s="80" t="b">
        <v>1</v>
      </c>
      <c r="AI67" s="80" t="s">
        <v>877</v>
      </c>
      <c r="AJ67" s="80"/>
      <c r="AK67" s="88" t="s">
        <v>818</v>
      </c>
      <c r="AL67" s="80" t="b">
        <v>0</v>
      </c>
      <c r="AM67" s="80">
        <v>0</v>
      </c>
      <c r="AN67" s="88" t="s">
        <v>887</v>
      </c>
      <c r="AO67" s="80" t="s">
        <v>895</v>
      </c>
      <c r="AP67" s="80" t="b">
        <v>0</v>
      </c>
      <c r="AQ67" s="88" t="s">
        <v>770</v>
      </c>
      <c r="AR67" s="80" t="s">
        <v>197</v>
      </c>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c r="BF67" s="48">
        <v>0</v>
      </c>
      <c r="BG67" s="49">
        <v>0</v>
      </c>
      <c r="BH67" s="48">
        <v>0</v>
      </c>
      <c r="BI67" s="49">
        <v>0</v>
      </c>
      <c r="BJ67" s="48">
        <v>0</v>
      </c>
      <c r="BK67" s="49">
        <v>0</v>
      </c>
      <c r="BL67" s="48">
        <v>61</v>
      </c>
      <c r="BM67" s="49">
        <v>100</v>
      </c>
      <c r="BN67" s="48">
        <v>61</v>
      </c>
    </row>
    <row r="68" spans="1:66" ht="15">
      <c r="A68" s="65" t="s">
        <v>266</v>
      </c>
      <c r="B68" s="65" t="s">
        <v>350</v>
      </c>
      <c r="C68" s="66" t="s">
        <v>3236</v>
      </c>
      <c r="D68" s="67">
        <v>3</v>
      </c>
      <c r="E68" s="68" t="s">
        <v>132</v>
      </c>
      <c r="F68" s="69">
        <v>25</v>
      </c>
      <c r="G68" s="66"/>
      <c r="H68" s="70"/>
      <c r="I68" s="71"/>
      <c r="J68" s="71"/>
      <c r="K68" s="34" t="s">
        <v>65</v>
      </c>
      <c r="L68" s="78">
        <v>68</v>
      </c>
      <c r="M68" s="78"/>
      <c r="N68" s="73"/>
      <c r="O68" s="80" t="s">
        <v>419</v>
      </c>
      <c r="P68" s="82">
        <v>43698.7866087963</v>
      </c>
      <c r="Q68" s="80" t="s">
        <v>452</v>
      </c>
      <c r="R68" s="83" t="s">
        <v>499</v>
      </c>
      <c r="S68" s="80" t="s">
        <v>504</v>
      </c>
      <c r="T68" s="80"/>
      <c r="U68" s="80"/>
      <c r="V68" s="83" t="s">
        <v>545</v>
      </c>
      <c r="W68" s="82">
        <v>43698.7866087963</v>
      </c>
      <c r="X68" s="86">
        <v>43698</v>
      </c>
      <c r="Y68" s="88" t="s">
        <v>615</v>
      </c>
      <c r="Z68" s="83" t="s">
        <v>693</v>
      </c>
      <c r="AA68" s="80"/>
      <c r="AB68" s="80"/>
      <c r="AC68" s="88" t="s">
        <v>771</v>
      </c>
      <c r="AD68" s="80"/>
      <c r="AE68" s="80" t="b">
        <v>0</v>
      </c>
      <c r="AF68" s="80">
        <v>1</v>
      </c>
      <c r="AG68" s="88" t="s">
        <v>857</v>
      </c>
      <c r="AH68" s="80" t="b">
        <v>1</v>
      </c>
      <c r="AI68" s="80" t="s">
        <v>878</v>
      </c>
      <c r="AJ68" s="80"/>
      <c r="AK68" s="88" t="s">
        <v>818</v>
      </c>
      <c r="AL68" s="80" t="b">
        <v>0</v>
      </c>
      <c r="AM68" s="80">
        <v>2</v>
      </c>
      <c r="AN68" s="88" t="s">
        <v>887</v>
      </c>
      <c r="AO68" s="80" t="s">
        <v>895</v>
      </c>
      <c r="AP68" s="80" t="b">
        <v>0</v>
      </c>
      <c r="AQ68" s="88" t="s">
        <v>771</v>
      </c>
      <c r="AR68" s="80" t="s">
        <v>197</v>
      </c>
      <c r="AS68" s="80">
        <v>0</v>
      </c>
      <c r="AT68" s="80">
        <v>0</v>
      </c>
      <c r="AU68" s="80"/>
      <c r="AV68" s="80"/>
      <c r="AW68" s="80"/>
      <c r="AX68" s="80"/>
      <c r="AY68" s="80"/>
      <c r="AZ68" s="80"/>
      <c r="BA68" s="80"/>
      <c r="BB68" s="80"/>
      <c r="BC68">
        <v>1</v>
      </c>
      <c r="BD68" s="79" t="str">
        <f>REPLACE(INDEX(GroupVertices[Group],MATCH(Edges[[#This Row],[Vertex 1]],GroupVertices[Vertex],0)),1,1,"")</f>
        <v>5</v>
      </c>
      <c r="BE68" s="79" t="str">
        <f>REPLACE(INDEX(GroupVertices[Group],MATCH(Edges[[#This Row],[Vertex 2]],GroupVertices[Vertex],0)),1,1,"")</f>
        <v>5</v>
      </c>
      <c r="BF68" s="48"/>
      <c r="BG68" s="49"/>
      <c r="BH68" s="48"/>
      <c r="BI68" s="49"/>
      <c r="BJ68" s="48"/>
      <c r="BK68" s="49"/>
      <c r="BL68" s="48"/>
      <c r="BM68" s="49"/>
      <c r="BN68" s="48"/>
    </row>
    <row r="69" spans="1:66" ht="15">
      <c r="A69" s="65" t="s">
        <v>266</v>
      </c>
      <c r="B69" s="65" t="s">
        <v>351</v>
      </c>
      <c r="C69" s="66" t="s">
        <v>3236</v>
      </c>
      <c r="D69" s="67">
        <v>3</v>
      </c>
      <c r="E69" s="68" t="s">
        <v>132</v>
      </c>
      <c r="F69" s="69">
        <v>25</v>
      </c>
      <c r="G69" s="66"/>
      <c r="H69" s="70"/>
      <c r="I69" s="71"/>
      <c r="J69" s="71"/>
      <c r="K69" s="34" t="s">
        <v>65</v>
      </c>
      <c r="L69" s="78">
        <v>69</v>
      </c>
      <c r="M69" s="78"/>
      <c r="N69" s="73"/>
      <c r="O69" s="80" t="s">
        <v>419</v>
      </c>
      <c r="P69" s="82">
        <v>43698.7866087963</v>
      </c>
      <c r="Q69" s="80" t="s">
        <v>452</v>
      </c>
      <c r="R69" s="83" t="s">
        <v>499</v>
      </c>
      <c r="S69" s="80" t="s">
        <v>504</v>
      </c>
      <c r="T69" s="80"/>
      <c r="U69" s="80"/>
      <c r="V69" s="83" t="s">
        <v>545</v>
      </c>
      <c r="W69" s="82">
        <v>43698.7866087963</v>
      </c>
      <c r="X69" s="86">
        <v>43698</v>
      </c>
      <c r="Y69" s="88" t="s">
        <v>615</v>
      </c>
      <c r="Z69" s="83" t="s">
        <v>693</v>
      </c>
      <c r="AA69" s="80"/>
      <c r="AB69" s="80"/>
      <c r="AC69" s="88" t="s">
        <v>771</v>
      </c>
      <c r="AD69" s="80"/>
      <c r="AE69" s="80" t="b">
        <v>0</v>
      </c>
      <c r="AF69" s="80">
        <v>1</v>
      </c>
      <c r="AG69" s="88" t="s">
        <v>857</v>
      </c>
      <c r="AH69" s="80" t="b">
        <v>1</v>
      </c>
      <c r="AI69" s="80" t="s">
        <v>878</v>
      </c>
      <c r="AJ69" s="80"/>
      <c r="AK69" s="88" t="s">
        <v>818</v>
      </c>
      <c r="AL69" s="80" t="b">
        <v>0</v>
      </c>
      <c r="AM69" s="80">
        <v>2</v>
      </c>
      <c r="AN69" s="88" t="s">
        <v>887</v>
      </c>
      <c r="AO69" s="80" t="s">
        <v>895</v>
      </c>
      <c r="AP69" s="80" t="b">
        <v>0</v>
      </c>
      <c r="AQ69" s="88" t="s">
        <v>771</v>
      </c>
      <c r="AR69" s="80" t="s">
        <v>197</v>
      </c>
      <c r="AS69" s="80">
        <v>0</v>
      </c>
      <c r="AT69" s="80">
        <v>0</v>
      </c>
      <c r="AU69" s="80"/>
      <c r="AV69" s="80"/>
      <c r="AW69" s="80"/>
      <c r="AX69" s="80"/>
      <c r="AY69" s="80"/>
      <c r="AZ69" s="80"/>
      <c r="BA69" s="80"/>
      <c r="BB69" s="80"/>
      <c r="BC69">
        <v>1</v>
      </c>
      <c r="BD69" s="79" t="str">
        <f>REPLACE(INDEX(GroupVertices[Group],MATCH(Edges[[#This Row],[Vertex 1]],GroupVertices[Vertex],0)),1,1,"")</f>
        <v>5</v>
      </c>
      <c r="BE69" s="79" t="str">
        <f>REPLACE(INDEX(GroupVertices[Group],MATCH(Edges[[#This Row],[Vertex 2]],GroupVertices[Vertex],0)),1,1,"")</f>
        <v>5</v>
      </c>
      <c r="BF69" s="48"/>
      <c r="BG69" s="49"/>
      <c r="BH69" s="48"/>
      <c r="BI69" s="49"/>
      <c r="BJ69" s="48"/>
      <c r="BK69" s="49"/>
      <c r="BL69" s="48"/>
      <c r="BM69" s="49"/>
      <c r="BN69" s="48"/>
    </row>
    <row r="70" spans="1:66" ht="15">
      <c r="A70" s="65" t="s">
        <v>266</v>
      </c>
      <c r="B70" s="65" t="s">
        <v>352</v>
      </c>
      <c r="C70" s="66" t="s">
        <v>3236</v>
      </c>
      <c r="D70" s="67">
        <v>3</v>
      </c>
      <c r="E70" s="68" t="s">
        <v>132</v>
      </c>
      <c r="F70" s="69">
        <v>25</v>
      </c>
      <c r="G70" s="66"/>
      <c r="H70" s="70"/>
      <c r="I70" s="71"/>
      <c r="J70" s="71"/>
      <c r="K70" s="34" t="s">
        <v>65</v>
      </c>
      <c r="L70" s="78">
        <v>70</v>
      </c>
      <c r="M70" s="78"/>
      <c r="N70" s="73"/>
      <c r="O70" s="80" t="s">
        <v>419</v>
      </c>
      <c r="P70" s="82">
        <v>43698.7866087963</v>
      </c>
      <c r="Q70" s="80" t="s">
        <v>452</v>
      </c>
      <c r="R70" s="83" t="s">
        <v>499</v>
      </c>
      <c r="S70" s="80" t="s">
        <v>504</v>
      </c>
      <c r="T70" s="80"/>
      <c r="U70" s="80"/>
      <c r="V70" s="83" t="s">
        <v>545</v>
      </c>
      <c r="W70" s="82">
        <v>43698.7866087963</v>
      </c>
      <c r="X70" s="86">
        <v>43698</v>
      </c>
      <c r="Y70" s="88" t="s">
        <v>615</v>
      </c>
      <c r="Z70" s="83" t="s">
        <v>693</v>
      </c>
      <c r="AA70" s="80"/>
      <c r="AB70" s="80"/>
      <c r="AC70" s="88" t="s">
        <v>771</v>
      </c>
      <c r="AD70" s="80"/>
      <c r="AE70" s="80" t="b">
        <v>0</v>
      </c>
      <c r="AF70" s="80">
        <v>1</v>
      </c>
      <c r="AG70" s="88" t="s">
        <v>857</v>
      </c>
      <c r="AH70" s="80" t="b">
        <v>1</v>
      </c>
      <c r="AI70" s="80" t="s">
        <v>878</v>
      </c>
      <c r="AJ70" s="80"/>
      <c r="AK70" s="88" t="s">
        <v>818</v>
      </c>
      <c r="AL70" s="80" t="b">
        <v>0</v>
      </c>
      <c r="AM70" s="80">
        <v>2</v>
      </c>
      <c r="AN70" s="88" t="s">
        <v>887</v>
      </c>
      <c r="AO70" s="80" t="s">
        <v>895</v>
      </c>
      <c r="AP70" s="80" t="b">
        <v>0</v>
      </c>
      <c r="AQ70" s="88" t="s">
        <v>771</v>
      </c>
      <c r="AR70" s="80" t="s">
        <v>197</v>
      </c>
      <c r="AS70" s="80">
        <v>0</v>
      </c>
      <c r="AT70" s="80">
        <v>0</v>
      </c>
      <c r="AU70" s="80"/>
      <c r="AV70" s="80"/>
      <c r="AW70" s="80"/>
      <c r="AX70" s="80"/>
      <c r="AY70" s="80"/>
      <c r="AZ70" s="80"/>
      <c r="BA70" s="80"/>
      <c r="BB70" s="80"/>
      <c r="BC70">
        <v>1</v>
      </c>
      <c r="BD70" s="79" t="str">
        <f>REPLACE(INDEX(GroupVertices[Group],MATCH(Edges[[#This Row],[Vertex 1]],GroupVertices[Vertex],0)),1,1,"")</f>
        <v>5</v>
      </c>
      <c r="BE70" s="79" t="str">
        <f>REPLACE(INDEX(GroupVertices[Group],MATCH(Edges[[#This Row],[Vertex 2]],GroupVertices[Vertex],0)),1,1,"")</f>
        <v>5</v>
      </c>
      <c r="BF70" s="48"/>
      <c r="BG70" s="49"/>
      <c r="BH70" s="48"/>
      <c r="BI70" s="49"/>
      <c r="BJ70" s="48"/>
      <c r="BK70" s="49"/>
      <c r="BL70" s="48"/>
      <c r="BM70" s="49"/>
      <c r="BN70" s="48"/>
    </row>
    <row r="71" spans="1:66" ht="15">
      <c r="A71" s="65" t="s">
        <v>266</v>
      </c>
      <c r="B71" s="65" t="s">
        <v>353</v>
      </c>
      <c r="C71" s="66" t="s">
        <v>3236</v>
      </c>
      <c r="D71" s="67">
        <v>3</v>
      </c>
      <c r="E71" s="68" t="s">
        <v>132</v>
      </c>
      <c r="F71" s="69">
        <v>25</v>
      </c>
      <c r="G71" s="66"/>
      <c r="H71" s="70"/>
      <c r="I71" s="71"/>
      <c r="J71" s="71"/>
      <c r="K71" s="34" t="s">
        <v>65</v>
      </c>
      <c r="L71" s="78">
        <v>71</v>
      </c>
      <c r="M71" s="78"/>
      <c r="N71" s="73"/>
      <c r="O71" s="80" t="s">
        <v>419</v>
      </c>
      <c r="P71" s="82">
        <v>43698.7866087963</v>
      </c>
      <c r="Q71" s="80" t="s">
        <v>452</v>
      </c>
      <c r="R71" s="83" t="s">
        <v>499</v>
      </c>
      <c r="S71" s="80" t="s">
        <v>504</v>
      </c>
      <c r="T71" s="80"/>
      <c r="U71" s="80"/>
      <c r="V71" s="83" t="s">
        <v>545</v>
      </c>
      <c r="W71" s="82">
        <v>43698.7866087963</v>
      </c>
      <c r="X71" s="86">
        <v>43698</v>
      </c>
      <c r="Y71" s="88" t="s">
        <v>615</v>
      </c>
      <c r="Z71" s="83" t="s">
        <v>693</v>
      </c>
      <c r="AA71" s="80"/>
      <c r="AB71" s="80"/>
      <c r="AC71" s="88" t="s">
        <v>771</v>
      </c>
      <c r="AD71" s="80"/>
      <c r="AE71" s="80" t="b">
        <v>0</v>
      </c>
      <c r="AF71" s="80">
        <v>1</v>
      </c>
      <c r="AG71" s="88" t="s">
        <v>857</v>
      </c>
      <c r="AH71" s="80" t="b">
        <v>1</v>
      </c>
      <c r="AI71" s="80" t="s">
        <v>878</v>
      </c>
      <c r="AJ71" s="80"/>
      <c r="AK71" s="88" t="s">
        <v>818</v>
      </c>
      <c r="AL71" s="80" t="b">
        <v>0</v>
      </c>
      <c r="AM71" s="80">
        <v>2</v>
      </c>
      <c r="AN71" s="88" t="s">
        <v>887</v>
      </c>
      <c r="AO71" s="80" t="s">
        <v>895</v>
      </c>
      <c r="AP71" s="80" t="b">
        <v>0</v>
      </c>
      <c r="AQ71" s="88" t="s">
        <v>771</v>
      </c>
      <c r="AR71" s="80" t="s">
        <v>197</v>
      </c>
      <c r="AS71" s="80">
        <v>0</v>
      </c>
      <c r="AT71" s="80">
        <v>0</v>
      </c>
      <c r="AU71" s="80"/>
      <c r="AV71" s="80"/>
      <c r="AW71" s="80"/>
      <c r="AX71" s="80"/>
      <c r="AY71" s="80"/>
      <c r="AZ71" s="80"/>
      <c r="BA71" s="80"/>
      <c r="BB71" s="80"/>
      <c r="BC71">
        <v>1</v>
      </c>
      <c r="BD71" s="79" t="str">
        <f>REPLACE(INDEX(GroupVertices[Group],MATCH(Edges[[#This Row],[Vertex 1]],GroupVertices[Vertex],0)),1,1,"")</f>
        <v>5</v>
      </c>
      <c r="BE71" s="79" t="str">
        <f>REPLACE(INDEX(GroupVertices[Group],MATCH(Edges[[#This Row],[Vertex 2]],GroupVertices[Vertex],0)),1,1,"")</f>
        <v>5</v>
      </c>
      <c r="BF71" s="48"/>
      <c r="BG71" s="49"/>
      <c r="BH71" s="48"/>
      <c r="BI71" s="49"/>
      <c r="BJ71" s="48"/>
      <c r="BK71" s="49"/>
      <c r="BL71" s="48"/>
      <c r="BM71" s="49"/>
      <c r="BN71" s="48"/>
    </row>
    <row r="72" spans="1:66" ht="15">
      <c r="A72" s="65" t="s">
        <v>266</v>
      </c>
      <c r="B72" s="65" t="s">
        <v>354</v>
      </c>
      <c r="C72" s="66" t="s">
        <v>3236</v>
      </c>
      <c r="D72" s="67">
        <v>3</v>
      </c>
      <c r="E72" s="68" t="s">
        <v>132</v>
      </c>
      <c r="F72" s="69">
        <v>25</v>
      </c>
      <c r="G72" s="66"/>
      <c r="H72" s="70"/>
      <c r="I72" s="71"/>
      <c r="J72" s="71"/>
      <c r="K72" s="34" t="s">
        <v>65</v>
      </c>
      <c r="L72" s="78">
        <v>72</v>
      </c>
      <c r="M72" s="78"/>
      <c r="N72" s="73"/>
      <c r="O72" s="80" t="s">
        <v>419</v>
      </c>
      <c r="P72" s="82">
        <v>43698.7866087963</v>
      </c>
      <c r="Q72" s="80" t="s">
        <v>452</v>
      </c>
      <c r="R72" s="83" t="s">
        <v>499</v>
      </c>
      <c r="S72" s="80" t="s">
        <v>504</v>
      </c>
      <c r="T72" s="80"/>
      <c r="U72" s="80"/>
      <c r="V72" s="83" t="s">
        <v>545</v>
      </c>
      <c r="W72" s="82">
        <v>43698.7866087963</v>
      </c>
      <c r="X72" s="86">
        <v>43698</v>
      </c>
      <c r="Y72" s="88" t="s">
        <v>615</v>
      </c>
      <c r="Z72" s="83" t="s">
        <v>693</v>
      </c>
      <c r="AA72" s="80"/>
      <c r="AB72" s="80"/>
      <c r="AC72" s="88" t="s">
        <v>771</v>
      </c>
      <c r="AD72" s="80"/>
      <c r="AE72" s="80" t="b">
        <v>0</v>
      </c>
      <c r="AF72" s="80">
        <v>1</v>
      </c>
      <c r="AG72" s="88" t="s">
        <v>857</v>
      </c>
      <c r="AH72" s="80" t="b">
        <v>1</v>
      </c>
      <c r="AI72" s="80" t="s">
        <v>878</v>
      </c>
      <c r="AJ72" s="80"/>
      <c r="AK72" s="88" t="s">
        <v>818</v>
      </c>
      <c r="AL72" s="80" t="b">
        <v>0</v>
      </c>
      <c r="AM72" s="80">
        <v>2</v>
      </c>
      <c r="AN72" s="88" t="s">
        <v>887</v>
      </c>
      <c r="AO72" s="80" t="s">
        <v>895</v>
      </c>
      <c r="AP72" s="80" t="b">
        <v>0</v>
      </c>
      <c r="AQ72" s="88" t="s">
        <v>771</v>
      </c>
      <c r="AR72" s="80" t="s">
        <v>197</v>
      </c>
      <c r="AS72" s="80">
        <v>0</v>
      </c>
      <c r="AT72" s="80">
        <v>0</v>
      </c>
      <c r="AU72" s="80"/>
      <c r="AV72" s="80"/>
      <c r="AW72" s="80"/>
      <c r="AX72" s="80"/>
      <c r="AY72" s="80"/>
      <c r="AZ72" s="80"/>
      <c r="BA72" s="80"/>
      <c r="BB72" s="80"/>
      <c r="BC72">
        <v>1</v>
      </c>
      <c r="BD72" s="79" t="str">
        <f>REPLACE(INDEX(GroupVertices[Group],MATCH(Edges[[#This Row],[Vertex 1]],GroupVertices[Vertex],0)),1,1,"")</f>
        <v>5</v>
      </c>
      <c r="BE72" s="79" t="str">
        <f>REPLACE(INDEX(GroupVertices[Group],MATCH(Edges[[#This Row],[Vertex 2]],GroupVertices[Vertex],0)),1,1,"")</f>
        <v>5</v>
      </c>
      <c r="BF72" s="48"/>
      <c r="BG72" s="49"/>
      <c r="BH72" s="48"/>
      <c r="BI72" s="49"/>
      <c r="BJ72" s="48"/>
      <c r="BK72" s="49"/>
      <c r="BL72" s="48"/>
      <c r="BM72" s="49"/>
      <c r="BN72" s="48"/>
    </row>
    <row r="73" spans="1:66" ht="15">
      <c r="A73" s="65" t="s">
        <v>266</v>
      </c>
      <c r="B73" s="65" t="s">
        <v>355</v>
      </c>
      <c r="C73" s="66" t="s">
        <v>3236</v>
      </c>
      <c r="D73" s="67">
        <v>3</v>
      </c>
      <c r="E73" s="68" t="s">
        <v>132</v>
      </c>
      <c r="F73" s="69">
        <v>25</v>
      </c>
      <c r="G73" s="66"/>
      <c r="H73" s="70"/>
      <c r="I73" s="71"/>
      <c r="J73" s="71"/>
      <c r="K73" s="34" t="s">
        <v>65</v>
      </c>
      <c r="L73" s="78">
        <v>73</v>
      </c>
      <c r="M73" s="78"/>
      <c r="N73" s="73"/>
      <c r="O73" s="80" t="s">
        <v>419</v>
      </c>
      <c r="P73" s="82">
        <v>43698.7866087963</v>
      </c>
      <c r="Q73" s="80" t="s">
        <v>452</v>
      </c>
      <c r="R73" s="83" t="s">
        <v>499</v>
      </c>
      <c r="S73" s="80" t="s">
        <v>504</v>
      </c>
      <c r="T73" s="80"/>
      <c r="U73" s="80"/>
      <c r="V73" s="83" t="s">
        <v>545</v>
      </c>
      <c r="W73" s="82">
        <v>43698.7866087963</v>
      </c>
      <c r="X73" s="86">
        <v>43698</v>
      </c>
      <c r="Y73" s="88" t="s">
        <v>615</v>
      </c>
      <c r="Z73" s="83" t="s">
        <v>693</v>
      </c>
      <c r="AA73" s="80"/>
      <c r="AB73" s="80"/>
      <c r="AC73" s="88" t="s">
        <v>771</v>
      </c>
      <c r="AD73" s="80"/>
      <c r="AE73" s="80" t="b">
        <v>0</v>
      </c>
      <c r="AF73" s="80">
        <v>1</v>
      </c>
      <c r="AG73" s="88" t="s">
        <v>857</v>
      </c>
      <c r="AH73" s="80" t="b">
        <v>1</v>
      </c>
      <c r="AI73" s="80" t="s">
        <v>878</v>
      </c>
      <c r="AJ73" s="80"/>
      <c r="AK73" s="88" t="s">
        <v>818</v>
      </c>
      <c r="AL73" s="80" t="b">
        <v>0</v>
      </c>
      <c r="AM73" s="80">
        <v>2</v>
      </c>
      <c r="AN73" s="88" t="s">
        <v>887</v>
      </c>
      <c r="AO73" s="80" t="s">
        <v>895</v>
      </c>
      <c r="AP73" s="80" t="b">
        <v>0</v>
      </c>
      <c r="AQ73" s="88" t="s">
        <v>771</v>
      </c>
      <c r="AR73" s="80" t="s">
        <v>197</v>
      </c>
      <c r="AS73" s="80">
        <v>0</v>
      </c>
      <c r="AT73" s="80">
        <v>0</v>
      </c>
      <c r="AU73" s="80"/>
      <c r="AV73" s="80"/>
      <c r="AW73" s="80"/>
      <c r="AX73" s="80"/>
      <c r="AY73" s="80"/>
      <c r="AZ73" s="80"/>
      <c r="BA73" s="80"/>
      <c r="BB73" s="80"/>
      <c r="BC73">
        <v>1</v>
      </c>
      <c r="BD73" s="79" t="str">
        <f>REPLACE(INDEX(GroupVertices[Group],MATCH(Edges[[#This Row],[Vertex 1]],GroupVertices[Vertex],0)),1,1,"")</f>
        <v>5</v>
      </c>
      <c r="BE73" s="79" t="str">
        <f>REPLACE(INDEX(GroupVertices[Group],MATCH(Edges[[#This Row],[Vertex 2]],GroupVertices[Vertex],0)),1,1,"")</f>
        <v>5</v>
      </c>
      <c r="BF73" s="48"/>
      <c r="BG73" s="49"/>
      <c r="BH73" s="48"/>
      <c r="BI73" s="49"/>
      <c r="BJ73" s="48"/>
      <c r="BK73" s="49"/>
      <c r="BL73" s="48"/>
      <c r="BM73" s="49"/>
      <c r="BN73" s="48"/>
    </row>
    <row r="74" spans="1:66" ht="15">
      <c r="A74" s="65" t="s">
        <v>266</v>
      </c>
      <c r="B74" s="65" t="s">
        <v>356</v>
      </c>
      <c r="C74" s="66" t="s">
        <v>3236</v>
      </c>
      <c r="D74" s="67">
        <v>3</v>
      </c>
      <c r="E74" s="68" t="s">
        <v>132</v>
      </c>
      <c r="F74" s="69">
        <v>25</v>
      </c>
      <c r="G74" s="66"/>
      <c r="H74" s="70"/>
      <c r="I74" s="71"/>
      <c r="J74" s="71"/>
      <c r="K74" s="34" t="s">
        <v>65</v>
      </c>
      <c r="L74" s="78">
        <v>74</v>
      </c>
      <c r="M74" s="78"/>
      <c r="N74" s="73"/>
      <c r="O74" s="80" t="s">
        <v>419</v>
      </c>
      <c r="P74" s="82">
        <v>43698.7866087963</v>
      </c>
      <c r="Q74" s="80" t="s">
        <v>452</v>
      </c>
      <c r="R74" s="83" t="s">
        <v>499</v>
      </c>
      <c r="S74" s="80" t="s">
        <v>504</v>
      </c>
      <c r="T74" s="80"/>
      <c r="U74" s="80"/>
      <c r="V74" s="83" t="s">
        <v>545</v>
      </c>
      <c r="W74" s="82">
        <v>43698.7866087963</v>
      </c>
      <c r="X74" s="86">
        <v>43698</v>
      </c>
      <c r="Y74" s="88" t="s">
        <v>615</v>
      </c>
      <c r="Z74" s="83" t="s">
        <v>693</v>
      </c>
      <c r="AA74" s="80"/>
      <c r="AB74" s="80"/>
      <c r="AC74" s="88" t="s">
        <v>771</v>
      </c>
      <c r="AD74" s="80"/>
      <c r="AE74" s="80" t="b">
        <v>0</v>
      </c>
      <c r="AF74" s="80">
        <v>1</v>
      </c>
      <c r="AG74" s="88" t="s">
        <v>857</v>
      </c>
      <c r="AH74" s="80" t="b">
        <v>1</v>
      </c>
      <c r="AI74" s="80" t="s">
        <v>878</v>
      </c>
      <c r="AJ74" s="80"/>
      <c r="AK74" s="88" t="s">
        <v>818</v>
      </c>
      <c r="AL74" s="80" t="b">
        <v>0</v>
      </c>
      <c r="AM74" s="80">
        <v>2</v>
      </c>
      <c r="AN74" s="88" t="s">
        <v>887</v>
      </c>
      <c r="AO74" s="80" t="s">
        <v>895</v>
      </c>
      <c r="AP74" s="80" t="b">
        <v>0</v>
      </c>
      <c r="AQ74" s="88" t="s">
        <v>771</v>
      </c>
      <c r="AR74" s="80" t="s">
        <v>197</v>
      </c>
      <c r="AS74" s="80">
        <v>0</v>
      </c>
      <c r="AT74" s="80">
        <v>0</v>
      </c>
      <c r="AU74" s="80"/>
      <c r="AV74" s="80"/>
      <c r="AW74" s="80"/>
      <c r="AX74" s="80"/>
      <c r="AY74" s="80"/>
      <c r="AZ74" s="80"/>
      <c r="BA74" s="80"/>
      <c r="BB74" s="80"/>
      <c r="BC74">
        <v>1</v>
      </c>
      <c r="BD74" s="79" t="str">
        <f>REPLACE(INDEX(GroupVertices[Group],MATCH(Edges[[#This Row],[Vertex 1]],GroupVertices[Vertex],0)),1,1,"")</f>
        <v>5</v>
      </c>
      <c r="BE74" s="79" t="str">
        <f>REPLACE(INDEX(GroupVertices[Group],MATCH(Edges[[#This Row],[Vertex 2]],GroupVertices[Vertex],0)),1,1,"")</f>
        <v>5</v>
      </c>
      <c r="BF74" s="48"/>
      <c r="BG74" s="49"/>
      <c r="BH74" s="48"/>
      <c r="BI74" s="49"/>
      <c r="BJ74" s="48"/>
      <c r="BK74" s="49"/>
      <c r="BL74" s="48"/>
      <c r="BM74" s="49"/>
      <c r="BN74" s="48"/>
    </row>
    <row r="75" spans="1:66" ht="15">
      <c r="A75" s="65" t="s">
        <v>266</v>
      </c>
      <c r="B75" s="65" t="s">
        <v>357</v>
      </c>
      <c r="C75" s="66" t="s">
        <v>3236</v>
      </c>
      <c r="D75" s="67">
        <v>3</v>
      </c>
      <c r="E75" s="68" t="s">
        <v>132</v>
      </c>
      <c r="F75" s="69">
        <v>25</v>
      </c>
      <c r="G75" s="66"/>
      <c r="H75" s="70"/>
      <c r="I75" s="71"/>
      <c r="J75" s="71"/>
      <c r="K75" s="34" t="s">
        <v>65</v>
      </c>
      <c r="L75" s="78">
        <v>75</v>
      </c>
      <c r="M75" s="78"/>
      <c r="N75" s="73"/>
      <c r="O75" s="80" t="s">
        <v>419</v>
      </c>
      <c r="P75" s="82">
        <v>43698.7866087963</v>
      </c>
      <c r="Q75" s="80" t="s">
        <v>452</v>
      </c>
      <c r="R75" s="83" t="s">
        <v>499</v>
      </c>
      <c r="S75" s="80" t="s">
        <v>504</v>
      </c>
      <c r="T75" s="80"/>
      <c r="U75" s="80"/>
      <c r="V75" s="83" t="s">
        <v>545</v>
      </c>
      <c r="W75" s="82">
        <v>43698.7866087963</v>
      </c>
      <c r="X75" s="86">
        <v>43698</v>
      </c>
      <c r="Y75" s="88" t="s">
        <v>615</v>
      </c>
      <c r="Z75" s="83" t="s">
        <v>693</v>
      </c>
      <c r="AA75" s="80"/>
      <c r="AB75" s="80"/>
      <c r="AC75" s="88" t="s">
        <v>771</v>
      </c>
      <c r="AD75" s="80"/>
      <c r="AE75" s="80" t="b">
        <v>0</v>
      </c>
      <c r="AF75" s="80">
        <v>1</v>
      </c>
      <c r="AG75" s="88" t="s">
        <v>857</v>
      </c>
      <c r="AH75" s="80" t="b">
        <v>1</v>
      </c>
      <c r="AI75" s="80" t="s">
        <v>878</v>
      </c>
      <c r="AJ75" s="80"/>
      <c r="AK75" s="88" t="s">
        <v>818</v>
      </c>
      <c r="AL75" s="80" t="b">
        <v>0</v>
      </c>
      <c r="AM75" s="80">
        <v>2</v>
      </c>
      <c r="AN75" s="88" t="s">
        <v>887</v>
      </c>
      <c r="AO75" s="80" t="s">
        <v>895</v>
      </c>
      <c r="AP75" s="80" t="b">
        <v>0</v>
      </c>
      <c r="AQ75" s="88" t="s">
        <v>771</v>
      </c>
      <c r="AR75" s="80" t="s">
        <v>197</v>
      </c>
      <c r="AS75" s="80">
        <v>0</v>
      </c>
      <c r="AT75" s="80">
        <v>0</v>
      </c>
      <c r="AU75" s="80"/>
      <c r="AV75" s="80"/>
      <c r="AW75" s="80"/>
      <c r="AX75" s="80"/>
      <c r="AY75" s="80"/>
      <c r="AZ75" s="80"/>
      <c r="BA75" s="80"/>
      <c r="BB75" s="80"/>
      <c r="BC75">
        <v>1</v>
      </c>
      <c r="BD75" s="79" t="str">
        <f>REPLACE(INDEX(GroupVertices[Group],MATCH(Edges[[#This Row],[Vertex 1]],GroupVertices[Vertex],0)),1,1,"")</f>
        <v>5</v>
      </c>
      <c r="BE75" s="79" t="str">
        <f>REPLACE(INDEX(GroupVertices[Group],MATCH(Edges[[#This Row],[Vertex 2]],GroupVertices[Vertex],0)),1,1,"")</f>
        <v>5</v>
      </c>
      <c r="BF75" s="48"/>
      <c r="BG75" s="49"/>
      <c r="BH75" s="48"/>
      <c r="BI75" s="49"/>
      <c r="BJ75" s="48"/>
      <c r="BK75" s="49"/>
      <c r="BL75" s="48"/>
      <c r="BM75" s="49"/>
      <c r="BN75" s="48"/>
    </row>
    <row r="76" spans="1:66" ht="15">
      <c r="A76" s="65" t="s">
        <v>266</v>
      </c>
      <c r="B76" s="65" t="s">
        <v>358</v>
      </c>
      <c r="C76" s="66" t="s">
        <v>3236</v>
      </c>
      <c r="D76" s="67">
        <v>3</v>
      </c>
      <c r="E76" s="68" t="s">
        <v>132</v>
      </c>
      <c r="F76" s="69">
        <v>25</v>
      </c>
      <c r="G76" s="66"/>
      <c r="H76" s="70"/>
      <c r="I76" s="71"/>
      <c r="J76" s="71"/>
      <c r="K76" s="34" t="s">
        <v>65</v>
      </c>
      <c r="L76" s="78">
        <v>76</v>
      </c>
      <c r="M76" s="78"/>
      <c r="N76" s="73"/>
      <c r="O76" s="80" t="s">
        <v>419</v>
      </c>
      <c r="P76" s="82">
        <v>43698.7866087963</v>
      </c>
      <c r="Q76" s="80" t="s">
        <v>452</v>
      </c>
      <c r="R76" s="83" t="s">
        <v>499</v>
      </c>
      <c r="S76" s="80" t="s">
        <v>504</v>
      </c>
      <c r="T76" s="80"/>
      <c r="U76" s="80"/>
      <c r="V76" s="83" t="s">
        <v>545</v>
      </c>
      <c r="W76" s="82">
        <v>43698.7866087963</v>
      </c>
      <c r="X76" s="86">
        <v>43698</v>
      </c>
      <c r="Y76" s="88" t="s">
        <v>615</v>
      </c>
      <c r="Z76" s="83" t="s">
        <v>693</v>
      </c>
      <c r="AA76" s="80"/>
      <c r="AB76" s="80"/>
      <c r="AC76" s="88" t="s">
        <v>771</v>
      </c>
      <c r="AD76" s="80"/>
      <c r="AE76" s="80" t="b">
        <v>0</v>
      </c>
      <c r="AF76" s="80">
        <v>1</v>
      </c>
      <c r="AG76" s="88" t="s">
        <v>857</v>
      </c>
      <c r="AH76" s="80" t="b">
        <v>1</v>
      </c>
      <c r="AI76" s="80" t="s">
        <v>878</v>
      </c>
      <c r="AJ76" s="80"/>
      <c r="AK76" s="88" t="s">
        <v>818</v>
      </c>
      <c r="AL76" s="80" t="b">
        <v>0</v>
      </c>
      <c r="AM76" s="80">
        <v>2</v>
      </c>
      <c r="AN76" s="88" t="s">
        <v>887</v>
      </c>
      <c r="AO76" s="80" t="s">
        <v>895</v>
      </c>
      <c r="AP76" s="80" t="b">
        <v>0</v>
      </c>
      <c r="AQ76" s="88" t="s">
        <v>771</v>
      </c>
      <c r="AR76" s="80" t="s">
        <v>197</v>
      </c>
      <c r="AS76" s="80">
        <v>0</v>
      </c>
      <c r="AT76" s="80">
        <v>0</v>
      </c>
      <c r="AU76" s="80"/>
      <c r="AV76" s="80"/>
      <c r="AW76" s="80"/>
      <c r="AX76" s="80"/>
      <c r="AY76" s="80"/>
      <c r="AZ76" s="80"/>
      <c r="BA76" s="80"/>
      <c r="BB76" s="80"/>
      <c r="BC76">
        <v>1</v>
      </c>
      <c r="BD76" s="79" t="str">
        <f>REPLACE(INDEX(GroupVertices[Group],MATCH(Edges[[#This Row],[Vertex 1]],GroupVertices[Vertex],0)),1,1,"")</f>
        <v>5</v>
      </c>
      <c r="BE76" s="79" t="str">
        <f>REPLACE(INDEX(GroupVertices[Group],MATCH(Edges[[#This Row],[Vertex 2]],GroupVertices[Vertex],0)),1,1,"")</f>
        <v>5</v>
      </c>
      <c r="BF76" s="48"/>
      <c r="BG76" s="49"/>
      <c r="BH76" s="48"/>
      <c r="BI76" s="49"/>
      <c r="BJ76" s="48"/>
      <c r="BK76" s="49"/>
      <c r="BL76" s="48"/>
      <c r="BM76" s="49"/>
      <c r="BN76" s="48"/>
    </row>
    <row r="77" spans="1:66" ht="15">
      <c r="A77" s="65" t="s">
        <v>266</v>
      </c>
      <c r="B77" s="65" t="s">
        <v>359</v>
      </c>
      <c r="C77" s="66" t="s">
        <v>3236</v>
      </c>
      <c r="D77" s="67">
        <v>3</v>
      </c>
      <c r="E77" s="68" t="s">
        <v>132</v>
      </c>
      <c r="F77" s="69">
        <v>25</v>
      </c>
      <c r="G77" s="66"/>
      <c r="H77" s="70"/>
      <c r="I77" s="71"/>
      <c r="J77" s="71"/>
      <c r="K77" s="34" t="s">
        <v>65</v>
      </c>
      <c r="L77" s="78">
        <v>77</v>
      </c>
      <c r="M77" s="78"/>
      <c r="N77" s="73"/>
      <c r="O77" s="80" t="s">
        <v>419</v>
      </c>
      <c r="P77" s="82">
        <v>43698.7866087963</v>
      </c>
      <c r="Q77" s="80" t="s">
        <v>452</v>
      </c>
      <c r="R77" s="83" t="s">
        <v>499</v>
      </c>
      <c r="S77" s="80" t="s">
        <v>504</v>
      </c>
      <c r="T77" s="80"/>
      <c r="U77" s="80"/>
      <c r="V77" s="83" t="s">
        <v>545</v>
      </c>
      <c r="W77" s="82">
        <v>43698.7866087963</v>
      </c>
      <c r="X77" s="86">
        <v>43698</v>
      </c>
      <c r="Y77" s="88" t="s">
        <v>615</v>
      </c>
      <c r="Z77" s="83" t="s">
        <v>693</v>
      </c>
      <c r="AA77" s="80"/>
      <c r="AB77" s="80"/>
      <c r="AC77" s="88" t="s">
        <v>771</v>
      </c>
      <c r="AD77" s="80"/>
      <c r="AE77" s="80" t="b">
        <v>0</v>
      </c>
      <c r="AF77" s="80">
        <v>1</v>
      </c>
      <c r="AG77" s="88" t="s">
        <v>857</v>
      </c>
      <c r="AH77" s="80" t="b">
        <v>1</v>
      </c>
      <c r="AI77" s="80" t="s">
        <v>878</v>
      </c>
      <c r="AJ77" s="80"/>
      <c r="AK77" s="88" t="s">
        <v>818</v>
      </c>
      <c r="AL77" s="80" t="b">
        <v>0</v>
      </c>
      <c r="AM77" s="80">
        <v>2</v>
      </c>
      <c r="AN77" s="88" t="s">
        <v>887</v>
      </c>
      <c r="AO77" s="80" t="s">
        <v>895</v>
      </c>
      <c r="AP77" s="80" t="b">
        <v>0</v>
      </c>
      <c r="AQ77" s="88" t="s">
        <v>771</v>
      </c>
      <c r="AR77" s="80" t="s">
        <v>197</v>
      </c>
      <c r="AS77" s="80">
        <v>0</v>
      </c>
      <c r="AT77" s="80">
        <v>0</v>
      </c>
      <c r="AU77" s="80"/>
      <c r="AV77" s="80"/>
      <c r="AW77" s="80"/>
      <c r="AX77" s="80"/>
      <c r="AY77" s="80"/>
      <c r="AZ77" s="80"/>
      <c r="BA77" s="80"/>
      <c r="BB77" s="80"/>
      <c r="BC77">
        <v>1</v>
      </c>
      <c r="BD77" s="79" t="str">
        <f>REPLACE(INDEX(GroupVertices[Group],MATCH(Edges[[#This Row],[Vertex 1]],GroupVertices[Vertex],0)),1,1,"")</f>
        <v>5</v>
      </c>
      <c r="BE77" s="79" t="str">
        <f>REPLACE(INDEX(GroupVertices[Group],MATCH(Edges[[#This Row],[Vertex 2]],GroupVertices[Vertex],0)),1,1,"")</f>
        <v>5</v>
      </c>
      <c r="BF77" s="48"/>
      <c r="BG77" s="49"/>
      <c r="BH77" s="48"/>
      <c r="BI77" s="49"/>
      <c r="BJ77" s="48"/>
      <c r="BK77" s="49"/>
      <c r="BL77" s="48"/>
      <c r="BM77" s="49"/>
      <c r="BN77" s="48"/>
    </row>
    <row r="78" spans="1:66" ht="15">
      <c r="A78" s="65" t="s">
        <v>266</v>
      </c>
      <c r="B78" s="65" t="s">
        <v>360</v>
      </c>
      <c r="C78" s="66" t="s">
        <v>3236</v>
      </c>
      <c r="D78" s="67">
        <v>3</v>
      </c>
      <c r="E78" s="68" t="s">
        <v>132</v>
      </c>
      <c r="F78" s="69">
        <v>25</v>
      </c>
      <c r="G78" s="66"/>
      <c r="H78" s="70"/>
      <c r="I78" s="71"/>
      <c r="J78" s="71"/>
      <c r="K78" s="34" t="s">
        <v>65</v>
      </c>
      <c r="L78" s="78">
        <v>78</v>
      </c>
      <c r="M78" s="78"/>
      <c r="N78" s="73"/>
      <c r="O78" s="80" t="s">
        <v>419</v>
      </c>
      <c r="P78" s="82">
        <v>43698.7866087963</v>
      </c>
      <c r="Q78" s="80" t="s">
        <v>452</v>
      </c>
      <c r="R78" s="83" t="s">
        <v>499</v>
      </c>
      <c r="S78" s="80" t="s">
        <v>504</v>
      </c>
      <c r="T78" s="80"/>
      <c r="U78" s="80"/>
      <c r="V78" s="83" t="s">
        <v>545</v>
      </c>
      <c r="W78" s="82">
        <v>43698.7866087963</v>
      </c>
      <c r="X78" s="86">
        <v>43698</v>
      </c>
      <c r="Y78" s="88" t="s">
        <v>615</v>
      </c>
      <c r="Z78" s="83" t="s">
        <v>693</v>
      </c>
      <c r="AA78" s="80"/>
      <c r="AB78" s="80"/>
      <c r="AC78" s="88" t="s">
        <v>771</v>
      </c>
      <c r="AD78" s="80"/>
      <c r="AE78" s="80" t="b">
        <v>0</v>
      </c>
      <c r="AF78" s="80">
        <v>1</v>
      </c>
      <c r="AG78" s="88" t="s">
        <v>857</v>
      </c>
      <c r="AH78" s="80" t="b">
        <v>1</v>
      </c>
      <c r="AI78" s="80" t="s">
        <v>878</v>
      </c>
      <c r="AJ78" s="80"/>
      <c r="AK78" s="88" t="s">
        <v>818</v>
      </c>
      <c r="AL78" s="80" t="b">
        <v>0</v>
      </c>
      <c r="AM78" s="80">
        <v>2</v>
      </c>
      <c r="AN78" s="88" t="s">
        <v>887</v>
      </c>
      <c r="AO78" s="80" t="s">
        <v>895</v>
      </c>
      <c r="AP78" s="80" t="b">
        <v>0</v>
      </c>
      <c r="AQ78" s="88" t="s">
        <v>771</v>
      </c>
      <c r="AR78" s="80" t="s">
        <v>197</v>
      </c>
      <c r="AS78" s="80">
        <v>0</v>
      </c>
      <c r="AT78" s="80">
        <v>0</v>
      </c>
      <c r="AU78" s="80"/>
      <c r="AV78" s="80"/>
      <c r="AW78" s="80"/>
      <c r="AX78" s="80"/>
      <c r="AY78" s="80"/>
      <c r="AZ78" s="80"/>
      <c r="BA78" s="80"/>
      <c r="BB78" s="80"/>
      <c r="BC78">
        <v>1</v>
      </c>
      <c r="BD78" s="79" t="str">
        <f>REPLACE(INDEX(GroupVertices[Group],MATCH(Edges[[#This Row],[Vertex 1]],GroupVertices[Vertex],0)),1,1,"")</f>
        <v>5</v>
      </c>
      <c r="BE78" s="79" t="str">
        <f>REPLACE(INDEX(GroupVertices[Group],MATCH(Edges[[#This Row],[Vertex 2]],GroupVertices[Vertex],0)),1,1,"")</f>
        <v>5</v>
      </c>
      <c r="BF78" s="48"/>
      <c r="BG78" s="49"/>
      <c r="BH78" s="48"/>
      <c r="BI78" s="49"/>
      <c r="BJ78" s="48"/>
      <c r="BK78" s="49"/>
      <c r="BL78" s="48"/>
      <c r="BM78" s="49"/>
      <c r="BN78" s="48"/>
    </row>
    <row r="79" spans="1:66" ht="15">
      <c r="A79" s="65" t="s">
        <v>266</v>
      </c>
      <c r="B79" s="65" t="s">
        <v>361</v>
      </c>
      <c r="C79" s="66" t="s">
        <v>3236</v>
      </c>
      <c r="D79" s="67">
        <v>3</v>
      </c>
      <c r="E79" s="68" t="s">
        <v>132</v>
      </c>
      <c r="F79" s="69">
        <v>25</v>
      </c>
      <c r="G79" s="66"/>
      <c r="H79" s="70"/>
      <c r="I79" s="71"/>
      <c r="J79" s="71"/>
      <c r="K79" s="34" t="s">
        <v>65</v>
      </c>
      <c r="L79" s="78">
        <v>79</v>
      </c>
      <c r="M79" s="78"/>
      <c r="N79" s="73"/>
      <c r="O79" s="80" t="s">
        <v>420</v>
      </c>
      <c r="P79" s="82">
        <v>43698.7866087963</v>
      </c>
      <c r="Q79" s="80" t="s">
        <v>452</v>
      </c>
      <c r="R79" s="83" t="s">
        <v>499</v>
      </c>
      <c r="S79" s="80" t="s">
        <v>504</v>
      </c>
      <c r="T79" s="80"/>
      <c r="U79" s="80"/>
      <c r="V79" s="83" t="s">
        <v>545</v>
      </c>
      <c r="W79" s="82">
        <v>43698.7866087963</v>
      </c>
      <c r="X79" s="86">
        <v>43698</v>
      </c>
      <c r="Y79" s="88" t="s">
        <v>615</v>
      </c>
      <c r="Z79" s="83" t="s">
        <v>693</v>
      </c>
      <c r="AA79" s="80"/>
      <c r="AB79" s="80"/>
      <c r="AC79" s="88" t="s">
        <v>771</v>
      </c>
      <c r="AD79" s="80"/>
      <c r="AE79" s="80" t="b">
        <v>0</v>
      </c>
      <c r="AF79" s="80">
        <v>1</v>
      </c>
      <c r="AG79" s="88" t="s">
        <v>857</v>
      </c>
      <c r="AH79" s="80" t="b">
        <v>1</v>
      </c>
      <c r="AI79" s="80" t="s">
        <v>878</v>
      </c>
      <c r="AJ79" s="80"/>
      <c r="AK79" s="88" t="s">
        <v>818</v>
      </c>
      <c r="AL79" s="80" t="b">
        <v>0</v>
      </c>
      <c r="AM79" s="80">
        <v>2</v>
      </c>
      <c r="AN79" s="88" t="s">
        <v>887</v>
      </c>
      <c r="AO79" s="80" t="s">
        <v>895</v>
      </c>
      <c r="AP79" s="80" t="b">
        <v>0</v>
      </c>
      <c r="AQ79" s="88" t="s">
        <v>771</v>
      </c>
      <c r="AR79" s="80" t="s">
        <v>197</v>
      </c>
      <c r="AS79" s="80">
        <v>0</v>
      </c>
      <c r="AT79" s="80">
        <v>0</v>
      </c>
      <c r="AU79" s="80"/>
      <c r="AV79" s="80"/>
      <c r="AW79" s="80"/>
      <c r="AX79" s="80"/>
      <c r="AY79" s="80"/>
      <c r="AZ79" s="80"/>
      <c r="BA79" s="80"/>
      <c r="BB79" s="80"/>
      <c r="BC79">
        <v>1</v>
      </c>
      <c r="BD79" s="79" t="str">
        <f>REPLACE(INDEX(GroupVertices[Group],MATCH(Edges[[#This Row],[Vertex 1]],GroupVertices[Vertex],0)),1,1,"")</f>
        <v>5</v>
      </c>
      <c r="BE79" s="79" t="str">
        <f>REPLACE(INDEX(GroupVertices[Group],MATCH(Edges[[#This Row],[Vertex 2]],GroupVertices[Vertex],0)),1,1,"")</f>
        <v>5</v>
      </c>
      <c r="BF79" s="48">
        <v>0</v>
      </c>
      <c r="BG79" s="49">
        <v>0</v>
      </c>
      <c r="BH79" s="48">
        <v>0</v>
      </c>
      <c r="BI79" s="49">
        <v>0</v>
      </c>
      <c r="BJ79" s="48">
        <v>0</v>
      </c>
      <c r="BK79" s="49">
        <v>0</v>
      </c>
      <c r="BL79" s="48">
        <v>12</v>
      </c>
      <c r="BM79" s="49">
        <v>100</v>
      </c>
      <c r="BN79" s="48">
        <v>12</v>
      </c>
    </row>
    <row r="80" spans="1:66" ht="15">
      <c r="A80" s="65" t="s">
        <v>267</v>
      </c>
      <c r="B80" s="65" t="s">
        <v>308</v>
      </c>
      <c r="C80" s="66" t="s">
        <v>3236</v>
      </c>
      <c r="D80" s="67">
        <v>3</v>
      </c>
      <c r="E80" s="68" t="s">
        <v>132</v>
      </c>
      <c r="F80" s="69">
        <v>25</v>
      </c>
      <c r="G80" s="66"/>
      <c r="H80" s="70"/>
      <c r="I80" s="71"/>
      <c r="J80" s="71"/>
      <c r="K80" s="34" t="s">
        <v>65</v>
      </c>
      <c r="L80" s="78">
        <v>80</v>
      </c>
      <c r="M80" s="78"/>
      <c r="N80" s="73"/>
      <c r="O80" s="80" t="s">
        <v>420</v>
      </c>
      <c r="P80" s="82">
        <v>43698.78885416667</v>
      </c>
      <c r="Q80" s="80" t="s">
        <v>453</v>
      </c>
      <c r="R80" s="83" t="s">
        <v>499</v>
      </c>
      <c r="S80" s="80" t="s">
        <v>504</v>
      </c>
      <c r="T80" s="80"/>
      <c r="U80" s="80"/>
      <c r="V80" s="83" t="s">
        <v>546</v>
      </c>
      <c r="W80" s="82">
        <v>43698.78885416667</v>
      </c>
      <c r="X80" s="86">
        <v>43698</v>
      </c>
      <c r="Y80" s="88" t="s">
        <v>616</v>
      </c>
      <c r="Z80" s="83" t="s">
        <v>694</v>
      </c>
      <c r="AA80" s="80"/>
      <c r="AB80" s="80"/>
      <c r="AC80" s="88" t="s">
        <v>772</v>
      </c>
      <c r="AD80" s="80"/>
      <c r="AE80" s="80" t="b">
        <v>0</v>
      </c>
      <c r="AF80" s="80">
        <v>0</v>
      </c>
      <c r="AG80" s="88" t="s">
        <v>839</v>
      </c>
      <c r="AH80" s="80" t="b">
        <v>1</v>
      </c>
      <c r="AI80" s="80" t="s">
        <v>877</v>
      </c>
      <c r="AJ80" s="80"/>
      <c r="AK80" s="88" t="s">
        <v>818</v>
      </c>
      <c r="AL80" s="80" t="b">
        <v>0</v>
      </c>
      <c r="AM80" s="80">
        <v>0</v>
      </c>
      <c r="AN80" s="88" t="s">
        <v>887</v>
      </c>
      <c r="AO80" s="80" t="s">
        <v>896</v>
      </c>
      <c r="AP80" s="80" t="b">
        <v>0</v>
      </c>
      <c r="AQ80" s="88" t="s">
        <v>772</v>
      </c>
      <c r="AR80" s="80" t="s">
        <v>197</v>
      </c>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1</v>
      </c>
      <c r="BF80" s="48">
        <v>0</v>
      </c>
      <c r="BG80" s="49">
        <v>0</v>
      </c>
      <c r="BH80" s="48">
        <v>0</v>
      </c>
      <c r="BI80" s="49">
        <v>0</v>
      </c>
      <c r="BJ80" s="48">
        <v>0</v>
      </c>
      <c r="BK80" s="49">
        <v>0</v>
      </c>
      <c r="BL80" s="48">
        <v>2</v>
      </c>
      <c r="BM80" s="49">
        <v>100</v>
      </c>
      <c r="BN80" s="48">
        <v>2</v>
      </c>
    </row>
    <row r="81" spans="1:66" ht="15">
      <c r="A81" s="65" t="s">
        <v>268</v>
      </c>
      <c r="B81" s="65" t="s">
        <v>308</v>
      </c>
      <c r="C81" s="66" t="s">
        <v>3236</v>
      </c>
      <c r="D81" s="67">
        <v>3</v>
      </c>
      <c r="E81" s="68" t="s">
        <v>132</v>
      </c>
      <c r="F81" s="69">
        <v>25</v>
      </c>
      <c r="G81" s="66"/>
      <c r="H81" s="70"/>
      <c r="I81" s="71"/>
      <c r="J81" s="71"/>
      <c r="K81" s="34" t="s">
        <v>65</v>
      </c>
      <c r="L81" s="78">
        <v>81</v>
      </c>
      <c r="M81" s="78"/>
      <c r="N81" s="73"/>
      <c r="O81" s="80" t="s">
        <v>420</v>
      </c>
      <c r="P81" s="82">
        <v>43698.7902662037</v>
      </c>
      <c r="Q81" s="80" t="s">
        <v>454</v>
      </c>
      <c r="R81" s="83" t="s">
        <v>500</v>
      </c>
      <c r="S81" s="80" t="s">
        <v>504</v>
      </c>
      <c r="T81" s="80"/>
      <c r="U81" s="80"/>
      <c r="V81" s="83" t="s">
        <v>547</v>
      </c>
      <c r="W81" s="82">
        <v>43698.7902662037</v>
      </c>
      <c r="X81" s="86">
        <v>43698</v>
      </c>
      <c r="Y81" s="88" t="s">
        <v>617</v>
      </c>
      <c r="Z81" s="83" t="s">
        <v>695</v>
      </c>
      <c r="AA81" s="80"/>
      <c r="AB81" s="80"/>
      <c r="AC81" s="88" t="s">
        <v>773</v>
      </c>
      <c r="AD81" s="80"/>
      <c r="AE81" s="80" t="b">
        <v>0</v>
      </c>
      <c r="AF81" s="80">
        <v>0</v>
      </c>
      <c r="AG81" s="88" t="s">
        <v>839</v>
      </c>
      <c r="AH81" s="80" t="b">
        <v>1</v>
      </c>
      <c r="AI81" s="80" t="s">
        <v>877</v>
      </c>
      <c r="AJ81" s="80"/>
      <c r="AK81" s="88" t="s">
        <v>818</v>
      </c>
      <c r="AL81" s="80" t="b">
        <v>0</v>
      </c>
      <c r="AM81" s="80">
        <v>0</v>
      </c>
      <c r="AN81" s="88" t="s">
        <v>887</v>
      </c>
      <c r="AO81" s="80" t="s">
        <v>891</v>
      </c>
      <c r="AP81" s="80" t="b">
        <v>0</v>
      </c>
      <c r="AQ81" s="88" t="s">
        <v>773</v>
      </c>
      <c r="AR81" s="80" t="s">
        <v>197</v>
      </c>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1</v>
      </c>
      <c r="BF81" s="48">
        <v>0</v>
      </c>
      <c r="BG81" s="49">
        <v>0</v>
      </c>
      <c r="BH81" s="48">
        <v>0</v>
      </c>
      <c r="BI81" s="49">
        <v>0</v>
      </c>
      <c r="BJ81" s="48">
        <v>0</v>
      </c>
      <c r="BK81" s="49">
        <v>0</v>
      </c>
      <c r="BL81" s="48">
        <v>21</v>
      </c>
      <c r="BM81" s="49">
        <v>100</v>
      </c>
      <c r="BN81" s="48">
        <v>21</v>
      </c>
    </row>
    <row r="82" spans="1:66" ht="15">
      <c r="A82" s="65" t="s">
        <v>269</v>
      </c>
      <c r="B82" s="65" t="s">
        <v>362</v>
      </c>
      <c r="C82" s="66" t="s">
        <v>3236</v>
      </c>
      <c r="D82" s="67">
        <v>3</v>
      </c>
      <c r="E82" s="68" t="s">
        <v>132</v>
      </c>
      <c r="F82" s="69">
        <v>25</v>
      </c>
      <c r="G82" s="66"/>
      <c r="H82" s="70"/>
      <c r="I82" s="71"/>
      <c r="J82" s="71"/>
      <c r="K82" s="34" t="s">
        <v>65</v>
      </c>
      <c r="L82" s="78">
        <v>82</v>
      </c>
      <c r="M82" s="78"/>
      <c r="N82" s="73"/>
      <c r="O82" s="80" t="s">
        <v>419</v>
      </c>
      <c r="P82" s="82">
        <v>43698.79738425926</v>
      </c>
      <c r="Q82" s="80" t="s">
        <v>455</v>
      </c>
      <c r="R82" s="83" t="s">
        <v>499</v>
      </c>
      <c r="S82" s="80" t="s">
        <v>504</v>
      </c>
      <c r="T82" s="80" t="s">
        <v>507</v>
      </c>
      <c r="U82" s="80"/>
      <c r="V82" s="83" t="s">
        <v>548</v>
      </c>
      <c r="W82" s="82">
        <v>43698.79738425926</v>
      </c>
      <c r="X82" s="86">
        <v>43698</v>
      </c>
      <c r="Y82" s="88" t="s">
        <v>618</v>
      </c>
      <c r="Z82" s="83" t="s">
        <v>696</v>
      </c>
      <c r="AA82" s="80"/>
      <c r="AB82" s="80"/>
      <c r="AC82" s="88" t="s">
        <v>774</v>
      </c>
      <c r="AD82" s="80"/>
      <c r="AE82" s="80" t="b">
        <v>0</v>
      </c>
      <c r="AF82" s="80">
        <v>0</v>
      </c>
      <c r="AG82" s="88" t="s">
        <v>839</v>
      </c>
      <c r="AH82" s="80" t="b">
        <v>1</v>
      </c>
      <c r="AI82" s="80" t="s">
        <v>877</v>
      </c>
      <c r="AJ82" s="80"/>
      <c r="AK82" s="88" t="s">
        <v>818</v>
      </c>
      <c r="AL82" s="80" t="b">
        <v>0</v>
      </c>
      <c r="AM82" s="80">
        <v>0</v>
      </c>
      <c r="AN82" s="88" t="s">
        <v>887</v>
      </c>
      <c r="AO82" s="80" t="s">
        <v>893</v>
      </c>
      <c r="AP82" s="80" t="b">
        <v>0</v>
      </c>
      <c r="AQ82" s="88" t="s">
        <v>774</v>
      </c>
      <c r="AR82" s="80" t="s">
        <v>197</v>
      </c>
      <c r="AS82" s="80">
        <v>0</v>
      </c>
      <c r="AT82" s="80">
        <v>0</v>
      </c>
      <c r="AU82" s="80"/>
      <c r="AV82" s="80"/>
      <c r="AW82" s="80"/>
      <c r="AX82" s="80"/>
      <c r="AY82" s="80"/>
      <c r="AZ82" s="80"/>
      <c r="BA82" s="80"/>
      <c r="BB82" s="80"/>
      <c r="BC82">
        <v>1</v>
      </c>
      <c r="BD82" s="79" t="str">
        <f>REPLACE(INDEX(GroupVertices[Group],MATCH(Edges[[#This Row],[Vertex 1]],GroupVertices[Vertex],0)),1,1,"")</f>
        <v>7</v>
      </c>
      <c r="BE82" s="79" t="str">
        <f>REPLACE(INDEX(GroupVertices[Group],MATCH(Edges[[#This Row],[Vertex 2]],GroupVertices[Vertex],0)),1,1,"")</f>
        <v>7</v>
      </c>
      <c r="BF82" s="48"/>
      <c r="BG82" s="49"/>
      <c r="BH82" s="48"/>
      <c r="BI82" s="49"/>
      <c r="BJ82" s="48"/>
      <c r="BK82" s="49"/>
      <c r="BL82" s="48"/>
      <c r="BM82" s="49"/>
      <c r="BN82" s="48"/>
    </row>
    <row r="83" spans="1:66" ht="15">
      <c r="A83" s="65" t="s">
        <v>269</v>
      </c>
      <c r="B83" s="65" t="s">
        <v>363</v>
      </c>
      <c r="C83" s="66" t="s">
        <v>3236</v>
      </c>
      <c r="D83" s="67">
        <v>3</v>
      </c>
      <c r="E83" s="68" t="s">
        <v>132</v>
      </c>
      <c r="F83" s="69">
        <v>25</v>
      </c>
      <c r="G83" s="66"/>
      <c r="H83" s="70"/>
      <c r="I83" s="71"/>
      <c r="J83" s="71"/>
      <c r="K83" s="34" t="s">
        <v>65</v>
      </c>
      <c r="L83" s="78">
        <v>83</v>
      </c>
      <c r="M83" s="78"/>
      <c r="N83" s="73"/>
      <c r="O83" s="80" t="s">
        <v>419</v>
      </c>
      <c r="P83" s="82">
        <v>43698.79738425926</v>
      </c>
      <c r="Q83" s="80" t="s">
        <v>455</v>
      </c>
      <c r="R83" s="83" t="s">
        <v>499</v>
      </c>
      <c r="S83" s="80" t="s">
        <v>504</v>
      </c>
      <c r="T83" s="80" t="s">
        <v>507</v>
      </c>
      <c r="U83" s="80"/>
      <c r="V83" s="83" t="s">
        <v>548</v>
      </c>
      <c r="W83" s="82">
        <v>43698.79738425926</v>
      </c>
      <c r="X83" s="86">
        <v>43698</v>
      </c>
      <c r="Y83" s="88" t="s">
        <v>618</v>
      </c>
      <c r="Z83" s="83" t="s">
        <v>696</v>
      </c>
      <c r="AA83" s="80"/>
      <c r="AB83" s="80"/>
      <c r="AC83" s="88" t="s">
        <v>774</v>
      </c>
      <c r="AD83" s="80"/>
      <c r="AE83" s="80" t="b">
        <v>0</v>
      </c>
      <c r="AF83" s="80">
        <v>0</v>
      </c>
      <c r="AG83" s="88" t="s">
        <v>839</v>
      </c>
      <c r="AH83" s="80" t="b">
        <v>1</v>
      </c>
      <c r="AI83" s="80" t="s">
        <v>877</v>
      </c>
      <c r="AJ83" s="80"/>
      <c r="AK83" s="88" t="s">
        <v>818</v>
      </c>
      <c r="AL83" s="80" t="b">
        <v>0</v>
      </c>
      <c r="AM83" s="80">
        <v>0</v>
      </c>
      <c r="AN83" s="88" t="s">
        <v>887</v>
      </c>
      <c r="AO83" s="80" t="s">
        <v>893</v>
      </c>
      <c r="AP83" s="80" t="b">
        <v>0</v>
      </c>
      <c r="AQ83" s="88" t="s">
        <v>774</v>
      </c>
      <c r="AR83" s="80" t="s">
        <v>197</v>
      </c>
      <c r="AS83" s="80">
        <v>0</v>
      </c>
      <c r="AT83" s="80">
        <v>0</v>
      </c>
      <c r="AU83" s="80"/>
      <c r="AV83" s="80"/>
      <c r="AW83" s="80"/>
      <c r="AX83" s="80"/>
      <c r="AY83" s="80"/>
      <c r="AZ83" s="80"/>
      <c r="BA83" s="80"/>
      <c r="BB83" s="80"/>
      <c r="BC83">
        <v>1</v>
      </c>
      <c r="BD83" s="79" t="str">
        <f>REPLACE(INDEX(GroupVertices[Group],MATCH(Edges[[#This Row],[Vertex 1]],GroupVertices[Vertex],0)),1,1,"")</f>
        <v>7</v>
      </c>
      <c r="BE83" s="79" t="str">
        <f>REPLACE(INDEX(GroupVertices[Group],MATCH(Edges[[#This Row],[Vertex 2]],GroupVertices[Vertex],0)),1,1,"")</f>
        <v>7</v>
      </c>
      <c r="BF83" s="48"/>
      <c r="BG83" s="49"/>
      <c r="BH83" s="48"/>
      <c r="BI83" s="49"/>
      <c r="BJ83" s="48"/>
      <c r="BK83" s="49"/>
      <c r="BL83" s="48"/>
      <c r="BM83" s="49"/>
      <c r="BN83" s="48"/>
    </row>
    <row r="84" spans="1:66" ht="15">
      <c r="A84" s="65" t="s">
        <v>269</v>
      </c>
      <c r="B84" s="65" t="s">
        <v>364</v>
      </c>
      <c r="C84" s="66" t="s">
        <v>3236</v>
      </c>
      <c r="D84" s="67">
        <v>3</v>
      </c>
      <c r="E84" s="68" t="s">
        <v>132</v>
      </c>
      <c r="F84" s="69">
        <v>25</v>
      </c>
      <c r="G84" s="66"/>
      <c r="H84" s="70"/>
      <c r="I84" s="71"/>
      <c r="J84" s="71"/>
      <c r="K84" s="34" t="s">
        <v>65</v>
      </c>
      <c r="L84" s="78">
        <v>84</v>
      </c>
      <c r="M84" s="78"/>
      <c r="N84" s="73"/>
      <c r="O84" s="80" t="s">
        <v>419</v>
      </c>
      <c r="P84" s="82">
        <v>43698.79738425926</v>
      </c>
      <c r="Q84" s="80" t="s">
        <v>455</v>
      </c>
      <c r="R84" s="83" t="s">
        <v>499</v>
      </c>
      <c r="S84" s="80" t="s">
        <v>504</v>
      </c>
      <c r="T84" s="80" t="s">
        <v>507</v>
      </c>
      <c r="U84" s="80"/>
      <c r="V84" s="83" t="s">
        <v>548</v>
      </c>
      <c r="W84" s="82">
        <v>43698.79738425926</v>
      </c>
      <c r="X84" s="86">
        <v>43698</v>
      </c>
      <c r="Y84" s="88" t="s">
        <v>618</v>
      </c>
      <c r="Z84" s="83" t="s">
        <v>696</v>
      </c>
      <c r="AA84" s="80"/>
      <c r="AB84" s="80"/>
      <c r="AC84" s="88" t="s">
        <v>774</v>
      </c>
      <c r="AD84" s="80"/>
      <c r="AE84" s="80" t="b">
        <v>0</v>
      </c>
      <c r="AF84" s="80">
        <v>0</v>
      </c>
      <c r="AG84" s="88" t="s">
        <v>839</v>
      </c>
      <c r="AH84" s="80" t="b">
        <v>1</v>
      </c>
      <c r="AI84" s="80" t="s">
        <v>877</v>
      </c>
      <c r="AJ84" s="80"/>
      <c r="AK84" s="88" t="s">
        <v>818</v>
      </c>
      <c r="AL84" s="80" t="b">
        <v>0</v>
      </c>
      <c r="AM84" s="80">
        <v>0</v>
      </c>
      <c r="AN84" s="88" t="s">
        <v>887</v>
      </c>
      <c r="AO84" s="80" t="s">
        <v>893</v>
      </c>
      <c r="AP84" s="80" t="b">
        <v>0</v>
      </c>
      <c r="AQ84" s="88" t="s">
        <v>774</v>
      </c>
      <c r="AR84" s="80" t="s">
        <v>197</v>
      </c>
      <c r="AS84" s="80">
        <v>0</v>
      </c>
      <c r="AT84" s="80">
        <v>0</v>
      </c>
      <c r="AU84" s="80"/>
      <c r="AV84" s="80"/>
      <c r="AW84" s="80"/>
      <c r="AX84" s="80"/>
      <c r="AY84" s="80"/>
      <c r="AZ84" s="80"/>
      <c r="BA84" s="80"/>
      <c r="BB84" s="80"/>
      <c r="BC84">
        <v>1</v>
      </c>
      <c r="BD84" s="79" t="str">
        <f>REPLACE(INDEX(GroupVertices[Group],MATCH(Edges[[#This Row],[Vertex 1]],GroupVertices[Vertex],0)),1,1,"")</f>
        <v>7</v>
      </c>
      <c r="BE84" s="79" t="str">
        <f>REPLACE(INDEX(GroupVertices[Group],MATCH(Edges[[#This Row],[Vertex 2]],GroupVertices[Vertex],0)),1,1,"")</f>
        <v>7</v>
      </c>
      <c r="BF84" s="48"/>
      <c r="BG84" s="49"/>
      <c r="BH84" s="48"/>
      <c r="BI84" s="49"/>
      <c r="BJ84" s="48"/>
      <c r="BK84" s="49"/>
      <c r="BL84" s="48"/>
      <c r="BM84" s="49"/>
      <c r="BN84" s="48"/>
    </row>
    <row r="85" spans="1:66" ht="15">
      <c r="A85" s="65" t="s">
        <v>269</v>
      </c>
      <c r="B85" s="65" t="s">
        <v>365</v>
      </c>
      <c r="C85" s="66" t="s">
        <v>3236</v>
      </c>
      <c r="D85" s="67">
        <v>3</v>
      </c>
      <c r="E85" s="68" t="s">
        <v>132</v>
      </c>
      <c r="F85" s="69">
        <v>25</v>
      </c>
      <c r="G85" s="66"/>
      <c r="H85" s="70"/>
      <c r="I85" s="71"/>
      <c r="J85" s="71"/>
      <c r="K85" s="34" t="s">
        <v>65</v>
      </c>
      <c r="L85" s="78">
        <v>85</v>
      </c>
      <c r="M85" s="78"/>
      <c r="N85" s="73"/>
      <c r="O85" s="80" t="s">
        <v>419</v>
      </c>
      <c r="P85" s="82">
        <v>43698.79738425926</v>
      </c>
      <c r="Q85" s="80" t="s">
        <v>455</v>
      </c>
      <c r="R85" s="83" t="s">
        <v>499</v>
      </c>
      <c r="S85" s="80" t="s">
        <v>504</v>
      </c>
      <c r="T85" s="80" t="s">
        <v>507</v>
      </c>
      <c r="U85" s="80"/>
      <c r="V85" s="83" t="s">
        <v>548</v>
      </c>
      <c r="W85" s="82">
        <v>43698.79738425926</v>
      </c>
      <c r="X85" s="86">
        <v>43698</v>
      </c>
      <c r="Y85" s="88" t="s">
        <v>618</v>
      </c>
      <c r="Z85" s="83" t="s">
        <v>696</v>
      </c>
      <c r="AA85" s="80"/>
      <c r="AB85" s="80"/>
      <c r="AC85" s="88" t="s">
        <v>774</v>
      </c>
      <c r="AD85" s="80"/>
      <c r="AE85" s="80" t="b">
        <v>0</v>
      </c>
      <c r="AF85" s="80">
        <v>0</v>
      </c>
      <c r="AG85" s="88" t="s">
        <v>839</v>
      </c>
      <c r="AH85" s="80" t="b">
        <v>1</v>
      </c>
      <c r="AI85" s="80" t="s">
        <v>877</v>
      </c>
      <c r="AJ85" s="80"/>
      <c r="AK85" s="88" t="s">
        <v>818</v>
      </c>
      <c r="AL85" s="80" t="b">
        <v>0</v>
      </c>
      <c r="AM85" s="80">
        <v>0</v>
      </c>
      <c r="AN85" s="88" t="s">
        <v>887</v>
      </c>
      <c r="AO85" s="80" t="s">
        <v>893</v>
      </c>
      <c r="AP85" s="80" t="b">
        <v>0</v>
      </c>
      <c r="AQ85" s="88" t="s">
        <v>774</v>
      </c>
      <c r="AR85" s="80" t="s">
        <v>197</v>
      </c>
      <c r="AS85" s="80">
        <v>0</v>
      </c>
      <c r="AT85" s="80">
        <v>0</v>
      </c>
      <c r="AU85" s="80"/>
      <c r="AV85" s="80"/>
      <c r="AW85" s="80"/>
      <c r="AX85" s="80"/>
      <c r="AY85" s="80"/>
      <c r="AZ85" s="80"/>
      <c r="BA85" s="80"/>
      <c r="BB85" s="80"/>
      <c r="BC85">
        <v>1</v>
      </c>
      <c r="BD85" s="79" t="str">
        <f>REPLACE(INDEX(GroupVertices[Group],MATCH(Edges[[#This Row],[Vertex 1]],GroupVertices[Vertex],0)),1,1,"")</f>
        <v>7</v>
      </c>
      <c r="BE85" s="79" t="str">
        <f>REPLACE(INDEX(GroupVertices[Group],MATCH(Edges[[#This Row],[Vertex 2]],GroupVertices[Vertex],0)),1,1,"")</f>
        <v>7</v>
      </c>
      <c r="BF85" s="48"/>
      <c r="BG85" s="49"/>
      <c r="BH85" s="48"/>
      <c r="BI85" s="49"/>
      <c r="BJ85" s="48"/>
      <c r="BK85" s="49"/>
      <c r="BL85" s="48"/>
      <c r="BM85" s="49"/>
      <c r="BN85" s="48"/>
    </row>
    <row r="86" spans="1:66" ht="15">
      <c r="A86" s="65" t="s">
        <v>269</v>
      </c>
      <c r="B86" s="65" t="s">
        <v>310</v>
      </c>
      <c r="C86" s="66" t="s">
        <v>3236</v>
      </c>
      <c r="D86" s="67">
        <v>3</v>
      </c>
      <c r="E86" s="68" t="s">
        <v>132</v>
      </c>
      <c r="F86" s="69">
        <v>25</v>
      </c>
      <c r="G86" s="66"/>
      <c r="H86" s="70"/>
      <c r="I86" s="71"/>
      <c r="J86" s="71"/>
      <c r="K86" s="34" t="s">
        <v>65</v>
      </c>
      <c r="L86" s="78">
        <v>86</v>
      </c>
      <c r="M86" s="78"/>
      <c r="N86" s="73"/>
      <c r="O86" s="80" t="s">
        <v>419</v>
      </c>
      <c r="P86" s="82">
        <v>43698.79738425926</v>
      </c>
      <c r="Q86" s="80" t="s">
        <v>455</v>
      </c>
      <c r="R86" s="83" t="s">
        <v>499</v>
      </c>
      <c r="S86" s="80" t="s">
        <v>504</v>
      </c>
      <c r="T86" s="80" t="s">
        <v>507</v>
      </c>
      <c r="U86" s="80"/>
      <c r="V86" s="83" t="s">
        <v>548</v>
      </c>
      <c r="W86" s="82">
        <v>43698.79738425926</v>
      </c>
      <c r="X86" s="86">
        <v>43698</v>
      </c>
      <c r="Y86" s="88" t="s">
        <v>618</v>
      </c>
      <c r="Z86" s="83" t="s">
        <v>696</v>
      </c>
      <c r="AA86" s="80"/>
      <c r="AB86" s="80"/>
      <c r="AC86" s="88" t="s">
        <v>774</v>
      </c>
      <c r="AD86" s="80"/>
      <c r="AE86" s="80" t="b">
        <v>0</v>
      </c>
      <c r="AF86" s="80">
        <v>0</v>
      </c>
      <c r="AG86" s="88" t="s">
        <v>839</v>
      </c>
      <c r="AH86" s="80" t="b">
        <v>1</v>
      </c>
      <c r="AI86" s="80" t="s">
        <v>877</v>
      </c>
      <c r="AJ86" s="80"/>
      <c r="AK86" s="88" t="s">
        <v>818</v>
      </c>
      <c r="AL86" s="80" t="b">
        <v>0</v>
      </c>
      <c r="AM86" s="80">
        <v>0</v>
      </c>
      <c r="AN86" s="88" t="s">
        <v>887</v>
      </c>
      <c r="AO86" s="80" t="s">
        <v>893</v>
      </c>
      <c r="AP86" s="80" t="b">
        <v>0</v>
      </c>
      <c r="AQ86" s="88" t="s">
        <v>774</v>
      </c>
      <c r="AR86" s="80" t="s">
        <v>197</v>
      </c>
      <c r="AS86" s="80">
        <v>0</v>
      </c>
      <c r="AT86" s="80">
        <v>0</v>
      </c>
      <c r="AU86" s="80"/>
      <c r="AV86" s="80"/>
      <c r="AW86" s="80"/>
      <c r="AX86" s="80"/>
      <c r="AY86" s="80"/>
      <c r="AZ86" s="80"/>
      <c r="BA86" s="80"/>
      <c r="BB86" s="80"/>
      <c r="BC86">
        <v>1</v>
      </c>
      <c r="BD86" s="79" t="str">
        <f>REPLACE(INDEX(GroupVertices[Group],MATCH(Edges[[#This Row],[Vertex 1]],GroupVertices[Vertex],0)),1,1,"")</f>
        <v>7</v>
      </c>
      <c r="BE86" s="79" t="str">
        <f>REPLACE(INDEX(GroupVertices[Group],MATCH(Edges[[#This Row],[Vertex 2]],GroupVertices[Vertex],0)),1,1,"")</f>
        <v>6</v>
      </c>
      <c r="BF86" s="48"/>
      <c r="BG86" s="49"/>
      <c r="BH86" s="48"/>
      <c r="BI86" s="49"/>
      <c r="BJ86" s="48"/>
      <c r="BK86" s="49"/>
      <c r="BL86" s="48"/>
      <c r="BM86" s="49"/>
      <c r="BN86" s="48"/>
    </row>
    <row r="87" spans="1:66" ht="15">
      <c r="A87" s="65" t="s">
        <v>269</v>
      </c>
      <c r="B87" s="65" t="s">
        <v>366</v>
      </c>
      <c r="C87" s="66" t="s">
        <v>3236</v>
      </c>
      <c r="D87" s="67">
        <v>3</v>
      </c>
      <c r="E87" s="68" t="s">
        <v>132</v>
      </c>
      <c r="F87" s="69">
        <v>25</v>
      </c>
      <c r="G87" s="66"/>
      <c r="H87" s="70"/>
      <c r="I87" s="71"/>
      <c r="J87" s="71"/>
      <c r="K87" s="34" t="s">
        <v>65</v>
      </c>
      <c r="L87" s="78">
        <v>87</v>
      </c>
      <c r="M87" s="78"/>
      <c r="N87" s="73"/>
      <c r="O87" s="80" t="s">
        <v>419</v>
      </c>
      <c r="P87" s="82">
        <v>43698.79738425926</v>
      </c>
      <c r="Q87" s="80" t="s">
        <v>455</v>
      </c>
      <c r="R87" s="83" t="s">
        <v>499</v>
      </c>
      <c r="S87" s="80" t="s">
        <v>504</v>
      </c>
      <c r="T87" s="80" t="s">
        <v>507</v>
      </c>
      <c r="U87" s="80"/>
      <c r="V87" s="83" t="s">
        <v>548</v>
      </c>
      <c r="W87" s="82">
        <v>43698.79738425926</v>
      </c>
      <c r="X87" s="86">
        <v>43698</v>
      </c>
      <c r="Y87" s="88" t="s">
        <v>618</v>
      </c>
      <c r="Z87" s="83" t="s">
        <v>696</v>
      </c>
      <c r="AA87" s="80"/>
      <c r="AB87" s="80"/>
      <c r="AC87" s="88" t="s">
        <v>774</v>
      </c>
      <c r="AD87" s="80"/>
      <c r="AE87" s="80" t="b">
        <v>0</v>
      </c>
      <c r="AF87" s="80">
        <v>0</v>
      </c>
      <c r="AG87" s="88" t="s">
        <v>839</v>
      </c>
      <c r="AH87" s="80" t="b">
        <v>1</v>
      </c>
      <c r="AI87" s="80" t="s">
        <v>877</v>
      </c>
      <c r="AJ87" s="80"/>
      <c r="AK87" s="88" t="s">
        <v>818</v>
      </c>
      <c r="AL87" s="80" t="b">
        <v>0</v>
      </c>
      <c r="AM87" s="80">
        <v>0</v>
      </c>
      <c r="AN87" s="88" t="s">
        <v>887</v>
      </c>
      <c r="AO87" s="80" t="s">
        <v>893</v>
      </c>
      <c r="AP87" s="80" t="b">
        <v>0</v>
      </c>
      <c r="AQ87" s="88" t="s">
        <v>774</v>
      </c>
      <c r="AR87" s="80" t="s">
        <v>197</v>
      </c>
      <c r="AS87" s="80">
        <v>0</v>
      </c>
      <c r="AT87" s="80">
        <v>0</v>
      </c>
      <c r="AU87" s="80"/>
      <c r="AV87" s="80"/>
      <c r="AW87" s="80"/>
      <c r="AX87" s="80"/>
      <c r="AY87" s="80"/>
      <c r="AZ87" s="80"/>
      <c r="BA87" s="80"/>
      <c r="BB87" s="80"/>
      <c r="BC87">
        <v>1</v>
      </c>
      <c r="BD87" s="79" t="str">
        <f>REPLACE(INDEX(GroupVertices[Group],MATCH(Edges[[#This Row],[Vertex 1]],GroupVertices[Vertex],0)),1,1,"")</f>
        <v>7</v>
      </c>
      <c r="BE87" s="79" t="str">
        <f>REPLACE(INDEX(GroupVertices[Group],MATCH(Edges[[#This Row],[Vertex 2]],GroupVertices[Vertex],0)),1,1,"")</f>
        <v>7</v>
      </c>
      <c r="BF87" s="48">
        <v>0</v>
      </c>
      <c r="BG87" s="49">
        <v>0</v>
      </c>
      <c r="BH87" s="48">
        <v>0</v>
      </c>
      <c r="BI87" s="49">
        <v>0</v>
      </c>
      <c r="BJ87" s="48">
        <v>0</v>
      </c>
      <c r="BK87" s="49">
        <v>0</v>
      </c>
      <c r="BL87" s="48">
        <v>45</v>
      </c>
      <c r="BM87" s="49">
        <v>100</v>
      </c>
      <c r="BN87" s="48">
        <v>45</v>
      </c>
    </row>
    <row r="88" spans="1:66" ht="15">
      <c r="A88" s="65" t="s">
        <v>269</v>
      </c>
      <c r="B88" s="65" t="s">
        <v>308</v>
      </c>
      <c r="C88" s="66" t="s">
        <v>3236</v>
      </c>
      <c r="D88" s="67">
        <v>3</v>
      </c>
      <c r="E88" s="68" t="s">
        <v>132</v>
      </c>
      <c r="F88" s="69">
        <v>25</v>
      </c>
      <c r="G88" s="66"/>
      <c r="H88" s="70"/>
      <c r="I88" s="71"/>
      <c r="J88" s="71"/>
      <c r="K88" s="34" t="s">
        <v>65</v>
      </c>
      <c r="L88" s="78">
        <v>88</v>
      </c>
      <c r="M88" s="78"/>
      <c r="N88" s="73"/>
      <c r="O88" s="80" t="s">
        <v>420</v>
      </c>
      <c r="P88" s="82">
        <v>43698.79738425926</v>
      </c>
      <c r="Q88" s="80" t="s">
        <v>455</v>
      </c>
      <c r="R88" s="83" t="s">
        <v>499</v>
      </c>
      <c r="S88" s="80" t="s">
        <v>504</v>
      </c>
      <c r="T88" s="80" t="s">
        <v>507</v>
      </c>
      <c r="U88" s="80"/>
      <c r="V88" s="83" t="s">
        <v>548</v>
      </c>
      <c r="W88" s="82">
        <v>43698.79738425926</v>
      </c>
      <c r="X88" s="86">
        <v>43698</v>
      </c>
      <c r="Y88" s="88" t="s">
        <v>618</v>
      </c>
      <c r="Z88" s="83" t="s">
        <v>696</v>
      </c>
      <c r="AA88" s="80"/>
      <c r="AB88" s="80"/>
      <c r="AC88" s="88" t="s">
        <v>774</v>
      </c>
      <c r="AD88" s="80"/>
      <c r="AE88" s="80" t="b">
        <v>0</v>
      </c>
      <c r="AF88" s="80">
        <v>0</v>
      </c>
      <c r="AG88" s="88" t="s">
        <v>839</v>
      </c>
      <c r="AH88" s="80" t="b">
        <v>1</v>
      </c>
      <c r="AI88" s="80" t="s">
        <v>877</v>
      </c>
      <c r="AJ88" s="80"/>
      <c r="AK88" s="88" t="s">
        <v>818</v>
      </c>
      <c r="AL88" s="80" t="b">
        <v>0</v>
      </c>
      <c r="AM88" s="80">
        <v>0</v>
      </c>
      <c r="AN88" s="88" t="s">
        <v>887</v>
      </c>
      <c r="AO88" s="80" t="s">
        <v>893</v>
      </c>
      <c r="AP88" s="80" t="b">
        <v>0</v>
      </c>
      <c r="AQ88" s="88" t="s">
        <v>774</v>
      </c>
      <c r="AR88" s="80" t="s">
        <v>197</v>
      </c>
      <c r="AS88" s="80">
        <v>0</v>
      </c>
      <c r="AT88" s="80">
        <v>0</v>
      </c>
      <c r="AU88" s="80"/>
      <c r="AV88" s="80"/>
      <c r="AW88" s="80"/>
      <c r="AX88" s="80"/>
      <c r="AY88" s="80"/>
      <c r="AZ88" s="80"/>
      <c r="BA88" s="80"/>
      <c r="BB88" s="80"/>
      <c r="BC88">
        <v>1</v>
      </c>
      <c r="BD88" s="79" t="str">
        <f>REPLACE(INDEX(GroupVertices[Group],MATCH(Edges[[#This Row],[Vertex 1]],GroupVertices[Vertex],0)),1,1,"")</f>
        <v>7</v>
      </c>
      <c r="BE88" s="79" t="str">
        <f>REPLACE(INDEX(GroupVertices[Group],MATCH(Edges[[#This Row],[Vertex 2]],GroupVertices[Vertex],0)),1,1,"")</f>
        <v>1</v>
      </c>
      <c r="BF88" s="48"/>
      <c r="BG88" s="49"/>
      <c r="BH88" s="48"/>
      <c r="BI88" s="49"/>
      <c r="BJ88" s="48"/>
      <c r="BK88" s="49"/>
      <c r="BL88" s="48"/>
      <c r="BM88" s="49"/>
      <c r="BN88" s="48"/>
    </row>
    <row r="89" spans="1:66" ht="15">
      <c r="A89" s="65" t="s">
        <v>270</v>
      </c>
      <c r="B89" s="65" t="s">
        <v>367</v>
      </c>
      <c r="C89" s="66" t="s">
        <v>3236</v>
      </c>
      <c r="D89" s="67">
        <v>3</v>
      </c>
      <c r="E89" s="68" t="s">
        <v>132</v>
      </c>
      <c r="F89" s="69">
        <v>25</v>
      </c>
      <c r="G89" s="66"/>
      <c r="H89" s="70"/>
      <c r="I89" s="71"/>
      <c r="J89" s="71"/>
      <c r="K89" s="34" t="s">
        <v>65</v>
      </c>
      <c r="L89" s="78">
        <v>89</v>
      </c>
      <c r="M89" s="78"/>
      <c r="N89" s="73"/>
      <c r="O89" s="80" t="s">
        <v>420</v>
      </c>
      <c r="P89" s="82">
        <v>43698.814155092594</v>
      </c>
      <c r="Q89" s="80" t="s">
        <v>456</v>
      </c>
      <c r="R89" s="83" t="s">
        <v>499</v>
      </c>
      <c r="S89" s="80" t="s">
        <v>504</v>
      </c>
      <c r="T89" s="80"/>
      <c r="U89" s="80"/>
      <c r="V89" s="83" t="s">
        <v>549</v>
      </c>
      <c r="W89" s="82">
        <v>43698.814155092594</v>
      </c>
      <c r="X89" s="86">
        <v>43698</v>
      </c>
      <c r="Y89" s="88" t="s">
        <v>619</v>
      </c>
      <c r="Z89" s="83" t="s">
        <v>697</v>
      </c>
      <c r="AA89" s="80"/>
      <c r="AB89" s="80"/>
      <c r="AC89" s="88" t="s">
        <v>775</v>
      </c>
      <c r="AD89" s="80"/>
      <c r="AE89" s="80" t="b">
        <v>0</v>
      </c>
      <c r="AF89" s="80">
        <v>0</v>
      </c>
      <c r="AG89" s="88" t="s">
        <v>858</v>
      </c>
      <c r="AH89" s="80" t="b">
        <v>1</v>
      </c>
      <c r="AI89" s="80" t="s">
        <v>877</v>
      </c>
      <c r="AJ89" s="80"/>
      <c r="AK89" s="88" t="s">
        <v>818</v>
      </c>
      <c r="AL89" s="80" t="b">
        <v>0</v>
      </c>
      <c r="AM89" s="80">
        <v>0</v>
      </c>
      <c r="AN89" s="88" t="s">
        <v>887</v>
      </c>
      <c r="AO89" s="80" t="s">
        <v>895</v>
      </c>
      <c r="AP89" s="80" t="b">
        <v>0</v>
      </c>
      <c r="AQ89" s="88" t="s">
        <v>775</v>
      </c>
      <c r="AR89" s="80" t="s">
        <v>197</v>
      </c>
      <c r="AS89" s="80">
        <v>0</v>
      </c>
      <c r="AT89" s="80">
        <v>0</v>
      </c>
      <c r="AU89" s="80"/>
      <c r="AV89" s="80"/>
      <c r="AW89" s="80"/>
      <c r="AX89" s="80"/>
      <c r="AY89" s="80"/>
      <c r="AZ89" s="80"/>
      <c r="BA89" s="80"/>
      <c r="BB89" s="80"/>
      <c r="BC89">
        <v>1</v>
      </c>
      <c r="BD89" s="79" t="str">
        <f>REPLACE(INDEX(GroupVertices[Group],MATCH(Edges[[#This Row],[Vertex 1]],GroupVertices[Vertex],0)),1,1,"")</f>
        <v>21</v>
      </c>
      <c r="BE89" s="79" t="str">
        <f>REPLACE(INDEX(GroupVertices[Group],MATCH(Edges[[#This Row],[Vertex 2]],GroupVertices[Vertex],0)),1,1,"")</f>
        <v>21</v>
      </c>
      <c r="BF89" s="48">
        <v>0</v>
      </c>
      <c r="BG89" s="49">
        <v>0</v>
      </c>
      <c r="BH89" s="48">
        <v>0</v>
      </c>
      <c r="BI89" s="49">
        <v>0</v>
      </c>
      <c r="BJ89" s="48">
        <v>0</v>
      </c>
      <c r="BK89" s="49">
        <v>0</v>
      </c>
      <c r="BL89" s="48">
        <v>10</v>
      </c>
      <c r="BM89" s="49">
        <v>100</v>
      </c>
      <c r="BN89" s="48">
        <v>10</v>
      </c>
    </row>
    <row r="90" spans="1:66" ht="15">
      <c r="A90" s="65" t="s">
        <v>271</v>
      </c>
      <c r="B90" s="65" t="s">
        <v>368</v>
      </c>
      <c r="C90" s="66" t="s">
        <v>3236</v>
      </c>
      <c r="D90" s="67">
        <v>3</v>
      </c>
      <c r="E90" s="68" t="s">
        <v>132</v>
      </c>
      <c r="F90" s="69">
        <v>25</v>
      </c>
      <c r="G90" s="66"/>
      <c r="H90" s="70"/>
      <c r="I90" s="71"/>
      <c r="J90" s="71"/>
      <c r="K90" s="34" t="s">
        <v>65</v>
      </c>
      <c r="L90" s="78">
        <v>90</v>
      </c>
      <c r="M90" s="78"/>
      <c r="N90" s="73"/>
      <c r="O90" s="80" t="s">
        <v>420</v>
      </c>
      <c r="P90" s="82">
        <v>43698.815520833334</v>
      </c>
      <c r="Q90" s="80" t="s">
        <v>457</v>
      </c>
      <c r="R90" s="80"/>
      <c r="S90" s="80"/>
      <c r="T90" s="80" t="s">
        <v>508</v>
      </c>
      <c r="U90" s="83" t="s">
        <v>517</v>
      </c>
      <c r="V90" s="83" t="s">
        <v>517</v>
      </c>
      <c r="W90" s="82">
        <v>43698.815520833334</v>
      </c>
      <c r="X90" s="86">
        <v>43698</v>
      </c>
      <c r="Y90" s="88" t="s">
        <v>620</v>
      </c>
      <c r="Z90" s="83" t="s">
        <v>698</v>
      </c>
      <c r="AA90" s="80"/>
      <c r="AB90" s="80"/>
      <c r="AC90" s="88" t="s">
        <v>776</v>
      </c>
      <c r="AD90" s="88" t="s">
        <v>825</v>
      </c>
      <c r="AE90" s="80" t="b">
        <v>0</v>
      </c>
      <c r="AF90" s="80">
        <v>0</v>
      </c>
      <c r="AG90" s="88" t="s">
        <v>859</v>
      </c>
      <c r="AH90" s="80" t="b">
        <v>0</v>
      </c>
      <c r="AI90" s="80" t="s">
        <v>877</v>
      </c>
      <c r="AJ90" s="80"/>
      <c r="AK90" s="88" t="s">
        <v>887</v>
      </c>
      <c r="AL90" s="80" t="b">
        <v>0</v>
      </c>
      <c r="AM90" s="80">
        <v>1</v>
      </c>
      <c r="AN90" s="88" t="s">
        <v>887</v>
      </c>
      <c r="AO90" s="80" t="s">
        <v>893</v>
      </c>
      <c r="AP90" s="80" t="b">
        <v>0</v>
      </c>
      <c r="AQ90" s="88" t="s">
        <v>825</v>
      </c>
      <c r="AR90" s="80" t="s">
        <v>197</v>
      </c>
      <c r="AS90" s="80">
        <v>0</v>
      </c>
      <c r="AT90" s="80">
        <v>0</v>
      </c>
      <c r="AU90" s="80"/>
      <c r="AV90" s="80"/>
      <c r="AW90" s="80"/>
      <c r="AX90" s="80"/>
      <c r="AY90" s="80"/>
      <c r="AZ90" s="80"/>
      <c r="BA90" s="80"/>
      <c r="BB90" s="80"/>
      <c r="BC90">
        <v>1</v>
      </c>
      <c r="BD90" s="79" t="str">
        <f>REPLACE(INDEX(GroupVertices[Group],MATCH(Edges[[#This Row],[Vertex 1]],GroupVertices[Vertex],0)),1,1,"")</f>
        <v>1</v>
      </c>
      <c r="BE90" s="79" t="str">
        <f>REPLACE(INDEX(GroupVertices[Group],MATCH(Edges[[#This Row],[Vertex 2]],GroupVertices[Vertex],0)),1,1,"")</f>
        <v>1</v>
      </c>
      <c r="BF90" s="48">
        <v>0</v>
      </c>
      <c r="BG90" s="49">
        <v>0</v>
      </c>
      <c r="BH90" s="48">
        <v>0</v>
      </c>
      <c r="BI90" s="49">
        <v>0</v>
      </c>
      <c r="BJ90" s="48">
        <v>0</v>
      </c>
      <c r="BK90" s="49">
        <v>0</v>
      </c>
      <c r="BL90" s="48">
        <v>16</v>
      </c>
      <c r="BM90" s="49">
        <v>100</v>
      </c>
      <c r="BN90" s="48">
        <v>16</v>
      </c>
    </row>
    <row r="91" spans="1:66" ht="15">
      <c r="A91" s="65" t="s">
        <v>271</v>
      </c>
      <c r="B91" s="65" t="s">
        <v>307</v>
      </c>
      <c r="C91" s="66" t="s">
        <v>3239</v>
      </c>
      <c r="D91" s="67">
        <v>6.5</v>
      </c>
      <c r="E91" s="68" t="s">
        <v>132</v>
      </c>
      <c r="F91" s="69">
        <v>16.5</v>
      </c>
      <c r="G91" s="66"/>
      <c r="H91" s="70"/>
      <c r="I91" s="71"/>
      <c r="J91" s="71"/>
      <c r="K91" s="34" t="s">
        <v>65</v>
      </c>
      <c r="L91" s="78">
        <v>91</v>
      </c>
      <c r="M91" s="78"/>
      <c r="N91" s="73"/>
      <c r="O91" s="80" t="s">
        <v>419</v>
      </c>
      <c r="P91" s="82">
        <v>43698.81300925926</v>
      </c>
      <c r="Q91" s="80" t="s">
        <v>458</v>
      </c>
      <c r="R91" s="80"/>
      <c r="S91" s="80"/>
      <c r="T91" s="80" t="s">
        <v>508</v>
      </c>
      <c r="U91" s="83" t="s">
        <v>517</v>
      </c>
      <c r="V91" s="83" t="s">
        <v>517</v>
      </c>
      <c r="W91" s="82">
        <v>43698.81300925926</v>
      </c>
      <c r="X91" s="86">
        <v>43698</v>
      </c>
      <c r="Y91" s="88" t="s">
        <v>621</v>
      </c>
      <c r="Z91" s="83" t="s">
        <v>699</v>
      </c>
      <c r="AA91" s="80"/>
      <c r="AB91" s="80"/>
      <c r="AC91" s="88" t="s">
        <v>777</v>
      </c>
      <c r="AD91" s="88" t="s">
        <v>818</v>
      </c>
      <c r="AE91" s="80" t="b">
        <v>0</v>
      </c>
      <c r="AF91" s="80">
        <v>1</v>
      </c>
      <c r="AG91" s="88" t="s">
        <v>839</v>
      </c>
      <c r="AH91" s="80" t="b">
        <v>0</v>
      </c>
      <c r="AI91" s="80" t="s">
        <v>877</v>
      </c>
      <c r="AJ91" s="80"/>
      <c r="AK91" s="88" t="s">
        <v>887</v>
      </c>
      <c r="AL91" s="80" t="b">
        <v>0</v>
      </c>
      <c r="AM91" s="80">
        <v>1</v>
      </c>
      <c r="AN91" s="88" t="s">
        <v>887</v>
      </c>
      <c r="AO91" s="80" t="s">
        <v>893</v>
      </c>
      <c r="AP91" s="80" t="b">
        <v>0</v>
      </c>
      <c r="AQ91" s="88" t="s">
        <v>818</v>
      </c>
      <c r="AR91" s="80" t="s">
        <v>197</v>
      </c>
      <c r="AS91" s="80">
        <v>0</v>
      </c>
      <c r="AT91" s="80">
        <v>0</v>
      </c>
      <c r="AU91" s="80"/>
      <c r="AV91" s="80"/>
      <c r="AW91" s="80"/>
      <c r="AX91" s="80"/>
      <c r="AY91" s="80"/>
      <c r="AZ91" s="80"/>
      <c r="BA91" s="80"/>
      <c r="BB91" s="80"/>
      <c r="BC91">
        <v>3</v>
      </c>
      <c r="BD91" s="79" t="str">
        <f>REPLACE(INDEX(GroupVertices[Group],MATCH(Edges[[#This Row],[Vertex 1]],GroupVertices[Vertex],0)),1,1,"")</f>
        <v>1</v>
      </c>
      <c r="BE91" s="79" t="str">
        <f>REPLACE(INDEX(GroupVertices[Group],MATCH(Edges[[#This Row],[Vertex 2]],GroupVertices[Vertex],0)),1,1,"")</f>
        <v>1</v>
      </c>
      <c r="BF91" s="48"/>
      <c r="BG91" s="49"/>
      <c r="BH91" s="48"/>
      <c r="BI91" s="49"/>
      <c r="BJ91" s="48"/>
      <c r="BK91" s="49"/>
      <c r="BL91" s="48"/>
      <c r="BM91" s="49"/>
      <c r="BN91" s="48"/>
    </row>
    <row r="92" spans="1:66" ht="15">
      <c r="A92" s="65" t="s">
        <v>271</v>
      </c>
      <c r="B92" s="65" t="s">
        <v>308</v>
      </c>
      <c r="C92" s="66" t="s">
        <v>3239</v>
      </c>
      <c r="D92" s="67">
        <v>6.5</v>
      </c>
      <c r="E92" s="68" t="s">
        <v>132</v>
      </c>
      <c r="F92" s="69">
        <v>16.5</v>
      </c>
      <c r="G92" s="66"/>
      <c r="H92" s="70"/>
      <c r="I92" s="71"/>
      <c r="J92" s="71"/>
      <c r="K92" s="34" t="s">
        <v>65</v>
      </c>
      <c r="L92" s="78">
        <v>92</v>
      </c>
      <c r="M92" s="78"/>
      <c r="N92" s="73"/>
      <c r="O92" s="80" t="s">
        <v>420</v>
      </c>
      <c r="P92" s="82">
        <v>43698.81300925926</v>
      </c>
      <c r="Q92" s="80" t="s">
        <v>458</v>
      </c>
      <c r="R92" s="80"/>
      <c r="S92" s="80"/>
      <c r="T92" s="80" t="s">
        <v>508</v>
      </c>
      <c r="U92" s="83" t="s">
        <v>517</v>
      </c>
      <c r="V92" s="83" t="s">
        <v>517</v>
      </c>
      <c r="W92" s="82">
        <v>43698.81300925926</v>
      </c>
      <c r="X92" s="86">
        <v>43698</v>
      </c>
      <c r="Y92" s="88" t="s">
        <v>621</v>
      </c>
      <c r="Z92" s="83" t="s">
        <v>699</v>
      </c>
      <c r="AA92" s="80"/>
      <c r="AB92" s="80"/>
      <c r="AC92" s="88" t="s">
        <v>777</v>
      </c>
      <c r="AD92" s="88" t="s">
        <v>818</v>
      </c>
      <c r="AE92" s="80" t="b">
        <v>0</v>
      </c>
      <c r="AF92" s="80">
        <v>1</v>
      </c>
      <c r="AG92" s="88" t="s">
        <v>839</v>
      </c>
      <c r="AH92" s="80" t="b">
        <v>0</v>
      </c>
      <c r="AI92" s="80" t="s">
        <v>877</v>
      </c>
      <c r="AJ92" s="80"/>
      <c r="AK92" s="88" t="s">
        <v>887</v>
      </c>
      <c r="AL92" s="80" t="b">
        <v>0</v>
      </c>
      <c r="AM92" s="80">
        <v>1</v>
      </c>
      <c r="AN92" s="88" t="s">
        <v>887</v>
      </c>
      <c r="AO92" s="80" t="s">
        <v>893</v>
      </c>
      <c r="AP92" s="80" t="b">
        <v>0</v>
      </c>
      <c r="AQ92" s="88" t="s">
        <v>818</v>
      </c>
      <c r="AR92" s="80" t="s">
        <v>197</v>
      </c>
      <c r="AS92" s="80">
        <v>0</v>
      </c>
      <c r="AT92" s="80">
        <v>0</v>
      </c>
      <c r="AU92" s="80"/>
      <c r="AV92" s="80"/>
      <c r="AW92" s="80"/>
      <c r="AX92" s="80"/>
      <c r="AY92" s="80"/>
      <c r="AZ92" s="80"/>
      <c r="BA92" s="80"/>
      <c r="BB92" s="80"/>
      <c r="BC92">
        <v>3</v>
      </c>
      <c r="BD92" s="79" t="str">
        <f>REPLACE(INDEX(GroupVertices[Group],MATCH(Edges[[#This Row],[Vertex 1]],GroupVertices[Vertex],0)),1,1,"")</f>
        <v>1</v>
      </c>
      <c r="BE92" s="79" t="str">
        <f>REPLACE(INDEX(GroupVertices[Group],MATCH(Edges[[#This Row],[Vertex 2]],GroupVertices[Vertex],0)),1,1,"")</f>
        <v>1</v>
      </c>
      <c r="BF92" s="48">
        <v>0</v>
      </c>
      <c r="BG92" s="49">
        <v>0</v>
      </c>
      <c r="BH92" s="48">
        <v>0</v>
      </c>
      <c r="BI92" s="49">
        <v>0</v>
      </c>
      <c r="BJ92" s="48">
        <v>0</v>
      </c>
      <c r="BK92" s="49">
        <v>0</v>
      </c>
      <c r="BL92" s="48">
        <v>15</v>
      </c>
      <c r="BM92" s="49">
        <v>100</v>
      </c>
      <c r="BN92" s="48">
        <v>15</v>
      </c>
    </row>
    <row r="93" spans="1:66" ht="15">
      <c r="A93" s="65" t="s">
        <v>271</v>
      </c>
      <c r="B93" s="65" t="s">
        <v>307</v>
      </c>
      <c r="C93" s="66" t="s">
        <v>3239</v>
      </c>
      <c r="D93" s="67">
        <v>6.5</v>
      </c>
      <c r="E93" s="68" t="s">
        <v>132</v>
      </c>
      <c r="F93" s="69">
        <v>16.5</v>
      </c>
      <c r="G93" s="66"/>
      <c r="H93" s="70"/>
      <c r="I93" s="71"/>
      <c r="J93" s="71"/>
      <c r="K93" s="34" t="s">
        <v>65</v>
      </c>
      <c r="L93" s="78">
        <v>93</v>
      </c>
      <c r="M93" s="78"/>
      <c r="N93" s="73"/>
      <c r="O93" s="80" t="s">
        <v>419</v>
      </c>
      <c r="P93" s="82">
        <v>43698.814363425925</v>
      </c>
      <c r="Q93" s="80" t="s">
        <v>458</v>
      </c>
      <c r="R93" s="80"/>
      <c r="S93" s="80"/>
      <c r="T93" s="80" t="s">
        <v>508</v>
      </c>
      <c r="U93" s="83" t="s">
        <v>517</v>
      </c>
      <c r="V93" s="83" t="s">
        <v>517</v>
      </c>
      <c r="W93" s="82">
        <v>43698.814363425925</v>
      </c>
      <c r="X93" s="86">
        <v>43698</v>
      </c>
      <c r="Y93" s="88" t="s">
        <v>622</v>
      </c>
      <c r="Z93" s="83" t="s">
        <v>700</v>
      </c>
      <c r="AA93" s="80"/>
      <c r="AB93" s="80"/>
      <c r="AC93" s="88" t="s">
        <v>778</v>
      </c>
      <c r="AD93" s="88" t="s">
        <v>818</v>
      </c>
      <c r="AE93" s="80" t="b">
        <v>0</v>
      </c>
      <c r="AF93" s="80">
        <v>0</v>
      </c>
      <c r="AG93" s="88" t="s">
        <v>839</v>
      </c>
      <c r="AH93" s="80" t="b">
        <v>0</v>
      </c>
      <c r="AI93" s="80" t="s">
        <v>877</v>
      </c>
      <c r="AJ93" s="80"/>
      <c r="AK93" s="88" t="s">
        <v>887</v>
      </c>
      <c r="AL93" s="80" t="b">
        <v>0</v>
      </c>
      <c r="AM93" s="80">
        <v>0</v>
      </c>
      <c r="AN93" s="88" t="s">
        <v>887</v>
      </c>
      <c r="AO93" s="80" t="s">
        <v>893</v>
      </c>
      <c r="AP93" s="80" t="b">
        <v>0</v>
      </c>
      <c r="AQ93" s="88" t="s">
        <v>818</v>
      </c>
      <c r="AR93" s="80" t="s">
        <v>197</v>
      </c>
      <c r="AS93" s="80">
        <v>0</v>
      </c>
      <c r="AT93" s="80">
        <v>0</v>
      </c>
      <c r="AU93" s="80"/>
      <c r="AV93" s="80"/>
      <c r="AW93" s="80"/>
      <c r="AX93" s="80"/>
      <c r="AY93" s="80"/>
      <c r="AZ93" s="80"/>
      <c r="BA93" s="80"/>
      <c r="BB93" s="80"/>
      <c r="BC93">
        <v>3</v>
      </c>
      <c r="BD93" s="79" t="str">
        <f>REPLACE(INDEX(GroupVertices[Group],MATCH(Edges[[#This Row],[Vertex 1]],GroupVertices[Vertex],0)),1,1,"")</f>
        <v>1</v>
      </c>
      <c r="BE93" s="79" t="str">
        <f>REPLACE(INDEX(GroupVertices[Group],MATCH(Edges[[#This Row],[Vertex 2]],GroupVertices[Vertex],0)),1,1,"")</f>
        <v>1</v>
      </c>
      <c r="BF93" s="48"/>
      <c r="BG93" s="49"/>
      <c r="BH93" s="48"/>
      <c r="BI93" s="49"/>
      <c r="BJ93" s="48"/>
      <c r="BK93" s="49"/>
      <c r="BL93" s="48"/>
      <c r="BM93" s="49"/>
      <c r="BN93" s="48"/>
    </row>
    <row r="94" spans="1:66" ht="15">
      <c r="A94" s="65" t="s">
        <v>271</v>
      </c>
      <c r="B94" s="65" t="s">
        <v>308</v>
      </c>
      <c r="C94" s="66" t="s">
        <v>3239</v>
      </c>
      <c r="D94" s="67">
        <v>6.5</v>
      </c>
      <c r="E94" s="68" t="s">
        <v>132</v>
      </c>
      <c r="F94" s="69">
        <v>16.5</v>
      </c>
      <c r="G94" s="66"/>
      <c r="H94" s="70"/>
      <c r="I94" s="71"/>
      <c r="J94" s="71"/>
      <c r="K94" s="34" t="s">
        <v>65</v>
      </c>
      <c r="L94" s="78">
        <v>94</v>
      </c>
      <c r="M94" s="78"/>
      <c r="N94" s="73"/>
      <c r="O94" s="80" t="s">
        <v>420</v>
      </c>
      <c r="P94" s="82">
        <v>43698.814363425925</v>
      </c>
      <c r="Q94" s="80" t="s">
        <v>458</v>
      </c>
      <c r="R94" s="80"/>
      <c r="S94" s="80"/>
      <c r="T94" s="80" t="s">
        <v>508</v>
      </c>
      <c r="U94" s="83" t="s">
        <v>517</v>
      </c>
      <c r="V94" s="83" t="s">
        <v>517</v>
      </c>
      <c r="W94" s="82">
        <v>43698.814363425925</v>
      </c>
      <c r="X94" s="86">
        <v>43698</v>
      </c>
      <c r="Y94" s="88" t="s">
        <v>622</v>
      </c>
      <c r="Z94" s="83" t="s">
        <v>700</v>
      </c>
      <c r="AA94" s="80"/>
      <c r="AB94" s="80"/>
      <c r="AC94" s="88" t="s">
        <v>778</v>
      </c>
      <c r="AD94" s="88" t="s">
        <v>818</v>
      </c>
      <c r="AE94" s="80" t="b">
        <v>0</v>
      </c>
      <c r="AF94" s="80">
        <v>0</v>
      </c>
      <c r="AG94" s="88" t="s">
        <v>839</v>
      </c>
      <c r="AH94" s="80" t="b">
        <v>0</v>
      </c>
      <c r="AI94" s="80" t="s">
        <v>877</v>
      </c>
      <c r="AJ94" s="80"/>
      <c r="AK94" s="88" t="s">
        <v>887</v>
      </c>
      <c r="AL94" s="80" t="b">
        <v>0</v>
      </c>
      <c r="AM94" s="80">
        <v>0</v>
      </c>
      <c r="AN94" s="88" t="s">
        <v>887</v>
      </c>
      <c r="AO94" s="80" t="s">
        <v>893</v>
      </c>
      <c r="AP94" s="80" t="b">
        <v>0</v>
      </c>
      <c r="AQ94" s="88" t="s">
        <v>818</v>
      </c>
      <c r="AR94" s="80" t="s">
        <v>197</v>
      </c>
      <c r="AS94" s="80">
        <v>0</v>
      </c>
      <c r="AT94" s="80">
        <v>0</v>
      </c>
      <c r="AU94" s="80"/>
      <c r="AV94" s="80"/>
      <c r="AW94" s="80"/>
      <c r="AX94" s="80"/>
      <c r="AY94" s="80"/>
      <c r="AZ94" s="80"/>
      <c r="BA94" s="80"/>
      <c r="BB94" s="80"/>
      <c r="BC94">
        <v>3</v>
      </c>
      <c r="BD94" s="79" t="str">
        <f>REPLACE(INDEX(GroupVertices[Group],MATCH(Edges[[#This Row],[Vertex 1]],GroupVertices[Vertex],0)),1,1,"")</f>
        <v>1</v>
      </c>
      <c r="BE94" s="79" t="str">
        <f>REPLACE(INDEX(GroupVertices[Group],MATCH(Edges[[#This Row],[Vertex 2]],GroupVertices[Vertex],0)),1,1,"")</f>
        <v>1</v>
      </c>
      <c r="BF94" s="48">
        <v>0</v>
      </c>
      <c r="BG94" s="49">
        <v>0</v>
      </c>
      <c r="BH94" s="48">
        <v>0</v>
      </c>
      <c r="BI94" s="49">
        <v>0</v>
      </c>
      <c r="BJ94" s="48">
        <v>0</v>
      </c>
      <c r="BK94" s="49">
        <v>0</v>
      </c>
      <c r="BL94" s="48">
        <v>15</v>
      </c>
      <c r="BM94" s="49">
        <v>100</v>
      </c>
      <c r="BN94" s="48">
        <v>15</v>
      </c>
    </row>
    <row r="95" spans="1:66" ht="15">
      <c r="A95" s="65" t="s">
        <v>271</v>
      </c>
      <c r="B95" s="65" t="s">
        <v>307</v>
      </c>
      <c r="C95" s="66" t="s">
        <v>3239</v>
      </c>
      <c r="D95" s="67">
        <v>6.5</v>
      </c>
      <c r="E95" s="68" t="s">
        <v>132</v>
      </c>
      <c r="F95" s="69">
        <v>16.5</v>
      </c>
      <c r="G95" s="66"/>
      <c r="H95" s="70"/>
      <c r="I95" s="71"/>
      <c r="J95" s="71"/>
      <c r="K95" s="34" t="s">
        <v>65</v>
      </c>
      <c r="L95" s="78">
        <v>95</v>
      </c>
      <c r="M95" s="78"/>
      <c r="N95" s="73"/>
      <c r="O95" s="80" t="s">
        <v>419</v>
      </c>
      <c r="P95" s="82">
        <v>43698.815520833334</v>
      </c>
      <c r="Q95" s="80" t="s">
        <v>457</v>
      </c>
      <c r="R95" s="80"/>
      <c r="S95" s="80"/>
      <c r="T95" s="80" t="s">
        <v>508</v>
      </c>
      <c r="U95" s="83" t="s">
        <v>517</v>
      </c>
      <c r="V95" s="83" t="s">
        <v>517</v>
      </c>
      <c r="W95" s="82">
        <v>43698.815520833334</v>
      </c>
      <c r="X95" s="86">
        <v>43698</v>
      </c>
      <c r="Y95" s="88" t="s">
        <v>620</v>
      </c>
      <c r="Z95" s="83" t="s">
        <v>698</v>
      </c>
      <c r="AA95" s="80"/>
      <c r="AB95" s="80"/>
      <c r="AC95" s="88" t="s">
        <v>776</v>
      </c>
      <c r="AD95" s="88" t="s">
        <v>825</v>
      </c>
      <c r="AE95" s="80" t="b">
        <v>0</v>
      </c>
      <c r="AF95" s="80">
        <v>0</v>
      </c>
      <c r="AG95" s="88" t="s">
        <v>859</v>
      </c>
      <c r="AH95" s="80" t="b">
        <v>0</v>
      </c>
      <c r="AI95" s="80" t="s">
        <v>877</v>
      </c>
      <c r="AJ95" s="80"/>
      <c r="AK95" s="88" t="s">
        <v>887</v>
      </c>
      <c r="AL95" s="80" t="b">
        <v>0</v>
      </c>
      <c r="AM95" s="80">
        <v>1</v>
      </c>
      <c r="AN95" s="88" t="s">
        <v>887</v>
      </c>
      <c r="AO95" s="80" t="s">
        <v>893</v>
      </c>
      <c r="AP95" s="80" t="b">
        <v>0</v>
      </c>
      <c r="AQ95" s="88" t="s">
        <v>825</v>
      </c>
      <c r="AR95" s="80" t="s">
        <v>197</v>
      </c>
      <c r="AS95" s="80">
        <v>0</v>
      </c>
      <c r="AT95" s="80">
        <v>0</v>
      </c>
      <c r="AU95" s="80"/>
      <c r="AV95" s="80"/>
      <c r="AW95" s="80"/>
      <c r="AX95" s="80"/>
      <c r="AY95" s="80"/>
      <c r="AZ95" s="80"/>
      <c r="BA95" s="80"/>
      <c r="BB95" s="80"/>
      <c r="BC95">
        <v>3</v>
      </c>
      <c r="BD95" s="79" t="str">
        <f>REPLACE(INDEX(GroupVertices[Group],MATCH(Edges[[#This Row],[Vertex 1]],GroupVertices[Vertex],0)),1,1,"")</f>
        <v>1</v>
      </c>
      <c r="BE95" s="79" t="str">
        <f>REPLACE(INDEX(GroupVertices[Group],MATCH(Edges[[#This Row],[Vertex 2]],GroupVertices[Vertex],0)),1,1,"")</f>
        <v>1</v>
      </c>
      <c r="BF95" s="48"/>
      <c r="BG95" s="49"/>
      <c r="BH95" s="48"/>
      <c r="BI95" s="49"/>
      <c r="BJ95" s="48"/>
      <c r="BK95" s="49"/>
      <c r="BL95" s="48"/>
      <c r="BM95" s="49"/>
      <c r="BN95" s="48"/>
    </row>
    <row r="96" spans="1:66" ht="15">
      <c r="A96" s="65" t="s">
        <v>271</v>
      </c>
      <c r="B96" s="65" t="s">
        <v>308</v>
      </c>
      <c r="C96" s="66" t="s">
        <v>3239</v>
      </c>
      <c r="D96" s="67">
        <v>6.5</v>
      </c>
      <c r="E96" s="68" t="s">
        <v>132</v>
      </c>
      <c r="F96" s="69">
        <v>16.5</v>
      </c>
      <c r="G96" s="66"/>
      <c r="H96" s="70"/>
      <c r="I96" s="71"/>
      <c r="J96" s="71"/>
      <c r="K96" s="34" t="s">
        <v>65</v>
      </c>
      <c r="L96" s="78">
        <v>96</v>
      </c>
      <c r="M96" s="78"/>
      <c r="N96" s="73"/>
      <c r="O96" s="80" t="s">
        <v>419</v>
      </c>
      <c r="P96" s="82">
        <v>43698.815520833334</v>
      </c>
      <c r="Q96" s="80" t="s">
        <v>457</v>
      </c>
      <c r="R96" s="80"/>
      <c r="S96" s="80"/>
      <c r="T96" s="80" t="s">
        <v>508</v>
      </c>
      <c r="U96" s="83" t="s">
        <v>517</v>
      </c>
      <c r="V96" s="83" t="s">
        <v>517</v>
      </c>
      <c r="W96" s="82">
        <v>43698.815520833334</v>
      </c>
      <c r="X96" s="86">
        <v>43698</v>
      </c>
      <c r="Y96" s="88" t="s">
        <v>620</v>
      </c>
      <c r="Z96" s="83" t="s">
        <v>698</v>
      </c>
      <c r="AA96" s="80"/>
      <c r="AB96" s="80"/>
      <c r="AC96" s="88" t="s">
        <v>776</v>
      </c>
      <c r="AD96" s="88" t="s">
        <v>825</v>
      </c>
      <c r="AE96" s="80" t="b">
        <v>0</v>
      </c>
      <c r="AF96" s="80">
        <v>0</v>
      </c>
      <c r="AG96" s="88" t="s">
        <v>859</v>
      </c>
      <c r="AH96" s="80" t="b">
        <v>0</v>
      </c>
      <c r="AI96" s="80" t="s">
        <v>877</v>
      </c>
      <c r="AJ96" s="80"/>
      <c r="AK96" s="88" t="s">
        <v>887</v>
      </c>
      <c r="AL96" s="80" t="b">
        <v>0</v>
      </c>
      <c r="AM96" s="80">
        <v>1</v>
      </c>
      <c r="AN96" s="88" t="s">
        <v>887</v>
      </c>
      <c r="AO96" s="80" t="s">
        <v>893</v>
      </c>
      <c r="AP96" s="80" t="b">
        <v>0</v>
      </c>
      <c r="AQ96" s="88" t="s">
        <v>825</v>
      </c>
      <c r="AR96" s="80" t="s">
        <v>197</v>
      </c>
      <c r="AS96" s="80">
        <v>0</v>
      </c>
      <c r="AT96" s="80">
        <v>0</v>
      </c>
      <c r="AU96" s="80"/>
      <c r="AV96" s="80"/>
      <c r="AW96" s="80"/>
      <c r="AX96" s="80"/>
      <c r="AY96" s="80"/>
      <c r="AZ96" s="80"/>
      <c r="BA96" s="80"/>
      <c r="BB96" s="80"/>
      <c r="BC96">
        <v>3</v>
      </c>
      <c r="BD96" s="79" t="str">
        <f>REPLACE(INDEX(GroupVertices[Group],MATCH(Edges[[#This Row],[Vertex 1]],GroupVertices[Vertex],0)),1,1,"")</f>
        <v>1</v>
      </c>
      <c r="BE96" s="79" t="str">
        <f>REPLACE(INDEX(GroupVertices[Group],MATCH(Edges[[#This Row],[Vertex 2]],GroupVertices[Vertex],0)),1,1,"")</f>
        <v>1</v>
      </c>
      <c r="BF96" s="48"/>
      <c r="BG96" s="49"/>
      <c r="BH96" s="48"/>
      <c r="BI96" s="49"/>
      <c r="BJ96" s="48"/>
      <c r="BK96" s="49"/>
      <c r="BL96" s="48"/>
      <c r="BM96" s="49"/>
      <c r="BN96" s="48"/>
    </row>
    <row r="97" spans="1:66" ht="15">
      <c r="A97" s="65" t="s">
        <v>272</v>
      </c>
      <c r="B97" s="65" t="s">
        <v>308</v>
      </c>
      <c r="C97" s="66" t="s">
        <v>3236</v>
      </c>
      <c r="D97" s="67">
        <v>3</v>
      </c>
      <c r="E97" s="68" t="s">
        <v>132</v>
      </c>
      <c r="F97" s="69">
        <v>25</v>
      </c>
      <c r="G97" s="66"/>
      <c r="H97" s="70"/>
      <c r="I97" s="71"/>
      <c r="J97" s="71"/>
      <c r="K97" s="34" t="s">
        <v>65</v>
      </c>
      <c r="L97" s="78">
        <v>97</v>
      </c>
      <c r="M97" s="78"/>
      <c r="N97" s="73"/>
      <c r="O97" s="80" t="s">
        <v>420</v>
      </c>
      <c r="P97" s="82">
        <v>43698.82842592592</v>
      </c>
      <c r="Q97" s="80" t="s">
        <v>459</v>
      </c>
      <c r="R97" s="83" t="s">
        <v>500</v>
      </c>
      <c r="S97" s="80" t="s">
        <v>504</v>
      </c>
      <c r="T97" s="80"/>
      <c r="U97" s="80"/>
      <c r="V97" s="83" t="s">
        <v>550</v>
      </c>
      <c r="W97" s="82">
        <v>43698.82842592592</v>
      </c>
      <c r="X97" s="86">
        <v>43698</v>
      </c>
      <c r="Y97" s="88" t="s">
        <v>623</v>
      </c>
      <c r="Z97" s="83" t="s">
        <v>701</v>
      </c>
      <c r="AA97" s="80"/>
      <c r="AB97" s="80"/>
      <c r="AC97" s="88" t="s">
        <v>779</v>
      </c>
      <c r="AD97" s="80"/>
      <c r="AE97" s="80" t="b">
        <v>0</v>
      </c>
      <c r="AF97" s="80">
        <v>0</v>
      </c>
      <c r="AG97" s="88" t="s">
        <v>839</v>
      </c>
      <c r="AH97" s="80" t="b">
        <v>1</v>
      </c>
      <c r="AI97" s="80" t="s">
        <v>877</v>
      </c>
      <c r="AJ97" s="80"/>
      <c r="AK97" s="88" t="s">
        <v>818</v>
      </c>
      <c r="AL97" s="80" t="b">
        <v>0</v>
      </c>
      <c r="AM97" s="80">
        <v>0</v>
      </c>
      <c r="AN97" s="88" t="s">
        <v>887</v>
      </c>
      <c r="AO97" s="80" t="s">
        <v>897</v>
      </c>
      <c r="AP97" s="80" t="b">
        <v>0</v>
      </c>
      <c r="AQ97" s="88" t="s">
        <v>779</v>
      </c>
      <c r="AR97" s="80" t="s">
        <v>197</v>
      </c>
      <c r="AS97" s="80">
        <v>0</v>
      </c>
      <c r="AT97" s="80">
        <v>0</v>
      </c>
      <c r="AU97" s="80"/>
      <c r="AV97" s="80"/>
      <c r="AW97" s="80"/>
      <c r="AX97" s="80"/>
      <c r="AY97" s="80"/>
      <c r="AZ97" s="80"/>
      <c r="BA97" s="80"/>
      <c r="BB97" s="80"/>
      <c r="BC97">
        <v>1</v>
      </c>
      <c r="BD97" s="79" t="str">
        <f>REPLACE(INDEX(GroupVertices[Group],MATCH(Edges[[#This Row],[Vertex 1]],GroupVertices[Vertex],0)),1,1,"")</f>
        <v>1</v>
      </c>
      <c r="BE97" s="79" t="str">
        <f>REPLACE(INDEX(GroupVertices[Group],MATCH(Edges[[#This Row],[Vertex 2]],GroupVertices[Vertex],0)),1,1,"")</f>
        <v>1</v>
      </c>
      <c r="BF97" s="48">
        <v>1</v>
      </c>
      <c r="BG97" s="49">
        <v>2.0408163265306123</v>
      </c>
      <c r="BH97" s="48">
        <v>2</v>
      </c>
      <c r="BI97" s="49">
        <v>4.081632653061225</v>
      </c>
      <c r="BJ97" s="48">
        <v>0</v>
      </c>
      <c r="BK97" s="49">
        <v>0</v>
      </c>
      <c r="BL97" s="48">
        <v>46</v>
      </c>
      <c r="BM97" s="49">
        <v>93.87755102040816</v>
      </c>
      <c r="BN97" s="48">
        <v>49</v>
      </c>
    </row>
    <row r="98" spans="1:66" ht="15">
      <c r="A98" s="65" t="s">
        <v>273</v>
      </c>
      <c r="B98" s="65" t="s">
        <v>307</v>
      </c>
      <c r="C98" s="66" t="s">
        <v>3236</v>
      </c>
      <c r="D98" s="67">
        <v>3</v>
      </c>
      <c r="E98" s="68" t="s">
        <v>132</v>
      </c>
      <c r="F98" s="69">
        <v>25</v>
      </c>
      <c r="G98" s="66"/>
      <c r="H98" s="70"/>
      <c r="I98" s="71"/>
      <c r="J98" s="71"/>
      <c r="K98" s="34" t="s">
        <v>65</v>
      </c>
      <c r="L98" s="78">
        <v>98</v>
      </c>
      <c r="M98" s="78"/>
      <c r="N98" s="73"/>
      <c r="O98" s="80" t="s">
        <v>420</v>
      </c>
      <c r="P98" s="82">
        <v>43698.83971064815</v>
      </c>
      <c r="Q98" s="80" t="s">
        <v>460</v>
      </c>
      <c r="R98" s="83" t="s">
        <v>500</v>
      </c>
      <c r="S98" s="80" t="s">
        <v>504</v>
      </c>
      <c r="T98" s="80"/>
      <c r="U98" s="80"/>
      <c r="V98" s="83" t="s">
        <v>551</v>
      </c>
      <c r="W98" s="82">
        <v>43698.83971064815</v>
      </c>
      <c r="X98" s="86">
        <v>43698</v>
      </c>
      <c r="Y98" s="88" t="s">
        <v>624</v>
      </c>
      <c r="Z98" s="83" t="s">
        <v>702</v>
      </c>
      <c r="AA98" s="80"/>
      <c r="AB98" s="80"/>
      <c r="AC98" s="88" t="s">
        <v>780</v>
      </c>
      <c r="AD98" s="80"/>
      <c r="AE98" s="80" t="b">
        <v>0</v>
      </c>
      <c r="AF98" s="80">
        <v>0</v>
      </c>
      <c r="AG98" s="88" t="s">
        <v>851</v>
      </c>
      <c r="AH98" s="80" t="b">
        <v>1</v>
      </c>
      <c r="AI98" s="80" t="s">
        <v>877</v>
      </c>
      <c r="AJ98" s="80"/>
      <c r="AK98" s="88" t="s">
        <v>818</v>
      </c>
      <c r="AL98" s="80" t="b">
        <v>0</v>
      </c>
      <c r="AM98" s="80">
        <v>0</v>
      </c>
      <c r="AN98" s="88" t="s">
        <v>887</v>
      </c>
      <c r="AO98" s="80" t="s">
        <v>891</v>
      </c>
      <c r="AP98" s="80" t="b">
        <v>0</v>
      </c>
      <c r="AQ98" s="88" t="s">
        <v>780</v>
      </c>
      <c r="AR98" s="80" t="s">
        <v>197</v>
      </c>
      <c r="AS98" s="80">
        <v>0</v>
      </c>
      <c r="AT98" s="80">
        <v>0</v>
      </c>
      <c r="AU98" s="80" t="s">
        <v>899</v>
      </c>
      <c r="AV98" s="80" t="s">
        <v>901</v>
      </c>
      <c r="AW98" s="80" t="s">
        <v>902</v>
      </c>
      <c r="AX98" s="80" t="s">
        <v>903</v>
      </c>
      <c r="AY98" s="80" t="s">
        <v>905</v>
      </c>
      <c r="AZ98" s="80" t="s">
        <v>907</v>
      </c>
      <c r="BA98" s="80" t="s">
        <v>909</v>
      </c>
      <c r="BB98" s="83" t="s">
        <v>910</v>
      </c>
      <c r="BC98">
        <v>1</v>
      </c>
      <c r="BD98" s="79" t="str">
        <f>REPLACE(INDEX(GroupVertices[Group],MATCH(Edges[[#This Row],[Vertex 1]],GroupVertices[Vertex],0)),1,1,"")</f>
        <v>1</v>
      </c>
      <c r="BE98" s="79" t="str">
        <f>REPLACE(INDEX(GroupVertices[Group],MATCH(Edges[[#This Row],[Vertex 2]],GroupVertices[Vertex],0)),1,1,"")</f>
        <v>1</v>
      </c>
      <c r="BF98" s="48">
        <v>0</v>
      </c>
      <c r="BG98" s="49">
        <v>0</v>
      </c>
      <c r="BH98" s="48">
        <v>4</v>
      </c>
      <c r="BI98" s="49">
        <v>19.047619047619047</v>
      </c>
      <c r="BJ98" s="48">
        <v>0</v>
      </c>
      <c r="BK98" s="49">
        <v>0</v>
      </c>
      <c r="BL98" s="48">
        <v>17</v>
      </c>
      <c r="BM98" s="49">
        <v>80.95238095238095</v>
      </c>
      <c r="BN98" s="48">
        <v>21</v>
      </c>
    </row>
    <row r="99" spans="1:66" ht="15">
      <c r="A99" s="65" t="s">
        <v>274</v>
      </c>
      <c r="B99" s="65" t="s">
        <v>308</v>
      </c>
      <c r="C99" s="66" t="s">
        <v>3236</v>
      </c>
      <c r="D99" s="67">
        <v>3</v>
      </c>
      <c r="E99" s="68" t="s">
        <v>132</v>
      </c>
      <c r="F99" s="69">
        <v>25</v>
      </c>
      <c r="G99" s="66"/>
      <c r="H99" s="70"/>
      <c r="I99" s="71"/>
      <c r="J99" s="71"/>
      <c r="K99" s="34" t="s">
        <v>65</v>
      </c>
      <c r="L99" s="78">
        <v>99</v>
      </c>
      <c r="M99" s="78"/>
      <c r="N99" s="73"/>
      <c r="O99" s="80" t="s">
        <v>420</v>
      </c>
      <c r="P99" s="82">
        <v>43698.851435185185</v>
      </c>
      <c r="Q99" s="80" t="s">
        <v>461</v>
      </c>
      <c r="R99" s="83" t="s">
        <v>499</v>
      </c>
      <c r="S99" s="80" t="s">
        <v>504</v>
      </c>
      <c r="T99" s="80" t="s">
        <v>509</v>
      </c>
      <c r="U99" s="80"/>
      <c r="V99" s="83" t="s">
        <v>552</v>
      </c>
      <c r="W99" s="82">
        <v>43698.851435185185</v>
      </c>
      <c r="X99" s="86">
        <v>43698</v>
      </c>
      <c r="Y99" s="88" t="s">
        <v>625</v>
      </c>
      <c r="Z99" s="83" t="s">
        <v>703</v>
      </c>
      <c r="AA99" s="80"/>
      <c r="AB99" s="80"/>
      <c r="AC99" s="88" t="s">
        <v>781</v>
      </c>
      <c r="AD99" s="80"/>
      <c r="AE99" s="80" t="b">
        <v>0</v>
      </c>
      <c r="AF99" s="80">
        <v>0</v>
      </c>
      <c r="AG99" s="88" t="s">
        <v>839</v>
      </c>
      <c r="AH99" s="80" t="b">
        <v>1</v>
      </c>
      <c r="AI99" s="80" t="s">
        <v>884</v>
      </c>
      <c r="AJ99" s="80"/>
      <c r="AK99" s="88" t="s">
        <v>818</v>
      </c>
      <c r="AL99" s="80" t="b">
        <v>0</v>
      </c>
      <c r="AM99" s="80">
        <v>0</v>
      </c>
      <c r="AN99" s="88" t="s">
        <v>887</v>
      </c>
      <c r="AO99" s="80" t="s">
        <v>893</v>
      </c>
      <c r="AP99" s="80" t="b">
        <v>0</v>
      </c>
      <c r="AQ99" s="88" t="s">
        <v>781</v>
      </c>
      <c r="AR99" s="80" t="s">
        <v>197</v>
      </c>
      <c r="AS99" s="80">
        <v>0</v>
      </c>
      <c r="AT99" s="80">
        <v>0</v>
      </c>
      <c r="AU99" s="80"/>
      <c r="AV99" s="80"/>
      <c r="AW99" s="80"/>
      <c r="AX99" s="80"/>
      <c r="AY99" s="80"/>
      <c r="AZ99" s="80"/>
      <c r="BA99" s="80"/>
      <c r="BB99" s="80"/>
      <c r="BC99">
        <v>1</v>
      </c>
      <c r="BD99" s="79" t="str">
        <f>REPLACE(INDEX(GroupVertices[Group],MATCH(Edges[[#This Row],[Vertex 1]],GroupVertices[Vertex],0)),1,1,"")</f>
        <v>1</v>
      </c>
      <c r="BE99" s="79" t="str">
        <f>REPLACE(INDEX(GroupVertices[Group],MATCH(Edges[[#This Row],[Vertex 2]],GroupVertices[Vertex],0)),1,1,"")</f>
        <v>1</v>
      </c>
      <c r="BF99" s="48">
        <v>0</v>
      </c>
      <c r="BG99" s="49">
        <v>0</v>
      </c>
      <c r="BH99" s="48">
        <v>0</v>
      </c>
      <c r="BI99" s="49">
        <v>0</v>
      </c>
      <c r="BJ99" s="48">
        <v>0</v>
      </c>
      <c r="BK99" s="49">
        <v>0</v>
      </c>
      <c r="BL99" s="48">
        <v>20</v>
      </c>
      <c r="BM99" s="49">
        <v>100</v>
      </c>
      <c r="BN99" s="48">
        <v>20</v>
      </c>
    </row>
    <row r="100" spans="1:66" ht="15">
      <c r="A100" s="65" t="s">
        <v>275</v>
      </c>
      <c r="B100" s="65" t="s">
        <v>369</v>
      </c>
      <c r="C100" s="66" t="s">
        <v>3236</v>
      </c>
      <c r="D100" s="67">
        <v>3</v>
      </c>
      <c r="E100" s="68" t="s">
        <v>132</v>
      </c>
      <c r="F100" s="69">
        <v>25</v>
      </c>
      <c r="G100" s="66"/>
      <c r="H100" s="70"/>
      <c r="I100" s="71"/>
      <c r="J100" s="71"/>
      <c r="K100" s="34" t="s">
        <v>65</v>
      </c>
      <c r="L100" s="78">
        <v>100</v>
      </c>
      <c r="M100" s="78"/>
      <c r="N100" s="73"/>
      <c r="O100" s="80" t="s">
        <v>419</v>
      </c>
      <c r="P100" s="82">
        <v>43698.8553125</v>
      </c>
      <c r="Q100" s="80" t="s">
        <v>462</v>
      </c>
      <c r="R100" s="83" t="s">
        <v>499</v>
      </c>
      <c r="S100" s="80" t="s">
        <v>504</v>
      </c>
      <c r="T100" s="80"/>
      <c r="U100" s="80"/>
      <c r="V100" s="83" t="s">
        <v>553</v>
      </c>
      <c r="W100" s="82">
        <v>43698.8553125</v>
      </c>
      <c r="X100" s="86">
        <v>43698</v>
      </c>
      <c r="Y100" s="88" t="s">
        <v>626</v>
      </c>
      <c r="Z100" s="83" t="s">
        <v>704</v>
      </c>
      <c r="AA100" s="80"/>
      <c r="AB100" s="80"/>
      <c r="AC100" s="88" t="s">
        <v>782</v>
      </c>
      <c r="AD100" s="80"/>
      <c r="AE100" s="80" t="b">
        <v>0</v>
      </c>
      <c r="AF100" s="80">
        <v>0</v>
      </c>
      <c r="AG100" s="88" t="s">
        <v>860</v>
      </c>
      <c r="AH100" s="80" t="b">
        <v>1</v>
      </c>
      <c r="AI100" s="80" t="s">
        <v>877</v>
      </c>
      <c r="AJ100" s="80"/>
      <c r="AK100" s="88" t="s">
        <v>818</v>
      </c>
      <c r="AL100" s="80" t="b">
        <v>0</v>
      </c>
      <c r="AM100" s="80">
        <v>0</v>
      </c>
      <c r="AN100" s="88" t="s">
        <v>887</v>
      </c>
      <c r="AO100" s="80" t="s">
        <v>895</v>
      </c>
      <c r="AP100" s="80" t="b">
        <v>0</v>
      </c>
      <c r="AQ100" s="88" t="s">
        <v>782</v>
      </c>
      <c r="AR100" s="80" t="s">
        <v>197</v>
      </c>
      <c r="AS100" s="80">
        <v>0</v>
      </c>
      <c r="AT100" s="80">
        <v>0</v>
      </c>
      <c r="AU100" s="80"/>
      <c r="AV100" s="80"/>
      <c r="AW100" s="80"/>
      <c r="AX100" s="80"/>
      <c r="AY100" s="80"/>
      <c r="AZ100" s="80"/>
      <c r="BA100" s="80"/>
      <c r="BB100" s="80"/>
      <c r="BC100">
        <v>1</v>
      </c>
      <c r="BD100" s="79" t="str">
        <f>REPLACE(INDEX(GroupVertices[Group],MATCH(Edges[[#This Row],[Vertex 1]],GroupVertices[Vertex],0)),1,1,"")</f>
        <v>3</v>
      </c>
      <c r="BE100" s="79" t="str">
        <f>REPLACE(INDEX(GroupVertices[Group],MATCH(Edges[[#This Row],[Vertex 2]],GroupVertices[Vertex],0)),1,1,"")</f>
        <v>3</v>
      </c>
      <c r="BF100" s="48"/>
      <c r="BG100" s="49"/>
      <c r="BH100" s="48"/>
      <c r="BI100" s="49"/>
      <c r="BJ100" s="48"/>
      <c r="BK100" s="49"/>
      <c r="BL100" s="48"/>
      <c r="BM100" s="49"/>
      <c r="BN100" s="48"/>
    </row>
    <row r="101" spans="1:66" ht="15">
      <c r="A101" s="65" t="s">
        <v>275</v>
      </c>
      <c r="B101" s="65" t="s">
        <v>370</v>
      </c>
      <c r="C101" s="66" t="s">
        <v>3236</v>
      </c>
      <c r="D101" s="67">
        <v>3</v>
      </c>
      <c r="E101" s="68" t="s">
        <v>132</v>
      </c>
      <c r="F101" s="69">
        <v>25</v>
      </c>
      <c r="G101" s="66"/>
      <c r="H101" s="70"/>
      <c r="I101" s="71"/>
      <c r="J101" s="71"/>
      <c r="K101" s="34" t="s">
        <v>65</v>
      </c>
      <c r="L101" s="78">
        <v>101</v>
      </c>
      <c r="M101" s="78"/>
      <c r="N101" s="73"/>
      <c r="O101" s="80" t="s">
        <v>419</v>
      </c>
      <c r="P101" s="82">
        <v>43698.8553125</v>
      </c>
      <c r="Q101" s="80" t="s">
        <v>462</v>
      </c>
      <c r="R101" s="83" t="s">
        <v>499</v>
      </c>
      <c r="S101" s="80" t="s">
        <v>504</v>
      </c>
      <c r="T101" s="80"/>
      <c r="U101" s="80"/>
      <c r="V101" s="83" t="s">
        <v>553</v>
      </c>
      <c r="W101" s="82">
        <v>43698.8553125</v>
      </c>
      <c r="X101" s="86">
        <v>43698</v>
      </c>
      <c r="Y101" s="88" t="s">
        <v>626</v>
      </c>
      <c r="Z101" s="83" t="s">
        <v>704</v>
      </c>
      <c r="AA101" s="80"/>
      <c r="AB101" s="80"/>
      <c r="AC101" s="88" t="s">
        <v>782</v>
      </c>
      <c r="AD101" s="80"/>
      <c r="AE101" s="80" t="b">
        <v>0</v>
      </c>
      <c r="AF101" s="80">
        <v>0</v>
      </c>
      <c r="AG101" s="88" t="s">
        <v>860</v>
      </c>
      <c r="AH101" s="80" t="b">
        <v>1</v>
      </c>
      <c r="AI101" s="80" t="s">
        <v>877</v>
      </c>
      <c r="AJ101" s="80"/>
      <c r="AK101" s="88" t="s">
        <v>818</v>
      </c>
      <c r="AL101" s="80" t="b">
        <v>0</v>
      </c>
      <c r="AM101" s="80">
        <v>0</v>
      </c>
      <c r="AN101" s="88" t="s">
        <v>887</v>
      </c>
      <c r="AO101" s="80" t="s">
        <v>895</v>
      </c>
      <c r="AP101" s="80" t="b">
        <v>0</v>
      </c>
      <c r="AQ101" s="88" t="s">
        <v>782</v>
      </c>
      <c r="AR101" s="80" t="s">
        <v>197</v>
      </c>
      <c r="AS101" s="80">
        <v>0</v>
      </c>
      <c r="AT101" s="80">
        <v>0</v>
      </c>
      <c r="AU101" s="80"/>
      <c r="AV101" s="80"/>
      <c r="AW101" s="80"/>
      <c r="AX101" s="80"/>
      <c r="AY101" s="80"/>
      <c r="AZ101" s="80"/>
      <c r="BA101" s="80"/>
      <c r="BB101" s="80"/>
      <c r="BC101">
        <v>1</v>
      </c>
      <c r="BD101" s="79" t="str">
        <f>REPLACE(INDEX(GroupVertices[Group],MATCH(Edges[[#This Row],[Vertex 1]],GroupVertices[Vertex],0)),1,1,"")</f>
        <v>3</v>
      </c>
      <c r="BE101" s="79" t="str">
        <f>REPLACE(INDEX(GroupVertices[Group],MATCH(Edges[[#This Row],[Vertex 2]],GroupVertices[Vertex],0)),1,1,"")</f>
        <v>3</v>
      </c>
      <c r="BF101" s="48"/>
      <c r="BG101" s="49"/>
      <c r="BH101" s="48"/>
      <c r="BI101" s="49"/>
      <c r="BJ101" s="48"/>
      <c r="BK101" s="49"/>
      <c r="BL101" s="48"/>
      <c r="BM101" s="49"/>
      <c r="BN101" s="48"/>
    </row>
    <row r="102" spans="1:66" ht="15">
      <c r="A102" s="65" t="s">
        <v>275</v>
      </c>
      <c r="B102" s="65" t="s">
        <v>371</v>
      </c>
      <c r="C102" s="66" t="s">
        <v>3236</v>
      </c>
      <c r="D102" s="67">
        <v>3</v>
      </c>
      <c r="E102" s="68" t="s">
        <v>132</v>
      </c>
      <c r="F102" s="69">
        <v>25</v>
      </c>
      <c r="G102" s="66"/>
      <c r="H102" s="70"/>
      <c r="I102" s="71"/>
      <c r="J102" s="71"/>
      <c r="K102" s="34" t="s">
        <v>65</v>
      </c>
      <c r="L102" s="78">
        <v>102</v>
      </c>
      <c r="M102" s="78"/>
      <c r="N102" s="73"/>
      <c r="O102" s="80" t="s">
        <v>419</v>
      </c>
      <c r="P102" s="82">
        <v>43698.8553125</v>
      </c>
      <c r="Q102" s="80" t="s">
        <v>462</v>
      </c>
      <c r="R102" s="83" t="s">
        <v>499</v>
      </c>
      <c r="S102" s="80" t="s">
        <v>504</v>
      </c>
      <c r="T102" s="80"/>
      <c r="U102" s="80"/>
      <c r="V102" s="83" t="s">
        <v>553</v>
      </c>
      <c r="W102" s="82">
        <v>43698.8553125</v>
      </c>
      <c r="X102" s="86">
        <v>43698</v>
      </c>
      <c r="Y102" s="88" t="s">
        <v>626</v>
      </c>
      <c r="Z102" s="83" t="s">
        <v>704</v>
      </c>
      <c r="AA102" s="80"/>
      <c r="AB102" s="80"/>
      <c r="AC102" s="88" t="s">
        <v>782</v>
      </c>
      <c r="AD102" s="80"/>
      <c r="AE102" s="80" t="b">
        <v>0</v>
      </c>
      <c r="AF102" s="80">
        <v>0</v>
      </c>
      <c r="AG102" s="88" t="s">
        <v>860</v>
      </c>
      <c r="AH102" s="80" t="b">
        <v>1</v>
      </c>
      <c r="AI102" s="80" t="s">
        <v>877</v>
      </c>
      <c r="AJ102" s="80"/>
      <c r="AK102" s="88" t="s">
        <v>818</v>
      </c>
      <c r="AL102" s="80" t="b">
        <v>0</v>
      </c>
      <c r="AM102" s="80">
        <v>0</v>
      </c>
      <c r="AN102" s="88" t="s">
        <v>887</v>
      </c>
      <c r="AO102" s="80" t="s">
        <v>895</v>
      </c>
      <c r="AP102" s="80" t="b">
        <v>0</v>
      </c>
      <c r="AQ102" s="88" t="s">
        <v>782</v>
      </c>
      <c r="AR102" s="80" t="s">
        <v>197</v>
      </c>
      <c r="AS102" s="80">
        <v>0</v>
      </c>
      <c r="AT102" s="80">
        <v>0</v>
      </c>
      <c r="AU102" s="80"/>
      <c r="AV102" s="80"/>
      <c r="AW102" s="80"/>
      <c r="AX102" s="80"/>
      <c r="AY102" s="80"/>
      <c r="AZ102" s="80"/>
      <c r="BA102" s="80"/>
      <c r="BB102" s="80"/>
      <c r="BC102">
        <v>1</v>
      </c>
      <c r="BD102" s="79" t="str">
        <f>REPLACE(INDEX(GroupVertices[Group],MATCH(Edges[[#This Row],[Vertex 1]],GroupVertices[Vertex],0)),1,1,"")</f>
        <v>3</v>
      </c>
      <c r="BE102" s="79" t="str">
        <f>REPLACE(INDEX(GroupVertices[Group],MATCH(Edges[[#This Row],[Vertex 2]],GroupVertices[Vertex],0)),1,1,"")</f>
        <v>3</v>
      </c>
      <c r="BF102" s="48"/>
      <c r="BG102" s="49"/>
      <c r="BH102" s="48"/>
      <c r="BI102" s="49"/>
      <c r="BJ102" s="48"/>
      <c r="BK102" s="49"/>
      <c r="BL102" s="48"/>
      <c r="BM102" s="49"/>
      <c r="BN102" s="48"/>
    </row>
    <row r="103" spans="1:66" ht="15">
      <c r="A103" s="65" t="s">
        <v>275</v>
      </c>
      <c r="B103" s="65" t="s">
        <v>372</v>
      </c>
      <c r="C103" s="66" t="s">
        <v>3236</v>
      </c>
      <c r="D103" s="67">
        <v>3</v>
      </c>
      <c r="E103" s="68" t="s">
        <v>132</v>
      </c>
      <c r="F103" s="69">
        <v>25</v>
      </c>
      <c r="G103" s="66"/>
      <c r="H103" s="70"/>
      <c r="I103" s="71"/>
      <c r="J103" s="71"/>
      <c r="K103" s="34" t="s">
        <v>65</v>
      </c>
      <c r="L103" s="78">
        <v>103</v>
      </c>
      <c r="M103" s="78"/>
      <c r="N103" s="73"/>
      <c r="O103" s="80" t="s">
        <v>419</v>
      </c>
      <c r="P103" s="82">
        <v>43698.8553125</v>
      </c>
      <c r="Q103" s="80" t="s">
        <v>462</v>
      </c>
      <c r="R103" s="83" t="s">
        <v>499</v>
      </c>
      <c r="S103" s="80" t="s">
        <v>504</v>
      </c>
      <c r="T103" s="80"/>
      <c r="U103" s="80"/>
      <c r="V103" s="83" t="s">
        <v>553</v>
      </c>
      <c r="W103" s="82">
        <v>43698.8553125</v>
      </c>
      <c r="X103" s="86">
        <v>43698</v>
      </c>
      <c r="Y103" s="88" t="s">
        <v>626</v>
      </c>
      <c r="Z103" s="83" t="s">
        <v>704</v>
      </c>
      <c r="AA103" s="80"/>
      <c r="AB103" s="80"/>
      <c r="AC103" s="88" t="s">
        <v>782</v>
      </c>
      <c r="AD103" s="80"/>
      <c r="AE103" s="80" t="b">
        <v>0</v>
      </c>
      <c r="AF103" s="80">
        <v>0</v>
      </c>
      <c r="AG103" s="88" t="s">
        <v>860</v>
      </c>
      <c r="AH103" s="80" t="b">
        <v>1</v>
      </c>
      <c r="AI103" s="80" t="s">
        <v>877</v>
      </c>
      <c r="AJ103" s="80"/>
      <c r="AK103" s="88" t="s">
        <v>818</v>
      </c>
      <c r="AL103" s="80" t="b">
        <v>0</v>
      </c>
      <c r="AM103" s="80">
        <v>0</v>
      </c>
      <c r="AN103" s="88" t="s">
        <v>887</v>
      </c>
      <c r="AO103" s="80" t="s">
        <v>895</v>
      </c>
      <c r="AP103" s="80" t="b">
        <v>0</v>
      </c>
      <c r="AQ103" s="88" t="s">
        <v>782</v>
      </c>
      <c r="AR103" s="80" t="s">
        <v>197</v>
      </c>
      <c r="AS103" s="80">
        <v>0</v>
      </c>
      <c r="AT103" s="80">
        <v>0</v>
      </c>
      <c r="AU103" s="80"/>
      <c r="AV103" s="80"/>
      <c r="AW103" s="80"/>
      <c r="AX103" s="80"/>
      <c r="AY103" s="80"/>
      <c r="AZ103" s="80"/>
      <c r="BA103" s="80"/>
      <c r="BB103" s="80"/>
      <c r="BC103">
        <v>1</v>
      </c>
      <c r="BD103" s="79" t="str">
        <f>REPLACE(INDEX(GroupVertices[Group],MATCH(Edges[[#This Row],[Vertex 1]],GroupVertices[Vertex],0)),1,1,"")</f>
        <v>3</v>
      </c>
      <c r="BE103" s="79" t="str">
        <f>REPLACE(INDEX(GroupVertices[Group],MATCH(Edges[[#This Row],[Vertex 2]],GroupVertices[Vertex],0)),1,1,"")</f>
        <v>3</v>
      </c>
      <c r="BF103" s="48"/>
      <c r="BG103" s="49"/>
      <c r="BH103" s="48"/>
      <c r="BI103" s="49"/>
      <c r="BJ103" s="48"/>
      <c r="BK103" s="49"/>
      <c r="BL103" s="48"/>
      <c r="BM103" s="49"/>
      <c r="BN103" s="48"/>
    </row>
    <row r="104" spans="1:66" ht="15">
      <c r="A104" s="65" t="s">
        <v>275</v>
      </c>
      <c r="B104" s="65" t="s">
        <v>373</v>
      </c>
      <c r="C104" s="66" t="s">
        <v>3236</v>
      </c>
      <c r="D104" s="67">
        <v>3</v>
      </c>
      <c r="E104" s="68" t="s">
        <v>132</v>
      </c>
      <c r="F104" s="69">
        <v>25</v>
      </c>
      <c r="G104" s="66"/>
      <c r="H104" s="70"/>
      <c r="I104" s="71"/>
      <c r="J104" s="71"/>
      <c r="K104" s="34" t="s">
        <v>65</v>
      </c>
      <c r="L104" s="78">
        <v>104</v>
      </c>
      <c r="M104" s="78"/>
      <c r="N104" s="73"/>
      <c r="O104" s="80" t="s">
        <v>419</v>
      </c>
      <c r="P104" s="82">
        <v>43698.8553125</v>
      </c>
      <c r="Q104" s="80" t="s">
        <v>462</v>
      </c>
      <c r="R104" s="83" t="s">
        <v>499</v>
      </c>
      <c r="S104" s="80" t="s">
        <v>504</v>
      </c>
      <c r="T104" s="80"/>
      <c r="U104" s="80"/>
      <c r="V104" s="83" t="s">
        <v>553</v>
      </c>
      <c r="W104" s="82">
        <v>43698.8553125</v>
      </c>
      <c r="X104" s="86">
        <v>43698</v>
      </c>
      <c r="Y104" s="88" t="s">
        <v>626</v>
      </c>
      <c r="Z104" s="83" t="s">
        <v>704</v>
      </c>
      <c r="AA104" s="80"/>
      <c r="AB104" s="80"/>
      <c r="AC104" s="88" t="s">
        <v>782</v>
      </c>
      <c r="AD104" s="80"/>
      <c r="AE104" s="80" t="b">
        <v>0</v>
      </c>
      <c r="AF104" s="80">
        <v>0</v>
      </c>
      <c r="AG104" s="88" t="s">
        <v>860</v>
      </c>
      <c r="AH104" s="80" t="b">
        <v>1</v>
      </c>
      <c r="AI104" s="80" t="s">
        <v>877</v>
      </c>
      <c r="AJ104" s="80"/>
      <c r="AK104" s="88" t="s">
        <v>818</v>
      </c>
      <c r="AL104" s="80" t="b">
        <v>0</v>
      </c>
      <c r="AM104" s="80">
        <v>0</v>
      </c>
      <c r="AN104" s="88" t="s">
        <v>887</v>
      </c>
      <c r="AO104" s="80" t="s">
        <v>895</v>
      </c>
      <c r="AP104" s="80" t="b">
        <v>0</v>
      </c>
      <c r="AQ104" s="88" t="s">
        <v>782</v>
      </c>
      <c r="AR104" s="80" t="s">
        <v>197</v>
      </c>
      <c r="AS104" s="80">
        <v>0</v>
      </c>
      <c r="AT104" s="80">
        <v>0</v>
      </c>
      <c r="AU104" s="80"/>
      <c r="AV104" s="80"/>
      <c r="AW104" s="80"/>
      <c r="AX104" s="80"/>
      <c r="AY104" s="80"/>
      <c r="AZ104" s="80"/>
      <c r="BA104" s="80"/>
      <c r="BB104" s="80"/>
      <c r="BC104">
        <v>1</v>
      </c>
      <c r="BD104" s="79" t="str">
        <f>REPLACE(INDEX(GroupVertices[Group],MATCH(Edges[[#This Row],[Vertex 1]],GroupVertices[Vertex],0)),1,1,"")</f>
        <v>3</v>
      </c>
      <c r="BE104" s="79" t="str">
        <f>REPLACE(INDEX(GroupVertices[Group],MATCH(Edges[[#This Row],[Vertex 2]],GroupVertices[Vertex],0)),1,1,"")</f>
        <v>3</v>
      </c>
      <c r="BF104" s="48"/>
      <c r="BG104" s="49"/>
      <c r="BH104" s="48"/>
      <c r="BI104" s="49"/>
      <c r="BJ104" s="48"/>
      <c r="BK104" s="49"/>
      <c r="BL104" s="48"/>
      <c r="BM104" s="49"/>
      <c r="BN104" s="48"/>
    </row>
    <row r="105" spans="1:66" ht="15">
      <c r="A105" s="65" t="s">
        <v>275</v>
      </c>
      <c r="B105" s="65" t="s">
        <v>374</v>
      </c>
      <c r="C105" s="66" t="s">
        <v>3236</v>
      </c>
      <c r="D105" s="67">
        <v>3</v>
      </c>
      <c r="E105" s="68" t="s">
        <v>132</v>
      </c>
      <c r="F105" s="69">
        <v>25</v>
      </c>
      <c r="G105" s="66"/>
      <c r="H105" s="70"/>
      <c r="I105" s="71"/>
      <c r="J105" s="71"/>
      <c r="K105" s="34" t="s">
        <v>65</v>
      </c>
      <c r="L105" s="78">
        <v>105</v>
      </c>
      <c r="M105" s="78"/>
      <c r="N105" s="73"/>
      <c r="O105" s="80" t="s">
        <v>419</v>
      </c>
      <c r="P105" s="82">
        <v>43698.8553125</v>
      </c>
      <c r="Q105" s="80" t="s">
        <v>462</v>
      </c>
      <c r="R105" s="83" t="s">
        <v>499</v>
      </c>
      <c r="S105" s="80" t="s">
        <v>504</v>
      </c>
      <c r="T105" s="80"/>
      <c r="U105" s="80"/>
      <c r="V105" s="83" t="s">
        <v>553</v>
      </c>
      <c r="W105" s="82">
        <v>43698.8553125</v>
      </c>
      <c r="X105" s="86">
        <v>43698</v>
      </c>
      <c r="Y105" s="88" t="s">
        <v>626</v>
      </c>
      <c r="Z105" s="83" t="s">
        <v>704</v>
      </c>
      <c r="AA105" s="80"/>
      <c r="AB105" s="80"/>
      <c r="AC105" s="88" t="s">
        <v>782</v>
      </c>
      <c r="AD105" s="80"/>
      <c r="AE105" s="80" t="b">
        <v>0</v>
      </c>
      <c r="AF105" s="80">
        <v>0</v>
      </c>
      <c r="AG105" s="88" t="s">
        <v>860</v>
      </c>
      <c r="AH105" s="80" t="b">
        <v>1</v>
      </c>
      <c r="AI105" s="80" t="s">
        <v>877</v>
      </c>
      <c r="AJ105" s="80"/>
      <c r="AK105" s="88" t="s">
        <v>818</v>
      </c>
      <c r="AL105" s="80" t="b">
        <v>0</v>
      </c>
      <c r="AM105" s="80">
        <v>0</v>
      </c>
      <c r="AN105" s="88" t="s">
        <v>887</v>
      </c>
      <c r="AO105" s="80" t="s">
        <v>895</v>
      </c>
      <c r="AP105" s="80" t="b">
        <v>0</v>
      </c>
      <c r="AQ105" s="88" t="s">
        <v>782</v>
      </c>
      <c r="AR105" s="80" t="s">
        <v>197</v>
      </c>
      <c r="AS105" s="80">
        <v>0</v>
      </c>
      <c r="AT105" s="80">
        <v>0</v>
      </c>
      <c r="AU105" s="80"/>
      <c r="AV105" s="80"/>
      <c r="AW105" s="80"/>
      <c r="AX105" s="80"/>
      <c r="AY105" s="80"/>
      <c r="AZ105" s="80"/>
      <c r="BA105" s="80"/>
      <c r="BB105" s="80"/>
      <c r="BC105">
        <v>1</v>
      </c>
      <c r="BD105" s="79" t="str">
        <f>REPLACE(INDEX(GroupVertices[Group],MATCH(Edges[[#This Row],[Vertex 1]],GroupVertices[Vertex],0)),1,1,"")</f>
        <v>3</v>
      </c>
      <c r="BE105" s="79" t="str">
        <f>REPLACE(INDEX(GroupVertices[Group],MATCH(Edges[[#This Row],[Vertex 2]],GroupVertices[Vertex],0)),1,1,"")</f>
        <v>3</v>
      </c>
      <c r="BF105" s="48"/>
      <c r="BG105" s="49"/>
      <c r="BH105" s="48"/>
      <c r="BI105" s="49"/>
      <c r="BJ105" s="48"/>
      <c r="BK105" s="49"/>
      <c r="BL105" s="48"/>
      <c r="BM105" s="49"/>
      <c r="BN105" s="48"/>
    </row>
    <row r="106" spans="1:66" ht="15">
      <c r="A106" s="65" t="s">
        <v>275</v>
      </c>
      <c r="B106" s="65" t="s">
        <v>375</v>
      </c>
      <c r="C106" s="66" t="s">
        <v>3236</v>
      </c>
      <c r="D106" s="67">
        <v>3</v>
      </c>
      <c r="E106" s="68" t="s">
        <v>132</v>
      </c>
      <c r="F106" s="69">
        <v>25</v>
      </c>
      <c r="G106" s="66"/>
      <c r="H106" s="70"/>
      <c r="I106" s="71"/>
      <c r="J106" s="71"/>
      <c r="K106" s="34" t="s">
        <v>65</v>
      </c>
      <c r="L106" s="78">
        <v>106</v>
      </c>
      <c r="M106" s="78"/>
      <c r="N106" s="73"/>
      <c r="O106" s="80" t="s">
        <v>419</v>
      </c>
      <c r="P106" s="82">
        <v>43698.8553125</v>
      </c>
      <c r="Q106" s="80" t="s">
        <v>462</v>
      </c>
      <c r="R106" s="83" t="s">
        <v>499</v>
      </c>
      <c r="S106" s="80" t="s">
        <v>504</v>
      </c>
      <c r="T106" s="80"/>
      <c r="U106" s="80"/>
      <c r="V106" s="83" t="s">
        <v>553</v>
      </c>
      <c r="W106" s="82">
        <v>43698.8553125</v>
      </c>
      <c r="X106" s="86">
        <v>43698</v>
      </c>
      <c r="Y106" s="88" t="s">
        <v>626</v>
      </c>
      <c r="Z106" s="83" t="s">
        <v>704</v>
      </c>
      <c r="AA106" s="80"/>
      <c r="AB106" s="80"/>
      <c r="AC106" s="88" t="s">
        <v>782</v>
      </c>
      <c r="AD106" s="80"/>
      <c r="AE106" s="80" t="b">
        <v>0</v>
      </c>
      <c r="AF106" s="80">
        <v>0</v>
      </c>
      <c r="AG106" s="88" t="s">
        <v>860</v>
      </c>
      <c r="AH106" s="80" t="b">
        <v>1</v>
      </c>
      <c r="AI106" s="80" t="s">
        <v>877</v>
      </c>
      <c r="AJ106" s="80"/>
      <c r="AK106" s="88" t="s">
        <v>818</v>
      </c>
      <c r="AL106" s="80" t="b">
        <v>0</v>
      </c>
      <c r="AM106" s="80">
        <v>0</v>
      </c>
      <c r="AN106" s="88" t="s">
        <v>887</v>
      </c>
      <c r="AO106" s="80" t="s">
        <v>895</v>
      </c>
      <c r="AP106" s="80" t="b">
        <v>0</v>
      </c>
      <c r="AQ106" s="88" t="s">
        <v>782</v>
      </c>
      <c r="AR106" s="80" t="s">
        <v>197</v>
      </c>
      <c r="AS106" s="80">
        <v>0</v>
      </c>
      <c r="AT106" s="80">
        <v>0</v>
      </c>
      <c r="AU106" s="80"/>
      <c r="AV106" s="80"/>
      <c r="AW106" s="80"/>
      <c r="AX106" s="80"/>
      <c r="AY106" s="80"/>
      <c r="AZ106" s="80"/>
      <c r="BA106" s="80"/>
      <c r="BB106" s="80"/>
      <c r="BC106">
        <v>1</v>
      </c>
      <c r="BD106" s="79" t="str">
        <f>REPLACE(INDEX(GroupVertices[Group],MATCH(Edges[[#This Row],[Vertex 1]],GroupVertices[Vertex],0)),1,1,"")</f>
        <v>3</v>
      </c>
      <c r="BE106" s="79" t="str">
        <f>REPLACE(INDEX(GroupVertices[Group],MATCH(Edges[[#This Row],[Vertex 2]],GroupVertices[Vertex],0)),1,1,"")</f>
        <v>3</v>
      </c>
      <c r="BF106" s="48"/>
      <c r="BG106" s="49"/>
      <c r="BH106" s="48"/>
      <c r="BI106" s="49"/>
      <c r="BJ106" s="48"/>
      <c r="BK106" s="49"/>
      <c r="BL106" s="48"/>
      <c r="BM106" s="49"/>
      <c r="BN106" s="48"/>
    </row>
    <row r="107" spans="1:66" ht="15">
      <c r="A107" s="65" t="s">
        <v>275</v>
      </c>
      <c r="B107" s="65" t="s">
        <v>376</v>
      </c>
      <c r="C107" s="66" t="s">
        <v>3236</v>
      </c>
      <c r="D107" s="67">
        <v>3</v>
      </c>
      <c r="E107" s="68" t="s">
        <v>132</v>
      </c>
      <c r="F107" s="69">
        <v>25</v>
      </c>
      <c r="G107" s="66"/>
      <c r="H107" s="70"/>
      <c r="I107" s="71"/>
      <c r="J107" s="71"/>
      <c r="K107" s="34" t="s">
        <v>65</v>
      </c>
      <c r="L107" s="78">
        <v>107</v>
      </c>
      <c r="M107" s="78"/>
      <c r="N107" s="73"/>
      <c r="O107" s="80" t="s">
        <v>419</v>
      </c>
      <c r="P107" s="82">
        <v>43698.8553125</v>
      </c>
      <c r="Q107" s="80" t="s">
        <v>462</v>
      </c>
      <c r="R107" s="83" t="s">
        <v>499</v>
      </c>
      <c r="S107" s="80" t="s">
        <v>504</v>
      </c>
      <c r="T107" s="80"/>
      <c r="U107" s="80"/>
      <c r="V107" s="83" t="s">
        <v>553</v>
      </c>
      <c r="W107" s="82">
        <v>43698.8553125</v>
      </c>
      <c r="X107" s="86">
        <v>43698</v>
      </c>
      <c r="Y107" s="88" t="s">
        <v>626</v>
      </c>
      <c r="Z107" s="83" t="s">
        <v>704</v>
      </c>
      <c r="AA107" s="80"/>
      <c r="AB107" s="80"/>
      <c r="AC107" s="88" t="s">
        <v>782</v>
      </c>
      <c r="AD107" s="80"/>
      <c r="AE107" s="80" t="b">
        <v>0</v>
      </c>
      <c r="AF107" s="80">
        <v>0</v>
      </c>
      <c r="AG107" s="88" t="s">
        <v>860</v>
      </c>
      <c r="AH107" s="80" t="b">
        <v>1</v>
      </c>
      <c r="AI107" s="80" t="s">
        <v>877</v>
      </c>
      <c r="AJ107" s="80"/>
      <c r="AK107" s="88" t="s">
        <v>818</v>
      </c>
      <c r="AL107" s="80" t="b">
        <v>0</v>
      </c>
      <c r="AM107" s="80">
        <v>0</v>
      </c>
      <c r="AN107" s="88" t="s">
        <v>887</v>
      </c>
      <c r="AO107" s="80" t="s">
        <v>895</v>
      </c>
      <c r="AP107" s="80" t="b">
        <v>0</v>
      </c>
      <c r="AQ107" s="88" t="s">
        <v>782</v>
      </c>
      <c r="AR107" s="80" t="s">
        <v>197</v>
      </c>
      <c r="AS107" s="80">
        <v>0</v>
      </c>
      <c r="AT107" s="80">
        <v>0</v>
      </c>
      <c r="AU107" s="80"/>
      <c r="AV107" s="80"/>
      <c r="AW107" s="80"/>
      <c r="AX107" s="80"/>
      <c r="AY107" s="80"/>
      <c r="AZ107" s="80"/>
      <c r="BA107" s="80"/>
      <c r="BB107" s="80"/>
      <c r="BC107">
        <v>1</v>
      </c>
      <c r="BD107" s="79" t="str">
        <f>REPLACE(INDEX(GroupVertices[Group],MATCH(Edges[[#This Row],[Vertex 1]],GroupVertices[Vertex],0)),1,1,"")</f>
        <v>3</v>
      </c>
      <c r="BE107" s="79" t="str">
        <f>REPLACE(INDEX(GroupVertices[Group],MATCH(Edges[[#This Row],[Vertex 2]],GroupVertices[Vertex],0)),1,1,"")</f>
        <v>3</v>
      </c>
      <c r="BF107" s="48"/>
      <c r="BG107" s="49"/>
      <c r="BH107" s="48"/>
      <c r="BI107" s="49"/>
      <c r="BJ107" s="48"/>
      <c r="BK107" s="49"/>
      <c r="BL107" s="48"/>
      <c r="BM107" s="49"/>
      <c r="BN107" s="48"/>
    </row>
    <row r="108" spans="1:66" ht="15">
      <c r="A108" s="65" t="s">
        <v>275</v>
      </c>
      <c r="B108" s="65" t="s">
        <v>377</v>
      </c>
      <c r="C108" s="66" t="s">
        <v>3236</v>
      </c>
      <c r="D108" s="67">
        <v>3</v>
      </c>
      <c r="E108" s="68" t="s">
        <v>132</v>
      </c>
      <c r="F108" s="69">
        <v>25</v>
      </c>
      <c r="G108" s="66"/>
      <c r="H108" s="70"/>
      <c r="I108" s="71"/>
      <c r="J108" s="71"/>
      <c r="K108" s="34" t="s">
        <v>65</v>
      </c>
      <c r="L108" s="78">
        <v>108</v>
      </c>
      <c r="M108" s="78"/>
      <c r="N108" s="73"/>
      <c r="O108" s="80" t="s">
        <v>419</v>
      </c>
      <c r="P108" s="82">
        <v>43698.8553125</v>
      </c>
      <c r="Q108" s="80" t="s">
        <v>462</v>
      </c>
      <c r="R108" s="83" t="s">
        <v>499</v>
      </c>
      <c r="S108" s="80" t="s">
        <v>504</v>
      </c>
      <c r="T108" s="80"/>
      <c r="U108" s="80"/>
      <c r="V108" s="83" t="s">
        <v>553</v>
      </c>
      <c r="W108" s="82">
        <v>43698.8553125</v>
      </c>
      <c r="X108" s="86">
        <v>43698</v>
      </c>
      <c r="Y108" s="88" t="s">
        <v>626</v>
      </c>
      <c r="Z108" s="83" t="s">
        <v>704</v>
      </c>
      <c r="AA108" s="80"/>
      <c r="AB108" s="80"/>
      <c r="AC108" s="88" t="s">
        <v>782</v>
      </c>
      <c r="AD108" s="80"/>
      <c r="AE108" s="80" t="b">
        <v>0</v>
      </c>
      <c r="AF108" s="80">
        <v>0</v>
      </c>
      <c r="AG108" s="88" t="s">
        <v>860</v>
      </c>
      <c r="AH108" s="80" t="b">
        <v>1</v>
      </c>
      <c r="AI108" s="80" t="s">
        <v>877</v>
      </c>
      <c r="AJ108" s="80"/>
      <c r="AK108" s="88" t="s">
        <v>818</v>
      </c>
      <c r="AL108" s="80" t="b">
        <v>0</v>
      </c>
      <c r="AM108" s="80">
        <v>0</v>
      </c>
      <c r="AN108" s="88" t="s">
        <v>887</v>
      </c>
      <c r="AO108" s="80" t="s">
        <v>895</v>
      </c>
      <c r="AP108" s="80" t="b">
        <v>0</v>
      </c>
      <c r="AQ108" s="88" t="s">
        <v>782</v>
      </c>
      <c r="AR108" s="80" t="s">
        <v>197</v>
      </c>
      <c r="AS108" s="80">
        <v>0</v>
      </c>
      <c r="AT108" s="80">
        <v>0</v>
      </c>
      <c r="AU108" s="80"/>
      <c r="AV108" s="80"/>
      <c r="AW108" s="80"/>
      <c r="AX108" s="80"/>
      <c r="AY108" s="80"/>
      <c r="AZ108" s="80"/>
      <c r="BA108" s="80"/>
      <c r="BB108" s="80"/>
      <c r="BC108">
        <v>1</v>
      </c>
      <c r="BD108" s="79" t="str">
        <f>REPLACE(INDEX(GroupVertices[Group],MATCH(Edges[[#This Row],[Vertex 1]],GroupVertices[Vertex],0)),1,1,"")</f>
        <v>3</v>
      </c>
      <c r="BE108" s="79" t="str">
        <f>REPLACE(INDEX(GroupVertices[Group],MATCH(Edges[[#This Row],[Vertex 2]],GroupVertices[Vertex],0)),1,1,"")</f>
        <v>3</v>
      </c>
      <c r="BF108" s="48"/>
      <c r="BG108" s="49"/>
      <c r="BH108" s="48"/>
      <c r="BI108" s="49"/>
      <c r="BJ108" s="48"/>
      <c r="BK108" s="49"/>
      <c r="BL108" s="48"/>
      <c r="BM108" s="49"/>
      <c r="BN108" s="48"/>
    </row>
    <row r="109" spans="1:66" ht="15">
      <c r="A109" s="65" t="s">
        <v>275</v>
      </c>
      <c r="B109" s="65" t="s">
        <v>378</v>
      </c>
      <c r="C109" s="66" t="s">
        <v>3236</v>
      </c>
      <c r="D109" s="67">
        <v>3</v>
      </c>
      <c r="E109" s="68" t="s">
        <v>132</v>
      </c>
      <c r="F109" s="69">
        <v>25</v>
      </c>
      <c r="G109" s="66"/>
      <c r="H109" s="70"/>
      <c r="I109" s="71"/>
      <c r="J109" s="71"/>
      <c r="K109" s="34" t="s">
        <v>65</v>
      </c>
      <c r="L109" s="78">
        <v>109</v>
      </c>
      <c r="M109" s="78"/>
      <c r="N109" s="73"/>
      <c r="O109" s="80" t="s">
        <v>419</v>
      </c>
      <c r="P109" s="82">
        <v>43698.8553125</v>
      </c>
      <c r="Q109" s="80" t="s">
        <v>462</v>
      </c>
      <c r="R109" s="83" t="s">
        <v>499</v>
      </c>
      <c r="S109" s="80" t="s">
        <v>504</v>
      </c>
      <c r="T109" s="80"/>
      <c r="U109" s="80"/>
      <c r="V109" s="83" t="s">
        <v>553</v>
      </c>
      <c r="W109" s="82">
        <v>43698.8553125</v>
      </c>
      <c r="X109" s="86">
        <v>43698</v>
      </c>
      <c r="Y109" s="88" t="s">
        <v>626</v>
      </c>
      <c r="Z109" s="83" t="s">
        <v>704</v>
      </c>
      <c r="AA109" s="80"/>
      <c r="AB109" s="80"/>
      <c r="AC109" s="88" t="s">
        <v>782</v>
      </c>
      <c r="AD109" s="80"/>
      <c r="AE109" s="80" t="b">
        <v>0</v>
      </c>
      <c r="AF109" s="80">
        <v>0</v>
      </c>
      <c r="AG109" s="88" t="s">
        <v>860</v>
      </c>
      <c r="AH109" s="80" t="b">
        <v>1</v>
      </c>
      <c r="AI109" s="80" t="s">
        <v>877</v>
      </c>
      <c r="AJ109" s="80"/>
      <c r="AK109" s="88" t="s">
        <v>818</v>
      </c>
      <c r="AL109" s="80" t="b">
        <v>0</v>
      </c>
      <c r="AM109" s="80">
        <v>0</v>
      </c>
      <c r="AN109" s="88" t="s">
        <v>887</v>
      </c>
      <c r="AO109" s="80" t="s">
        <v>895</v>
      </c>
      <c r="AP109" s="80" t="b">
        <v>0</v>
      </c>
      <c r="AQ109" s="88" t="s">
        <v>782</v>
      </c>
      <c r="AR109" s="80" t="s">
        <v>197</v>
      </c>
      <c r="AS109" s="80">
        <v>0</v>
      </c>
      <c r="AT109" s="80">
        <v>0</v>
      </c>
      <c r="AU109" s="80"/>
      <c r="AV109" s="80"/>
      <c r="AW109" s="80"/>
      <c r="AX109" s="80"/>
      <c r="AY109" s="80"/>
      <c r="AZ109" s="80"/>
      <c r="BA109" s="80"/>
      <c r="BB109" s="80"/>
      <c r="BC109">
        <v>1</v>
      </c>
      <c r="BD109" s="79" t="str">
        <f>REPLACE(INDEX(GroupVertices[Group],MATCH(Edges[[#This Row],[Vertex 1]],GroupVertices[Vertex],0)),1,1,"")</f>
        <v>3</v>
      </c>
      <c r="BE109" s="79" t="str">
        <f>REPLACE(INDEX(GroupVertices[Group],MATCH(Edges[[#This Row],[Vertex 2]],GroupVertices[Vertex],0)),1,1,"")</f>
        <v>3</v>
      </c>
      <c r="BF109" s="48"/>
      <c r="BG109" s="49"/>
      <c r="BH109" s="48"/>
      <c r="BI109" s="49"/>
      <c r="BJ109" s="48"/>
      <c r="BK109" s="49"/>
      <c r="BL109" s="48"/>
      <c r="BM109" s="49"/>
      <c r="BN109" s="48"/>
    </row>
    <row r="110" spans="1:66" ht="15">
      <c r="A110" s="65" t="s">
        <v>275</v>
      </c>
      <c r="B110" s="65" t="s">
        <v>379</v>
      </c>
      <c r="C110" s="66" t="s">
        <v>3236</v>
      </c>
      <c r="D110" s="67">
        <v>3</v>
      </c>
      <c r="E110" s="68" t="s">
        <v>132</v>
      </c>
      <c r="F110" s="69">
        <v>25</v>
      </c>
      <c r="G110" s="66"/>
      <c r="H110" s="70"/>
      <c r="I110" s="71"/>
      <c r="J110" s="71"/>
      <c r="K110" s="34" t="s">
        <v>65</v>
      </c>
      <c r="L110" s="78">
        <v>110</v>
      </c>
      <c r="M110" s="78"/>
      <c r="N110" s="73"/>
      <c r="O110" s="80" t="s">
        <v>419</v>
      </c>
      <c r="P110" s="82">
        <v>43698.8553125</v>
      </c>
      <c r="Q110" s="80" t="s">
        <v>462</v>
      </c>
      <c r="R110" s="83" t="s">
        <v>499</v>
      </c>
      <c r="S110" s="80" t="s">
        <v>504</v>
      </c>
      <c r="T110" s="80"/>
      <c r="U110" s="80"/>
      <c r="V110" s="83" t="s">
        <v>553</v>
      </c>
      <c r="W110" s="82">
        <v>43698.8553125</v>
      </c>
      <c r="X110" s="86">
        <v>43698</v>
      </c>
      <c r="Y110" s="88" t="s">
        <v>626</v>
      </c>
      <c r="Z110" s="83" t="s">
        <v>704</v>
      </c>
      <c r="AA110" s="80"/>
      <c r="AB110" s="80"/>
      <c r="AC110" s="88" t="s">
        <v>782</v>
      </c>
      <c r="AD110" s="80"/>
      <c r="AE110" s="80" t="b">
        <v>0</v>
      </c>
      <c r="AF110" s="80">
        <v>0</v>
      </c>
      <c r="AG110" s="88" t="s">
        <v>860</v>
      </c>
      <c r="AH110" s="80" t="b">
        <v>1</v>
      </c>
      <c r="AI110" s="80" t="s">
        <v>877</v>
      </c>
      <c r="AJ110" s="80"/>
      <c r="AK110" s="88" t="s">
        <v>818</v>
      </c>
      <c r="AL110" s="80" t="b">
        <v>0</v>
      </c>
      <c r="AM110" s="80">
        <v>0</v>
      </c>
      <c r="AN110" s="88" t="s">
        <v>887</v>
      </c>
      <c r="AO110" s="80" t="s">
        <v>895</v>
      </c>
      <c r="AP110" s="80" t="b">
        <v>0</v>
      </c>
      <c r="AQ110" s="88" t="s">
        <v>782</v>
      </c>
      <c r="AR110" s="80" t="s">
        <v>197</v>
      </c>
      <c r="AS110" s="80">
        <v>0</v>
      </c>
      <c r="AT110" s="80">
        <v>0</v>
      </c>
      <c r="AU110" s="80"/>
      <c r="AV110" s="80"/>
      <c r="AW110" s="80"/>
      <c r="AX110" s="80"/>
      <c r="AY110" s="80"/>
      <c r="AZ110" s="80"/>
      <c r="BA110" s="80"/>
      <c r="BB110" s="80"/>
      <c r="BC110">
        <v>1</v>
      </c>
      <c r="BD110" s="79" t="str">
        <f>REPLACE(INDEX(GroupVertices[Group],MATCH(Edges[[#This Row],[Vertex 1]],GroupVertices[Vertex],0)),1,1,"")</f>
        <v>3</v>
      </c>
      <c r="BE110" s="79" t="str">
        <f>REPLACE(INDEX(GroupVertices[Group],MATCH(Edges[[#This Row],[Vertex 2]],GroupVertices[Vertex],0)),1,1,"")</f>
        <v>3</v>
      </c>
      <c r="BF110" s="48"/>
      <c r="BG110" s="49"/>
      <c r="BH110" s="48"/>
      <c r="BI110" s="49"/>
      <c r="BJ110" s="48"/>
      <c r="BK110" s="49"/>
      <c r="BL110" s="48"/>
      <c r="BM110" s="49"/>
      <c r="BN110" s="48"/>
    </row>
    <row r="111" spans="1:66" ht="15">
      <c r="A111" s="65" t="s">
        <v>275</v>
      </c>
      <c r="B111" s="65" t="s">
        <v>380</v>
      </c>
      <c r="C111" s="66" t="s">
        <v>3236</v>
      </c>
      <c r="D111" s="67">
        <v>3</v>
      </c>
      <c r="E111" s="68" t="s">
        <v>132</v>
      </c>
      <c r="F111" s="69">
        <v>25</v>
      </c>
      <c r="G111" s="66"/>
      <c r="H111" s="70"/>
      <c r="I111" s="71"/>
      <c r="J111" s="71"/>
      <c r="K111" s="34" t="s">
        <v>65</v>
      </c>
      <c r="L111" s="78">
        <v>111</v>
      </c>
      <c r="M111" s="78"/>
      <c r="N111" s="73"/>
      <c r="O111" s="80" t="s">
        <v>419</v>
      </c>
      <c r="P111" s="82">
        <v>43698.8553125</v>
      </c>
      <c r="Q111" s="80" t="s">
        <v>462</v>
      </c>
      <c r="R111" s="83" t="s">
        <v>499</v>
      </c>
      <c r="S111" s="80" t="s">
        <v>504</v>
      </c>
      <c r="T111" s="80"/>
      <c r="U111" s="80"/>
      <c r="V111" s="83" t="s">
        <v>553</v>
      </c>
      <c r="W111" s="82">
        <v>43698.8553125</v>
      </c>
      <c r="X111" s="86">
        <v>43698</v>
      </c>
      <c r="Y111" s="88" t="s">
        <v>626</v>
      </c>
      <c r="Z111" s="83" t="s">
        <v>704</v>
      </c>
      <c r="AA111" s="80"/>
      <c r="AB111" s="80"/>
      <c r="AC111" s="88" t="s">
        <v>782</v>
      </c>
      <c r="AD111" s="80"/>
      <c r="AE111" s="80" t="b">
        <v>0</v>
      </c>
      <c r="AF111" s="80">
        <v>0</v>
      </c>
      <c r="AG111" s="88" t="s">
        <v>860</v>
      </c>
      <c r="AH111" s="80" t="b">
        <v>1</v>
      </c>
      <c r="AI111" s="80" t="s">
        <v>877</v>
      </c>
      <c r="AJ111" s="80"/>
      <c r="AK111" s="88" t="s">
        <v>818</v>
      </c>
      <c r="AL111" s="80" t="b">
        <v>0</v>
      </c>
      <c r="AM111" s="80">
        <v>0</v>
      </c>
      <c r="AN111" s="88" t="s">
        <v>887</v>
      </c>
      <c r="AO111" s="80" t="s">
        <v>895</v>
      </c>
      <c r="AP111" s="80" t="b">
        <v>0</v>
      </c>
      <c r="AQ111" s="88" t="s">
        <v>782</v>
      </c>
      <c r="AR111" s="80" t="s">
        <v>197</v>
      </c>
      <c r="AS111" s="80">
        <v>0</v>
      </c>
      <c r="AT111" s="80">
        <v>0</v>
      </c>
      <c r="AU111" s="80"/>
      <c r="AV111" s="80"/>
      <c r="AW111" s="80"/>
      <c r="AX111" s="80"/>
      <c r="AY111" s="80"/>
      <c r="AZ111" s="80"/>
      <c r="BA111" s="80"/>
      <c r="BB111" s="80"/>
      <c r="BC111">
        <v>1</v>
      </c>
      <c r="BD111" s="79" t="str">
        <f>REPLACE(INDEX(GroupVertices[Group],MATCH(Edges[[#This Row],[Vertex 1]],GroupVertices[Vertex],0)),1,1,"")</f>
        <v>3</v>
      </c>
      <c r="BE111" s="79" t="str">
        <f>REPLACE(INDEX(GroupVertices[Group],MATCH(Edges[[#This Row],[Vertex 2]],GroupVertices[Vertex],0)),1,1,"")</f>
        <v>3</v>
      </c>
      <c r="BF111" s="48"/>
      <c r="BG111" s="49"/>
      <c r="BH111" s="48"/>
      <c r="BI111" s="49"/>
      <c r="BJ111" s="48"/>
      <c r="BK111" s="49"/>
      <c r="BL111" s="48"/>
      <c r="BM111" s="49"/>
      <c r="BN111" s="48"/>
    </row>
    <row r="112" spans="1:66" ht="15">
      <c r="A112" s="65" t="s">
        <v>275</v>
      </c>
      <c r="B112" s="65" t="s">
        <v>381</v>
      </c>
      <c r="C112" s="66" t="s">
        <v>3236</v>
      </c>
      <c r="D112" s="67">
        <v>3</v>
      </c>
      <c r="E112" s="68" t="s">
        <v>132</v>
      </c>
      <c r="F112" s="69">
        <v>25</v>
      </c>
      <c r="G112" s="66"/>
      <c r="H112" s="70"/>
      <c r="I112" s="71"/>
      <c r="J112" s="71"/>
      <c r="K112" s="34" t="s">
        <v>65</v>
      </c>
      <c r="L112" s="78">
        <v>112</v>
      </c>
      <c r="M112" s="78"/>
      <c r="N112" s="73"/>
      <c r="O112" s="80" t="s">
        <v>420</v>
      </c>
      <c r="P112" s="82">
        <v>43698.8553125</v>
      </c>
      <c r="Q112" s="80" t="s">
        <v>462</v>
      </c>
      <c r="R112" s="83" t="s">
        <v>499</v>
      </c>
      <c r="S112" s="80" t="s">
        <v>504</v>
      </c>
      <c r="T112" s="80"/>
      <c r="U112" s="80"/>
      <c r="V112" s="83" t="s">
        <v>553</v>
      </c>
      <c r="W112" s="82">
        <v>43698.8553125</v>
      </c>
      <c r="X112" s="86">
        <v>43698</v>
      </c>
      <c r="Y112" s="88" t="s">
        <v>626</v>
      </c>
      <c r="Z112" s="83" t="s">
        <v>704</v>
      </c>
      <c r="AA112" s="80"/>
      <c r="AB112" s="80"/>
      <c r="AC112" s="88" t="s">
        <v>782</v>
      </c>
      <c r="AD112" s="80"/>
      <c r="AE112" s="80" t="b">
        <v>0</v>
      </c>
      <c r="AF112" s="80">
        <v>0</v>
      </c>
      <c r="AG112" s="88" t="s">
        <v>860</v>
      </c>
      <c r="AH112" s="80" t="b">
        <v>1</v>
      </c>
      <c r="AI112" s="80" t="s">
        <v>877</v>
      </c>
      <c r="AJ112" s="80"/>
      <c r="AK112" s="88" t="s">
        <v>818</v>
      </c>
      <c r="AL112" s="80" t="b">
        <v>0</v>
      </c>
      <c r="AM112" s="80">
        <v>0</v>
      </c>
      <c r="AN112" s="88" t="s">
        <v>887</v>
      </c>
      <c r="AO112" s="80" t="s">
        <v>895</v>
      </c>
      <c r="AP112" s="80" t="b">
        <v>0</v>
      </c>
      <c r="AQ112" s="88" t="s">
        <v>782</v>
      </c>
      <c r="AR112" s="80" t="s">
        <v>197</v>
      </c>
      <c r="AS112" s="80">
        <v>0</v>
      </c>
      <c r="AT112" s="80">
        <v>0</v>
      </c>
      <c r="AU112" s="80"/>
      <c r="AV112" s="80"/>
      <c r="AW112" s="80"/>
      <c r="AX112" s="80"/>
      <c r="AY112" s="80"/>
      <c r="AZ112" s="80"/>
      <c r="BA112" s="80"/>
      <c r="BB112" s="80"/>
      <c r="BC112">
        <v>1</v>
      </c>
      <c r="BD112" s="79" t="str">
        <f>REPLACE(INDEX(GroupVertices[Group],MATCH(Edges[[#This Row],[Vertex 1]],GroupVertices[Vertex],0)),1,1,"")</f>
        <v>3</v>
      </c>
      <c r="BE112" s="79" t="str">
        <f>REPLACE(INDEX(GroupVertices[Group],MATCH(Edges[[#This Row],[Vertex 2]],GroupVertices[Vertex],0)),1,1,"")</f>
        <v>3</v>
      </c>
      <c r="BF112" s="48">
        <v>2</v>
      </c>
      <c r="BG112" s="49">
        <v>5.2631578947368425</v>
      </c>
      <c r="BH112" s="48">
        <v>0</v>
      </c>
      <c r="BI112" s="49">
        <v>0</v>
      </c>
      <c r="BJ112" s="48">
        <v>0</v>
      </c>
      <c r="BK112" s="49">
        <v>0</v>
      </c>
      <c r="BL112" s="48">
        <v>36</v>
      </c>
      <c r="BM112" s="49">
        <v>94.73684210526316</v>
      </c>
      <c r="BN112" s="48">
        <v>38</v>
      </c>
    </row>
    <row r="113" spans="1:66" ht="15">
      <c r="A113" s="65" t="s">
        <v>276</v>
      </c>
      <c r="B113" s="65" t="s">
        <v>308</v>
      </c>
      <c r="C113" s="66" t="s">
        <v>3236</v>
      </c>
      <c r="D113" s="67">
        <v>3</v>
      </c>
      <c r="E113" s="68" t="s">
        <v>132</v>
      </c>
      <c r="F113" s="69">
        <v>25</v>
      </c>
      <c r="G113" s="66"/>
      <c r="H113" s="70"/>
      <c r="I113" s="71"/>
      <c r="J113" s="71"/>
      <c r="K113" s="34" t="s">
        <v>65</v>
      </c>
      <c r="L113" s="78">
        <v>113</v>
      </c>
      <c r="M113" s="78"/>
      <c r="N113" s="73"/>
      <c r="O113" s="80" t="s">
        <v>420</v>
      </c>
      <c r="P113" s="82">
        <v>43698.85922453704</v>
      </c>
      <c r="Q113" s="80" t="s">
        <v>463</v>
      </c>
      <c r="R113" s="83" t="s">
        <v>500</v>
      </c>
      <c r="S113" s="80" t="s">
        <v>504</v>
      </c>
      <c r="T113" s="80"/>
      <c r="U113" s="80"/>
      <c r="V113" s="83" t="s">
        <v>554</v>
      </c>
      <c r="W113" s="82">
        <v>43698.85922453704</v>
      </c>
      <c r="X113" s="86">
        <v>43698</v>
      </c>
      <c r="Y113" s="88" t="s">
        <v>627</v>
      </c>
      <c r="Z113" s="83" t="s">
        <v>705</v>
      </c>
      <c r="AA113" s="80"/>
      <c r="AB113" s="80"/>
      <c r="AC113" s="88" t="s">
        <v>783</v>
      </c>
      <c r="AD113" s="80"/>
      <c r="AE113" s="80" t="b">
        <v>0</v>
      </c>
      <c r="AF113" s="80">
        <v>0</v>
      </c>
      <c r="AG113" s="88" t="s">
        <v>839</v>
      </c>
      <c r="AH113" s="80" t="b">
        <v>1</v>
      </c>
      <c r="AI113" s="80" t="s">
        <v>877</v>
      </c>
      <c r="AJ113" s="80"/>
      <c r="AK113" s="88" t="s">
        <v>818</v>
      </c>
      <c r="AL113" s="80" t="b">
        <v>0</v>
      </c>
      <c r="AM113" s="80">
        <v>0</v>
      </c>
      <c r="AN113" s="88" t="s">
        <v>887</v>
      </c>
      <c r="AO113" s="80" t="s">
        <v>891</v>
      </c>
      <c r="AP113" s="80" t="b">
        <v>0</v>
      </c>
      <c r="AQ113" s="88" t="s">
        <v>783</v>
      </c>
      <c r="AR113" s="80" t="s">
        <v>197</v>
      </c>
      <c r="AS113" s="80">
        <v>0</v>
      </c>
      <c r="AT113" s="80">
        <v>0</v>
      </c>
      <c r="AU113" s="80"/>
      <c r="AV113" s="80"/>
      <c r="AW113" s="80"/>
      <c r="AX113" s="80"/>
      <c r="AY113" s="80"/>
      <c r="AZ113" s="80"/>
      <c r="BA113" s="80"/>
      <c r="BB113" s="80"/>
      <c r="BC113">
        <v>1</v>
      </c>
      <c r="BD113" s="79" t="str">
        <f>REPLACE(INDEX(GroupVertices[Group],MATCH(Edges[[#This Row],[Vertex 1]],GroupVertices[Vertex],0)),1,1,"")</f>
        <v>1</v>
      </c>
      <c r="BE113" s="79" t="str">
        <f>REPLACE(INDEX(GroupVertices[Group],MATCH(Edges[[#This Row],[Vertex 2]],GroupVertices[Vertex],0)),1,1,"")</f>
        <v>1</v>
      </c>
      <c r="BF113" s="48">
        <v>4</v>
      </c>
      <c r="BG113" s="49">
        <v>12.903225806451612</v>
      </c>
      <c r="BH113" s="48">
        <v>0</v>
      </c>
      <c r="BI113" s="49">
        <v>0</v>
      </c>
      <c r="BJ113" s="48">
        <v>0</v>
      </c>
      <c r="BK113" s="49">
        <v>0</v>
      </c>
      <c r="BL113" s="48">
        <v>27</v>
      </c>
      <c r="BM113" s="49">
        <v>87.09677419354838</v>
      </c>
      <c r="BN113" s="48">
        <v>31</v>
      </c>
    </row>
    <row r="114" spans="1:66" ht="15">
      <c r="A114" s="65" t="s">
        <v>277</v>
      </c>
      <c r="B114" s="65" t="s">
        <v>308</v>
      </c>
      <c r="C114" s="66" t="s">
        <v>3236</v>
      </c>
      <c r="D114" s="67">
        <v>3</v>
      </c>
      <c r="E114" s="68" t="s">
        <v>132</v>
      </c>
      <c r="F114" s="69">
        <v>25</v>
      </c>
      <c r="G114" s="66"/>
      <c r="H114" s="70"/>
      <c r="I114" s="71"/>
      <c r="J114" s="71"/>
      <c r="K114" s="34" t="s">
        <v>65</v>
      </c>
      <c r="L114" s="78">
        <v>114</v>
      </c>
      <c r="M114" s="78"/>
      <c r="N114" s="73"/>
      <c r="O114" s="80" t="s">
        <v>420</v>
      </c>
      <c r="P114" s="82">
        <v>43698.86195601852</v>
      </c>
      <c r="Q114" s="80" t="s">
        <v>464</v>
      </c>
      <c r="R114" s="83" t="s">
        <v>499</v>
      </c>
      <c r="S114" s="80" t="s">
        <v>504</v>
      </c>
      <c r="T114" s="80"/>
      <c r="U114" s="80"/>
      <c r="V114" s="83" t="s">
        <v>555</v>
      </c>
      <c r="W114" s="82">
        <v>43698.86195601852</v>
      </c>
      <c r="X114" s="86">
        <v>43698</v>
      </c>
      <c r="Y114" s="88" t="s">
        <v>628</v>
      </c>
      <c r="Z114" s="83" t="s">
        <v>706</v>
      </c>
      <c r="AA114" s="80"/>
      <c r="AB114" s="80"/>
      <c r="AC114" s="88" t="s">
        <v>784</v>
      </c>
      <c r="AD114" s="80"/>
      <c r="AE114" s="80" t="b">
        <v>0</v>
      </c>
      <c r="AF114" s="80">
        <v>0</v>
      </c>
      <c r="AG114" s="88" t="s">
        <v>839</v>
      </c>
      <c r="AH114" s="80" t="b">
        <v>1</v>
      </c>
      <c r="AI114" s="80" t="s">
        <v>877</v>
      </c>
      <c r="AJ114" s="80"/>
      <c r="AK114" s="88" t="s">
        <v>818</v>
      </c>
      <c r="AL114" s="80" t="b">
        <v>0</v>
      </c>
      <c r="AM114" s="80">
        <v>0</v>
      </c>
      <c r="AN114" s="88" t="s">
        <v>887</v>
      </c>
      <c r="AO114" s="80" t="s">
        <v>893</v>
      </c>
      <c r="AP114" s="80" t="b">
        <v>0</v>
      </c>
      <c r="AQ114" s="88" t="s">
        <v>784</v>
      </c>
      <c r="AR114" s="80" t="s">
        <v>197</v>
      </c>
      <c r="AS114" s="80">
        <v>0</v>
      </c>
      <c r="AT114" s="80">
        <v>0</v>
      </c>
      <c r="AU114" s="80"/>
      <c r="AV114" s="80"/>
      <c r="AW114" s="80"/>
      <c r="AX114" s="80"/>
      <c r="AY114" s="80"/>
      <c r="AZ114" s="80"/>
      <c r="BA114" s="80"/>
      <c r="BB114" s="80"/>
      <c r="BC114">
        <v>1</v>
      </c>
      <c r="BD114" s="79" t="str">
        <f>REPLACE(INDEX(GroupVertices[Group],MATCH(Edges[[#This Row],[Vertex 1]],GroupVertices[Vertex],0)),1,1,"")</f>
        <v>1</v>
      </c>
      <c r="BE114" s="79" t="str">
        <f>REPLACE(INDEX(GroupVertices[Group],MATCH(Edges[[#This Row],[Vertex 2]],GroupVertices[Vertex],0)),1,1,"")</f>
        <v>1</v>
      </c>
      <c r="BF114" s="48">
        <v>0</v>
      </c>
      <c r="BG114" s="49">
        <v>0</v>
      </c>
      <c r="BH114" s="48">
        <v>1</v>
      </c>
      <c r="BI114" s="49">
        <v>20</v>
      </c>
      <c r="BJ114" s="48">
        <v>0</v>
      </c>
      <c r="BK114" s="49">
        <v>0</v>
      </c>
      <c r="BL114" s="48">
        <v>4</v>
      </c>
      <c r="BM114" s="49">
        <v>80</v>
      </c>
      <c r="BN114" s="48">
        <v>5</v>
      </c>
    </row>
    <row r="115" spans="1:66" ht="15">
      <c r="A115" s="65" t="s">
        <v>278</v>
      </c>
      <c r="B115" s="65" t="s">
        <v>382</v>
      </c>
      <c r="C115" s="66" t="s">
        <v>3236</v>
      </c>
      <c r="D115" s="67">
        <v>3</v>
      </c>
      <c r="E115" s="68" t="s">
        <v>132</v>
      </c>
      <c r="F115" s="69">
        <v>25</v>
      </c>
      <c r="G115" s="66"/>
      <c r="H115" s="70"/>
      <c r="I115" s="71"/>
      <c r="J115" s="71"/>
      <c r="K115" s="34" t="s">
        <v>65</v>
      </c>
      <c r="L115" s="78">
        <v>115</v>
      </c>
      <c r="M115" s="78"/>
      <c r="N115" s="73"/>
      <c r="O115" s="80" t="s">
        <v>419</v>
      </c>
      <c r="P115" s="82">
        <v>43698.86699074074</v>
      </c>
      <c r="Q115" s="80" t="s">
        <v>465</v>
      </c>
      <c r="R115" s="83" t="s">
        <v>502</v>
      </c>
      <c r="S115" s="80" t="s">
        <v>504</v>
      </c>
      <c r="T115" s="80"/>
      <c r="U115" s="80"/>
      <c r="V115" s="83" t="s">
        <v>556</v>
      </c>
      <c r="W115" s="82">
        <v>43698.86699074074</v>
      </c>
      <c r="X115" s="86">
        <v>43698</v>
      </c>
      <c r="Y115" s="88" t="s">
        <v>629</v>
      </c>
      <c r="Z115" s="83" t="s">
        <v>707</v>
      </c>
      <c r="AA115" s="80"/>
      <c r="AB115" s="80"/>
      <c r="AC115" s="88" t="s">
        <v>785</v>
      </c>
      <c r="AD115" s="88" t="s">
        <v>826</v>
      </c>
      <c r="AE115" s="80" t="b">
        <v>0</v>
      </c>
      <c r="AF115" s="80">
        <v>1</v>
      </c>
      <c r="AG115" s="88" t="s">
        <v>861</v>
      </c>
      <c r="AH115" s="80" t="b">
        <v>1</v>
      </c>
      <c r="AI115" s="80" t="s">
        <v>877</v>
      </c>
      <c r="AJ115" s="80"/>
      <c r="AK115" s="88" t="s">
        <v>818</v>
      </c>
      <c r="AL115" s="80" t="b">
        <v>0</v>
      </c>
      <c r="AM115" s="80">
        <v>1</v>
      </c>
      <c r="AN115" s="88" t="s">
        <v>887</v>
      </c>
      <c r="AO115" s="80" t="s">
        <v>895</v>
      </c>
      <c r="AP115" s="80" t="b">
        <v>0</v>
      </c>
      <c r="AQ115" s="88" t="s">
        <v>826</v>
      </c>
      <c r="AR115" s="80" t="s">
        <v>197</v>
      </c>
      <c r="AS115" s="80">
        <v>0</v>
      </c>
      <c r="AT115" s="80">
        <v>0</v>
      </c>
      <c r="AU115" s="80"/>
      <c r="AV115" s="80"/>
      <c r="AW115" s="80"/>
      <c r="AX115" s="80"/>
      <c r="AY115" s="80"/>
      <c r="AZ115" s="80"/>
      <c r="BA115" s="80"/>
      <c r="BB115" s="80"/>
      <c r="BC115">
        <v>1</v>
      </c>
      <c r="BD115" s="79" t="str">
        <f>REPLACE(INDEX(GroupVertices[Group],MATCH(Edges[[#This Row],[Vertex 1]],GroupVertices[Vertex],0)),1,1,"")</f>
        <v>6</v>
      </c>
      <c r="BE115" s="79" t="str">
        <f>REPLACE(INDEX(GroupVertices[Group],MATCH(Edges[[#This Row],[Vertex 2]],GroupVertices[Vertex],0)),1,1,"")</f>
        <v>6</v>
      </c>
      <c r="BF115" s="48"/>
      <c r="BG115" s="49"/>
      <c r="BH115" s="48"/>
      <c r="BI115" s="49"/>
      <c r="BJ115" s="48"/>
      <c r="BK115" s="49"/>
      <c r="BL115" s="48"/>
      <c r="BM115" s="49"/>
      <c r="BN115" s="48"/>
    </row>
    <row r="116" spans="1:66" ht="15">
      <c r="A116" s="65" t="s">
        <v>278</v>
      </c>
      <c r="B116" s="65" t="s">
        <v>383</v>
      </c>
      <c r="C116" s="66" t="s">
        <v>3236</v>
      </c>
      <c r="D116" s="67">
        <v>3</v>
      </c>
      <c r="E116" s="68" t="s">
        <v>132</v>
      </c>
      <c r="F116" s="69">
        <v>25</v>
      </c>
      <c r="G116" s="66"/>
      <c r="H116" s="70"/>
      <c r="I116" s="71"/>
      <c r="J116" s="71"/>
      <c r="K116" s="34" t="s">
        <v>65</v>
      </c>
      <c r="L116" s="78">
        <v>116</v>
      </c>
      <c r="M116" s="78"/>
      <c r="N116" s="73"/>
      <c r="O116" s="80" t="s">
        <v>419</v>
      </c>
      <c r="P116" s="82">
        <v>43698.86699074074</v>
      </c>
      <c r="Q116" s="80" t="s">
        <v>465</v>
      </c>
      <c r="R116" s="83" t="s">
        <v>502</v>
      </c>
      <c r="S116" s="80" t="s">
        <v>504</v>
      </c>
      <c r="T116" s="80"/>
      <c r="U116" s="80"/>
      <c r="V116" s="83" t="s">
        <v>556</v>
      </c>
      <c r="W116" s="82">
        <v>43698.86699074074</v>
      </c>
      <c r="X116" s="86">
        <v>43698</v>
      </c>
      <c r="Y116" s="88" t="s">
        <v>629</v>
      </c>
      <c r="Z116" s="83" t="s">
        <v>707</v>
      </c>
      <c r="AA116" s="80"/>
      <c r="AB116" s="80"/>
      <c r="AC116" s="88" t="s">
        <v>785</v>
      </c>
      <c r="AD116" s="88" t="s">
        <v>826</v>
      </c>
      <c r="AE116" s="80" t="b">
        <v>0</v>
      </c>
      <c r="AF116" s="80">
        <v>1</v>
      </c>
      <c r="AG116" s="88" t="s">
        <v>861</v>
      </c>
      <c r="AH116" s="80" t="b">
        <v>1</v>
      </c>
      <c r="AI116" s="80" t="s">
        <v>877</v>
      </c>
      <c r="AJ116" s="80"/>
      <c r="AK116" s="88" t="s">
        <v>818</v>
      </c>
      <c r="AL116" s="80" t="b">
        <v>0</v>
      </c>
      <c r="AM116" s="80">
        <v>1</v>
      </c>
      <c r="AN116" s="88" t="s">
        <v>887</v>
      </c>
      <c r="AO116" s="80" t="s">
        <v>895</v>
      </c>
      <c r="AP116" s="80" t="b">
        <v>0</v>
      </c>
      <c r="AQ116" s="88" t="s">
        <v>826</v>
      </c>
      <c r="AR116" s="80" t="s">
        <v>197</v>
      </c>
      <c r="AS116" s="80">
        <v>0</v>
      </c>
      <c r="AT116" s="80">
        <v>0</v>
      </c>
      <c r="AU116" s="80"/>
      <c r="AV116" s="80"/>
      <c r="AW116" s="80"/>
      <c r="AX116" s="80"/>
      <c r="AY116" s="80"/>
      <c r="AZ116" s="80"/>
      <c r="BA116" s="80"/>
      <c r="BB116" s="80"/>
      <c r="BC116">
        <v>1</v>
      </c>
      <c r="BD116" s="79" t="str">
        <f>REPLACE(INDEX(GroupVertices[Group],MATCH(Edges[[#This Row],[Vertex 1]],GroupVertices[Vertex],0)),1,1,"")</f>
        <v>6</v>
      </c>
      <c r="BE116" s="79" t="str">
        <f>REPLACE(INDEX(GroupVertices[Group],MATCH(Edges[[#This Row],[Vertex 2]],GroupVertices[Vertex],0)),1,1,"")</f>
        <v>6</v>
      </c>
      <c r="BF116" s="48"/>
      <c r="BG116" s="49"/>
      <c r="BH116" s="48"/>
      <c r="BI116" s="49"/>
      <c r="BJ116" s="48"/>
      <c r="BK116" s="49"/>
      <c r="BL116" s="48"/>
      <c r="BM116" s="49"/>
      <c r="BN116" s="48"/>
    </row>
    <row r="117" spans="1:66" ht="15">
      <c r="A117" s="65" t="s">
        <v>278</v>
      </c>
      <c r="B117" s="65" t="s">
        <v>384</v>
      </c>
      <c r="C117" s="66" t="s">
        <v>3236</v>
      </c>
      <c r="D117" s="67">
        <v>3</v>
      </c>
      <c r="E117" s="68" t="s">
        <v>132</v>
      </c>
      <c r="F117" s="69">
        <v>25</v>
      </c>
      <c r="G117" s="66"/>
      <c r="H117" s="70"/>
      <c r="I117" s="71"/>
      <c r="J117" s="71"/>
      <c r="K117" s="34" t="s">
        <v>65</v>
      </c>
      <c r="L117" s="78">
        <v>117</v>
      </c>
      <c r="M117" s="78"/>
      <c r="N117" s="73"/>
      <c r="O117" s="80" t="s">
        <v>419</v>
      </c>
      <c r="P117" s="82">
        <v>43698.86699074074</v>
      </c>
      <c r="Q117" s="80" t="s">
        <v>465</v>
      </c>
      <c r="R117" s="83" t="s">
        <v>502</v>
      </c>
      <c r="S117" s="80" t="s">
        <v>504</v>
      </c>
      <c r="T117" s="80"/>
      <c r="U117" s="80"/>
      <c r="V117" s="83" t="s">
        <v>556</v>
      </c>
      <c r="W117" s="82">
        <v>43698.86699074074</v>
      </c>
      <c r="X117" s="86">
        <v>43698</v>
      </c>
      <c r="Y117" s="88" t="s">
        <v>629</v>
      </c>
      <c r="Z117" s="83" t="s">
        <v>707</v>
      </c>
      <c r="AA117" s="80"/>
      <c r="AB117" s="80"/>
      <c r="AC117" s="88" t="s">
        <v>785</v>
      </c>
      <c r="AD117" s="88" t="s">
        <v>826</v>
      </c>
      <c r="AE117" s="80" t="b">
        <v>0</v>
      </c>
      <c r="AF117" s="80">
        <v>1</v>
      </c>
      <c r="AG117" s="88" t="s">
        <v>861</v>
      </c>
      <c r="AH117" s="80" t="b">
        <v>1</v>
      </c>
      <c r="AI117" s="80" t="s">
        <v>877</v>
      </c>
      <c r="AJ117" s="80"/>
      <c r="AK117" s="88" t="s">
        <v>818</v>
      </c>
      <c r="AL117" s="80" t="b">
        <v>0</v>
      </c>
      <c r="AM117" s="80">
        <v>1</v>
      </c>
      <c r="AN117" s="88" t="s">
        <v>887</v>
      </c>
      <c r="AO117" s="80" t="s">
        <v>895</v>
      </c>
      <c r="AP117" s="80" t="b">
        <v>0</v>
      </c>
      <c r="AQ117" s="88" t="s">
        <v>826</v>
      </c>
      <c r="AR117" s="80" t="s">
        <v>197</v>
      </c>
      <c r="AS117" s="80">
        <v>0</v>
      </c>
      <c r="AT117" s="80">
        <v>0</v>
      </c>
      <c r="AU117" s="80"/>
      <c r="AV117" s="80"/>
      <c r="AW117" s="80"/>
      <c r="AX117" s="80"/>
      <c r="AY117" s="80"/>
      <c r="AZ117" s="80"/>
      <c r="BA117" s="80"/>
      <c r="BB117" s="80"/>
      <c r="BC117">
        <v>1</v>
      </c>
      <c r="BD117" s="79" t="str">
        <f>REPLACE(INDEX(GroupVertices[Group],MATCH(Edges[[#This Row],[Vertex 1]],GroupVertices[Vertex],0)),1,1,"")</f>
        <v>6</v>
      </c>
      <c r="BE117" s="79" t="str">
        <f>REPLACE(INDEX(GroupVertices[Group],MATCH(Edges[[#This Row],[Vertex 2]],GroupVertices[Vertex],0)),1,1,"")</f>
        <v>6</v>
      </c>
      <c r="BF117" s="48"/>
      <c r="BG117" s="49"/>
      <c r="BH117" s="48"/>
      <c r="BI117" s="49"/>
      <c r="BJ117" s="48"/>
      <c r="BK117" s="49"/>
      <c r="BL117" s="48"/>
      <c r="BM117" s="49"/>
      <c r="BN117" s="48"/>
    </row>
    <row r="118" spans="1:66" ht="15">
      <c r="A118" s="65" t="s">
        <v>278</v>
      </c>
      <c r="B118" s="65" t="s">
        <v>385</v>
      </c>
      <c r="C118" s="66" t="s">
        <v>3236</v>
      </c>
      <c r="D118" s="67">
        <v>3</v>
      </c>
      <c r="E118" s="68" t="s">
        <v>132</v>
      </c>
      <c r="F118" s="69">
        <v>25</v>
      </c>
      <c r="G118" s="66"/>
      <c r="H118" s="70"/>
      <c r="I118" s="71"/>
      <c r="J118" s="71"/>
      <c r="K118" s="34" t="s">
        <v>65</v>
      </c>
      <c r="L118" s="78">
        <v>118</v>
      </c>
      <c r="M118" s="78"/>
      <c r="N118" s="73"/>
      <c r="O118" s="80" t="s">
        <v>419</v>
      </c>
      <c r="P118" s="82">
        <v>43698.86699074074</v>
      </c>
      <c r="Q118" s="80" t="s">
        <v>465</v>
      </c>
      <c r="R118" s="83" t="s">
        <v>502</v>
      </c>
      <c r="S118" s="80" t="s">
        <v>504</v>
      </c>
      <c r="T118" s="80"/>
      <c r="U118" s="80"/>
      <c r="V118" s="83" t="s">
        <v>556</v>
      </c>
      <c r="W118" s="82">
        <v>43698.86699074074</v>
      </c>
      <c r="X118" s="86">
        <v>43698</v>
      </c>
      <c r="Y118" s="88" t="s">
        <v>629</v>
      </c>
      <c r="Z118" s="83" t="s">
        <v>707</v>
      </c>
      <c r="AA118" s="80"/>
      <c r="AB118" s="80"/>
      <c r="AC118" s="88" t="s">
        <v>785</v>
      </c>
      <c r="AD118" s="88" t="s">
        <v>826</v>
      </c>
      <c r="AE118" s="80" t="b">
        <v>0</v>
      </c>
      <c r="AF118" s="80">
        <v>1</v>
      </c>
      <c r="AG118" s="88" t="s">
        <v>861</v>
      </c>
      <c r="AH118" s="80" t="b">
        <v>1</v>
      </c>
      <c r="AI118" s="80" t="s">
        <v>877</v>
      </c>
      <c r="AJ118" s="80"/>
      <c r="AK118" s="88" t="s">
        <v>818</v>
      </c>
      <c r="AL118" s="80" t="b">
        <v>0</v>
      </c>
      <c r="AM118" s="80">
        <v>1</v>
      </c>
      <c r="AN118" s="88" t="s">
        <v>887</v>
      </c>
      <c r="AO118" s="80" t="s">
        <v>895</v>
      </c>
      <c r="AP118" s="80" t="b">
        <v>0</v>
      </c>
      <c r="AQ118" s="88" t="s">
        <v>826</v>
      </c>
      <c r="AR118" s="80" t="s">
        <v>197</v>
      </c>
      <c r="AS118" s="80">
        <v>0</v>
      </c>
      <c r="AT118" s="80">
        <v>0</v>
      </c>
      <c r="AU118" s="80"/>
      <c r="AV118" s="80"/>
      <c r="AW118" s="80"/>
      <c r="AX118" s="80"/>
      <c r="AY118" s="80"/>
      <c r="AZ118" s="80"/>
      <c r="BA118" s="80"/>
      <c r="BB118" s="80"/>
      <c r="BC118">
        <v>1</v>
      </c>
      <c r="BD118" s="79" t="str">
        <f>REPLACE(INDEX(GroupVertices[Group],MATCH(Edges[[#This Row],[Vertex 1]],GroupVertices[Vertex],0)),1,1,"")</f>
        <v>6</v>
      </c>
      <c r="BE118" s="79" t="str">
        <f>REPLACE(INDEX(GroupVertices[Group],MATCH(Edges[[#This Row],[Vertex 2]],GroupVertices[Vertex],0)),1,1,"")</f>
        <v>6</v>
      </c>
      <c r="BF118" s="48"/>
      <c r="BG118" s="49"/>
      <c r="BH118" s="48"/>
      <c r="BI118" s="49"/>
      <c r="BJ118" s="48"/>
      <c r="BK118" s="49"/>
      <c r="BL118" s="48"/>
      <c r="BM118" s="49"/>
      <c r="BN118" s="48"/>
    </row>
    <row r="119" spans="1:66" ht="15">
      <c r="A119" s="65" t="s">
        <v>278</v>
      </c>
      <c r="B119" s="65" t="s">
        <v>386</v>
      </c>
      <c r="C119" s="66" t="s">
        <v>3236</v>
      </c>
      <c r="D119" s="67">
        <v>3</v>
      </c>
      <c r="E119" s="68" t="s">
        <v>132</v>
      </c>
      <c r="F119" s="69">
        <v>25</v>
      </c>
      <c r="G119" s="66"/>
      <c r="H119" s="70"/>
      <c r="I119" s="71"/>
      <c r="J119" s="71"/>
      <c r="K119" s="34" t="s">
        <v>65</v>
      </c>
      <c r="L119" s="78">
        <v>119</v>
      </c>
      <c r="M119" s="78"/>
      <c r="N119" s="73"/>
      <c r="O119" s="80" t="s">
        <v>419</v>
      </c>
      <c r="P119" s="82">
        <v>43698.86699074074</v>
      </c>
      <c r="Q119" s="80" t="s">
        <v>465</v>
      </c>
      <c r="R119" s="83" t="s">
        <v>502</v>
      </c>
      <c r="S119" s="80" t="s">
        <v>504</v>
      </c>
      <c r="T119" s="80"/>
      <c r="U119" s="80"/>
      <c r="V119" s="83" t="s">
        <v>556</v>
      </c>
      <c r="W119" s="82">
        <v>43698.86699074074</v>
      </c>
      <c r="X119" s="86">
        <v>43698</v>
      </c>
      <c r="Y119" s="88" t="s">
        <v>629</v>
      </c>
      <c r="Z119" s="83" t="s">
        <v>707</v>
      </c>
      <c r="AA119" s="80"/>
      <c r="AB119" s="80"/>
      <c r="AC119" s="88" t="s">
        <v>785</v>
      </c>
      <c r="AD119" s="88" t="s">
        <v>826</v>
      </c>
      <c r="AE119" s="80" t="b">
        <v>0</v>
      </c>
      <c r="AF119" s="80">
        <v>1</v>
      </c>
      <c r="AG119" s="88" t="s">
        <v>861</v>
      </c>
      <c r="AH119" s="80" t="b">
        <v>1</v>
      </c>
      <c r="AI119" s="80" t="s">
        <v>877</v>
      </c>
      <c r="AJ119" s="80"/>
      <c r="AK119" s="88" t="s">
        <v>818</v>
      </c>
      <c r="AL119" s="80" t="b">
        <v>0</v>
      </c>
      <c r="AM119" s="80">
        <v>1</v>
      </c>
      <c r="AN119" s="88" t="s">
        <v>887</v>
      </c>
      <c r="AO119" s="80" t="s">
        <v>895</v>
      </c>
      <c r="AP119" s="80" t="b">
        <v>0</v>
      </c>
      <c r="AQ119" s="88" t="s">
        <v>826</v>
      </c>
      <c r="AR119" s="80" t="s">
        <v>197</v>
      </c>
      <c r="AS119" s="80">
        <v>0</v>
      </c>
      <c r="AT119" s="80">
        <v>0</v>
      </c>
      <c r="AU119" s="80"/>
      <c r="AV119" s="80"/>
      <c r="AW119" s="80"/>
      <c r="AX119" s="80"/>
      <c r="AY119" s="80"/>
      <c r="AZ119" s="80"/>
      <c r="BA119" s="80"/>
      <c r="BB119" s="80"/>
      <c r="BC119">
        <v>1</v>
      </c>
      <c r="BD119" s="79" t="str">
        <f>REPLACE(INDEX(GroupVertices[Group],MATCH(Edges[[#This Row],[Vertex 1]],GroupVertices[Vertex],0)),1,1,"")</f>
        <v>6</v>
      </c>
      <c r="BE119" s="79" t="str">
        <f>REPLACE(INDEX(GroupVertices[Group],MATCH(Edges[[#This Row],[Vertex 2]],GroupVertices[Vertex],0)),1,1,"")</f>
        <v>6</v>
      </c>
      <c r="BF119" s="48"/>
      <c r="BG119" s="49"/>
      <c r="BH119" s="48"/>
      <c r="BI119" s="49"/>
      <c r="BJ119" s="48"/>
      <c r="BK119" s="49"/>
      <c r="BL119" s="48"/>
      <c r="BM119" s="49"/>
      <c r="BN119" s="48"/>
    </row>
    <row r="120" spans="1:66" ht="15">
      <c r="A120" s="65" t="s">
        <v>278</v>
      </c>
      <c r="B120" s="65" t="s">
        <v>387</v>
      </c>
      <c r="C120" s="66" t="s">
        <v>3236</v>
      </c>
      <c r="D120" s="67">
        <v>3</v>
      </c>
      <c r="E120" s="68" t="s">
        <v>132</v>
      </c>
      <c r="F120" s="69">
        <v>25</v>
      </c>
      <c r="G120" s="66"/>
      <c r="H120" s="70"/>
      <c r="I120" s="71"/>
      <c r="J120" s="71"/>
      <c r="K120" s="34" t="s">
        <v>65</v>
      </c>
      <c r="L120" s="78">
        <v>120</v>
      </c>
      <c r="M120" s="78"/>
      <c r="N120" s="73"/>
      <c r="O120" s="80" t="s">
        <v>419</v>
      </c>
      <c r="P120" s="82">
        <v>43698.86699074074</v>
      </c>
      <c r="Q120" s="80" t="s">
        <v>465</v>
      </c>
      <c r="R120" s="83" t="s">
        <v>502</v>
      </c>
      <c r="S120" s="80" t="s">
        <v>504</v>
      </c>
      <c r="T120" s="80"/>
      <c r="U120" s="80"/>
      <c r="V120" s="83" t="s">
        <v>556</v>
      </c>
      <c r="W120" s="82">
        <v>43698.86699074074</v>
      </c>
      <c r="X120" s="86">
        <v>43698</v>
      </c>
      <c r="Y120" s="88" t="s">
        <v>629</v>
      </c>
      <c r="Z120" s="83" t="s">
        <v>707</v>
      </c>
      <c r="AA120" s="80"/>
      <c r="AB120" s="80"/>
      <c r="AC120" s="88" t="s">
        <v>785</v>
      </c>
      <c r="AD120" s="88" t="s">
        <v>826</v>
      </c>
      <c r="AE120" s="80" t="b">
        <v>0</v>
      </c>
      <c r="AF120" s="80">
        <v>1</v>
      </c>
      <c r="AG120" s="88" t="s">
        <v>861</v>
      </c>
      <c r="AH120" s="80" t="b">
        <v>1</v>
      </c>
      <c r="AI120" s="80" t="s">
        <v>877</v>
      </c>
      <c r="AJ120" s="80"/>
      <c r="AK120" s="88" t="s">
        <v>818</v>
      </c>
      <c r="AL120" s="80" t="b">
        <v>0</v>
      </c>
      <c r="AM120" s="80">
        <v>1</v>
      </c>
      <c r="AN120" s="88" t="s">
        <v>887</v>
      </c>
      <c r="AO120" s="80" t="s">
        <v>895</v>
      </c>
      <c r="AP120" s="80" t="b">
        <v>0</v>
      </c>
      <c r="AQ120" s="88" t="s">
        <v>826</v>
      </c>
      <c r="AR120" s="80" t="s">
        <v>197</v>
      </c>
      <c r="AS120" s="80">
        <v>0</v>
      </c>
      <c r="AT120" s="80">
        <v>0</v>
      </c>
      <c r="AU120" s="80"/>
      <c r="AV120" s="80"/>
      <c r="AW120" s="80"/>
      <c r="AX120" s="80"/>
      <c r="AY120" s="80"/>
      <c r="AZ120" s="80"/>
      <c r="BA120" s="80"/>
      <c r="BB120" s="80"/>
      <c r="BC120">
        <v>1</v>
      </c>
      <c r="BD120" s="79" t="str">
        <f>REPLACE(INDEX(GroupVertices[Group],MATCH(Edges[[#This Row],[Vertex 1]],GroupVertices[Vertex],0)),1,1,"")</f>
        <v>6</v>
      </c>
      <c r="BE120" s="79" t="str">
        <f>REPLACE(INDEX(GroupVertices[Group],MATCH(Edges[[#This Row],[Vertex 2]],GroupVertices[Vertex],0)),1,1,"")</f>
        <v>6</v>
      </c>
      <c r="BF120" s="48"/>
      <c r="BG120" s="49"/>
      <c r="BH120" s="48"/>
      <c r="BI120" s="49"/>
      <c r="BJ120" s="48"/>
      <c r="BK120" s="49"/>
      <c r="BL120" s="48"/>
      <c r="BM120" s="49"/>
      <c r="BN120" s="48"/>
    </row>
    <row r="121" spans="1:66" ht="15">
      <c r="A121" s="65" t="s">
        <v>278</v>
      </c>
      <c r="B121" s="65" t="s">
        <v>310</v>
      </c>
      <c r="C121" s="66" t="s">
        <v>3236</v>
      </c>
      <c r="D121" s="67">
        <v>3</v>
      </c>
      <c r="E121" s="68" t="s">
        <v>132</v>
      </c>
      <c r="F121" s="69">
        <v>25</v>
      </c>
      <c r="G121" s="66"/>
      <c r="H121" s="70"/>
      <c r="I121" s="71"/>
      <c r="J121" s="71"/>
      <c r="K121" s="34" t="s">
        <v>65</v>
      </c>
      <c r="L121" s="78">
        <v>121</v>
      </c>
      <c r="M121" s="78"/>
      <c r="N121" s="73"/>
      <c r="O121" s="80" t="s">
        <v>419</v>
      </c>
      <c r="P121" s="82">
        <v>43698.86699074074</v>
      </c>
      <c r="Q121" s="80" t="s">
        <v>465</v>
      </c>
      <c r="R121" s="83" t="s">
        <v>502</v>
      </c>
      <c r="S121" s="80" t="s">
        <v>504</v>
      </c>
      <c r="T121" s="80"/>
      <c r="U121" s="80"/>
      <c r="V121" s="83" t="s">
        <v>556</v>
      </c>
      <c r="W121" s="82">
        <v>43698.86699074074</v>
      </c>
      <c r="X121" s="86">
        <v>43698</v>
      </c>
      <c r="Y121" s="88" t="s">
        <v>629</v>
      </c>
      <c r="Z121" s="83" t="s">
        <v>707</v>
      </c>
      <c r="AA121" s="80"/>
      <c r="AB121" s="80"/>
      <c r="AC121" s="88" t="s">
        <v>785</v>
      </c>
      <c r="AD121" s="88" t="s">
        <v>826</v>
      </c>
      <c r="AE121" s="80" t="b">
        <v>0</v>
      </c>
      <c r="AF121" s="80">
        <v>1</v>
      </c>
      <c r="AG121" s="88" t="s">
        <v>861</v>
      </c>
      <c r="AH121" s="80" t="b">
        <v>1</v>
      </c>
      <c r="AI121" s="80" t="s">
        <v>877</v>
      </c>
      <c r="AJ121" s="80"/>
      <c r="AK121" s="88" t="s">
        <v>818</v>
      </c>
      <c r="AL121" s="80" t="b">
        <v>0</v>
      </c>
      <c r="AM121" s="80">
        <v>1</v>
      </c>
      <c r="AN121" s="88" t="s">
        <v>887</v>
      </c>
      <c r="AO121" s="80" t="s">
        <v>895</v>
      </c>
      <c r="AP121" s="80" t="b">
        <v>0</v>
      </c>
      <c r="AQ121" s="88" t="s">
        <v>826</v>
      </c>
      <c r="AR121" s="80" t="s">
        <v>197</v>
      </c>
      <c r="AS121" s="80">
        <v>0</v>
      </c>
      <c r="AT121" s="80">
        <v>0</v>
      </c>
      <c r="AU121" s="80"/>
      <c r="AV121" s="80"/>
      <c r="AW121" s="80"/>
      <c r="AX121" s="80"/>
      <c r="AY121" s="80"/>
      <c r="AZ121" s="80"/>
      <c r="BA121" s="80"/>
      <c r="BB121" s="80"/>
      <c r="BC121">
        <v>1</v>
      </c>
      <c r="BD121" s="79" t="str">
        <f>REPLACE(INDEX(GroupVertices[Group],MATCH(Edges[[#This Row],[Vertex 1]],GroupVertices[Vertex],0)),1,1,"")</f>
        <v>6</v>
      </c>
      <c r="BE121" s="79" t="str">
        <f>REPLACE(INDEX(GroupVertices[Group],MATCH(Edges[[#This Row],[Vertex 2]],GroupVertices[Vertex],0)),1,1,"")</f>
        <v>6</v>
      </c>
      <c r="BF121" s="48"/>
      <c r="BG121" s="49"/>
      <c r="BH121" s="48"/>
      <c r="BI121" s="49"/>
      <c r="BJ121" s="48"/>
      <c r="BK121" s="49"/>
      <c r="BL121" s="48"/>
      <c r="BM121" s="49"/>
      <c r="BN121" s="48"/>
    </row>
    <row r="122" spans="1:66" ht="15">
      <c r="A122" s="65" t="s">
        <v>278</v>
      </c>
      <c r="B122" s="65" t="s">
        <v>388</v>
      </c>
      <c r="C122" s="66" t="s">
        <v>3236</v>
      </c>
      <c r="D122" s="67">
        <v>3</v>
      </c>
      <c r="E122" s="68" t="s">
        <v>132</v>
      </c>
      <c r="F122" s="69">
        <v>25</v>
      </c>
      <c r="G122" s="66"/>
      <c r="H122" s="70"/>
      <c r="I122" s="71"/>
      <c r="J122" s="71"/>
      <c r="K122" s="34" t="s">
        <v>65</v>
      </c>
      <c r="L122" s="78">
        <v>122</v>
      </c>
      <c r="M122" s="78"/>
      <c r="N122" s="73"/>
      <c r="O122" s="80" t="s">
        <v>419</v>
      </c>
      <c r="P122" s="82">
        <v>43698.86699074074</v>
      </c>
      <c r="Q122" s="80" t="s">
        <v>465</v>
      </c>
      <c r="R122" s="83" t="s">
        <v>502</v>
      </c>
      <c r="S122" s="80" t="s">
        <v>504</v>
      </c>
      <c r="T122" s="80"/>
      <c r="U122" s="80"/>
      <c r="V122" s="83" t="s">
        <v>556</v>
      </c>
      <c r="W122" s="82">
        <v>43698.86699074074</v>
      </c>
      <c r="X122" s="86">
        <v>43698</v>
      </c>
      <c r="Y122" s="88" t="s">
        <v>629</v>
      </c>
      <c r="Z122" s="83" t="s">
        <v>707</v>
      </c>
      <c r="AA122" s="80"/>
      <c r="AB122" s="80"/>
      <c r="AC122" s="88" t="s">
        <v>785</v>
      </c>
      <c r="AD122" s="88" t="s">
        <v>826</v>
      </c>
      <c r="AE122" s="80" t="b">
        <v>0</v>
      </c>
      <c r="AF122" s="80">
        <v>1</v>
      </c>
      <c r="AG122" s="88" t="s">
        <v>861</v>
      </c>
      <c r="AH122" s="80" t="b">
        <v>1</v>
      </c>
      <c r="AI122" s="80" t="s">
        <v>877</v>
      </c>
      <c r="AJ122" s="80"/>
      <c r="AK122" s="88" t="s">
        <v>818</v>
      </c>
      <c r="AL122" s="80" t="b">
        <v>0</v>
      </c>
      <c r="AM122" s="80">
        <v>1</v>
      </c>
      <c r="AN122" s="88" t="s">
        <v>887</v>
      </c>
      <c r="AO122" s="80" t="s">
        <v>895</v>
      </c>
      <c r="AP122" s="80" t="b">
        <v>0</v>
      </c>
      <c r="AQ122" s="88" t="s">
        <v>826</v>
      </c>
      <c r="AR122" s="80" t="s">
        <v>197</v>
      </c>
      <c r="AS122" s="80">
        <v>0</v>
      </c>
      <c r="AT122" s="80">
        <v>0</v>
      </c>
      <c r="AU122" s="80"/>
      <c r="AV122" s="80"/>
      <c r="AW122" s="80"/>
      <c r="AX122" s="80"/>
      <c r="AY122" s="80"/>
      <c r="AZ122" s="80"/>
      <c r="BA122" s="80"/>
      <c r="BB122" s="80"/>
      <c r="BC122">
        <v>1</v>
      </c>
      <c r="BD122" s="79" t="str">
        <f>REPLACE(INDEX(GroupVertices[Group],MATCH(Edges[[#This Row],[Vertex 1]],GroupVertices[Vertex],0)),1,1,"")</f>
        <v>6</v>
      </c>
      <c r="BE122" s="79" t="str">
        <f>REPLACE(INDEX(GroupVertices[Group],MATCH(Edges[[#This Row],[Vertex 2]],GroupVertices[Vertex],0)),1,1,"")</f>
        <v>6</v>
      </c>
      <c r="BF122" s="48"/>
      <c r="BG122" s="49"/>
      <c r="BH122" s="48"/>
      <c r="BI122" s="49"/>
      <c r="BJ122" s="48"/>
      <c r="BK122" s="49"/>
      <c r="BL122" s="48"/>
      <c r="BM122" s="49"/>
      <c r="BN122" s="48"/>
    </row>
    <row r="123" spans="1:66" ht="15">
      <c r="A123" s="65" t="s">
        <v>278</v>
      </c>
      <c r="B123" s="65" t="s">
        <v>389</v>
      </c>
      <c r="C123" s="66" t="s">
        <v>3237</v>
      </c>
      <c r="D123" s="67">
        <v>4.75</v>
      </c>
      <c r="E123" s="68" t="s">
        <v>132</v>
      </c>
      <c r="F123" s="69">
        <v>20.75</v>
      </c>
      <c r="G123" s="66"/>
      <c r="H123" s="70"/>
      <c r="I123" s="71"/>
      <c r="J123" s="71"/>
      <c r="K123" s="34" t="s">
        <v>65</v>
      </c>
      <c r="L123" s="78">
        <v>123</v>
      </c>
      <c r="M123" s="78"/>
      <c r="N123" s="73"/>
      <c r="O123" s="80" t="s">
        <v>419</v>
      </c>
      <c r="P123" s="82">
        <v>43698.86699074074</v>
      </c>
      <c r="Q123" s="80" t="s">
        <v>465</v>
      </c>
      <c r="R123" s="83" t="s">
        <v>502</v>
      </c>
      <c r="S123" s="80" t="s">
        <v>504</v>
      </c>
      <c r="T123" s="80"/>
      <c r="U123" s="80"/>
      <c r="V123" s="83" t="s">
        <v>556</v>
      </c>
      <c r="W123" s="82">
        <v>43698.86699074074</v>
      </c>
      <c r="X123" s="86">
        <v>43698</v>
      </c>
      <c r="Y123" s="88" t="s">
        <v>629</v>
      </c>
      <c r="Z123" s="83" t="s">
        <v>707</v>
      </c>
      <c r="AA123" s="80"/>
      <c r="AB123" s="80"/>
      <c r="AC123" s="88" t="s">
        <v>785</v>
      </c>
      <c r="AD123" s="88" t="s">
        <v>826</v>
      </c>
      <c r="AE123" s="80" t="b">
        <v>0</v>
      </c>
      <c r="AF123" s="80">
        <v>1</v>
      </c>
      <c r="AG123" s="88" t="s">
        <v>861</v>
      </c>
      <c r="AH123" s="80" t="b">
        <v>1</v>
      </c>
      <c r="AI123" s="80" t="s">
        <v>877</v>
      </c>
      <c r="AJ123" s="80"/>
      <c r="AK123" s="88" t="s">
        <v>818</v>
      </c>
      <c r="AL123" s="80" t="b">
        <v>0</v>
      </c>
      <c r="AM123" s="80">
        <v>1</v>
      </c>
      <c r="AN123" s="88" t="s">
        <v>887</v>
      </c>
      <c r="AO123" s="80" t="s">
        <v>895</v>
      </c>
      <c r="AP123" s="80" t="b">
        <v>0</v>
      </c>
      <c r="AQ123" s="88" t="s">
        <v>826</v>
      </c>
      <c r="AR123" s="80" t="s">
        <v>197</v>
      </c>
      <c r="AS123" s="80">
        <v>0</v>
      </c>
      <c r="AT123" s="80">
        <v>0</v>
      </c>
      <c r="AU123" s="80"/>
      <c r="AV123" s="80"/>
      <c r="AW123" s="80"/>
      <c r="AX123" s="80"/>
      <c r="AY123" s="80"/>
      <c r="AZ123" s="80"/>
      <c r="BA123" s="80"/>
      <c r="BB123" s="80"/>
      <c r="BC123">
        <v>2</v>
      </c>
      <c r="BD123" s="79" t="str">
        <f>REPLACE(INDEX(GroupVertices[Group],MATCH(Edges[[#This Row],[Vertex 1]],GroupVertices[Vertex],0)),1,1,"")</f>
        <v>6</v>
      </c>
      <c r="BE123" s="79" t="str">
        <f>REPLACE(INDEX(GroupVertices[Group],MATCH(Edges[[#This Row],[Vertex 2]],GroupVertices[Vertex],0)),1,1,"")</f>
        <v>6</v>
      </c>
      <c r="BF123" s="48"/>
      <c r="BG123" s="49"/>
      <c r="BH123" s="48"/>
      <c r="BI123" s="49"/>
      <c r="BJ123" s="48"/>
      <c r="BK123" s="49"/>
      <c r="BL123" s="48"/>
      <c r="BM123" s="49"/>
      <c r="BN123" s="48"/>
    </row>
    <row r="124" spans="1:66" ht="15">
      <c r="A124" s="65" t="s">
        <v>278</v>
      </c>
      <c r="B124" s="65" t="s">
        <v>390</v>
      </c>
      <c r="C124" s="66" t="s">
        <v>3237</v>
      </c>
      <c r="D124" s="67">
        <v>4.75</v>
      </c>
      <c r="E124" s="68" t="s">
        <v>132</v>
      </c>
      <c r="F124" s="69">
        <v>20.75</v>
      </c>
      <c r="G124" s="66"/>
      <c r="H124" s="70"/>
      <c r="I124" s="71"/>
      <c r="J124" s="71"/>
      <c r="K124" s="34" t="s">
        <v>66</v>
      </c>
      <c r="L124" s="78">
        <v>124</v>
      </c>
      <c r="M124" s="78"/>
      <c r="N124" s="73"/>
      <c r="O124" s="80" t="s">
        <v>420</v>
      </c>
      <c r="P124" s="82">
        <v>43698.86699074074</v>
      </c>
      <c r="Q124" s="80" t="s">
        <v>465</v>
      </c>
      <c r="R124" s="83" t="s">
        <v>502</v>
      </c>
      <c r="S124" s="80" t="s">
        <v>504</v>
      </c>
      <c r="T124" s="80"/>
      <c r="U124" s="80"/>
      <c r="V124" s="83" t="s">
        <v>556</v>
      </c>
      <c r="W124" s="82">
        <v>43698.86699074074</v>
      </c>
      <c r="X124" s="86">
        <v>43698</v>
      </c>
      <c r="Y124" s="88" t="s">
        <v>629</v>
      </c>
      <c r="Z124" s="83" t="s">
        <v>707</v>
      </c>
      <c r="AA124" s="80"/>
      <c r="AB124" s="80"/>
      <c r="AC124" s="88" t="s">
        <v>785</v>
      </c>
      <c r="AD124" s="88" t="s">
        <v>826</v>
      </c>
      <c r="AE124" s="80" t="b">
        <v>0</v>
      </c>
      <c r="AF124" s="80">
        <v>1</v>
      </c>
      <c r="AG124" s="88" t="s">
        <v>861</v>
      </c>
      <c r="AH124" s="80" t="b">
        <v>1</v>
      </c>
      <c r="AI124" s="80" t="s">
        <v>877</v>
      </c>
      <c r="AJ124" s="80"/>
      <c r="AK124" s="88" t="s">
        <v>818</v>
      </c>
      <c r="AL124" s="80" t="b">
        <v>0</v>
      </c>
      <c r="AM124" s="80">
        <v>1</v>
      </c>
      <c r="AN124" s="88" t="s">
        <v>887</v>
      </c>
      <c r="AO124" s="80" t="s">
        <v>895</v>
      </c>
      <c r="AP124" s="80" t="b">
        <v>0</v>
      </c>
      <c r="AQ124" s="88" t="s">
        <v>826</v>
      </c>
      <c r="AR124" s="80" t="s">
        <v>197</v>
      </c>
      <c r="AS124" s="80">
        <v>0</v>
      </c>
      <c r="AT124" s="80">
        <v>0</v>
      </c>
      <c r="AU124" s="80"/>
      <c r="AV124" s="80"/>
      <c r="AW124" s="80"/>
      <c r="AX124" s="80"/>
      <c r="AY124" s="80"/>
      <c r="AZ124" s="80"/>
      <c r="BA124" s="80"/>
      <c r="BB124" s="80"/>
      <c r="BC124">
        <v>2</v>
      </c>
      <c r="BD124" s="79" t="str">
        <f>REPLACE(INDEX(GroupVertices[Group],MATCH(Edges[[#This Row],[Vertex 1]],GroupVertices[Vertex],0)),1,1,"")</f>
        <v>6</v>
      </c>
      <c r="BE124" s="79" t="str">
        <f>REPLACE(INDEX(GroupVertices[Group],MATCH(Edges[[#This Row],[Vertex 2]],GroupVertices[Vertex],0)),1,1,"")</f>
        <v>6</v>
      </c>
      <c r="BF124" s="48">
        <v>0</v>
      </c>
      <c r="BG124" s="49">
        <v>0</v>
      </c>
      <c r="BH124" s="48">
        <v>5</v>
      </c>
      <c r="BI124" s="49">
        <v>8.333333333333334</v>
      </c>
      <c r="BJ124" s="48">
        <v>0</v>
      </c>
      <c r="BK124" s="49">
        <v>0</v>
      </c>
      <c r="BL124" s="48">
        <v>55</v>
      </c>
      <c r="BM124" s="49">
        <v>91.66666666666667</v>
      </c>
      <c r="BN124" s="48">
        <v>60</v>
      </c>
    </row>
    <row r="125" spans="1:66" ht="15">
      <c r="A125" s="65" t="s">
        <v>279</v>
      </c>
      <c r="B125" s="65" t="s">
        <v>391</v>
      </c>
      <c r="C125" s="66" t="s">
        <v>3238</v>
      </c>
      <c r="D125" s="67">
        <v>10</v>
      </c>
      <c r="E125" s="68" t="s">
        <v>136</v>
      </c>
      <c r="F125" s="69">
        <v>8</v>
      </c>
      <c r="G125" s="66"/>
      <c r="H125" s="70"/>
      <c r="I125" s="71"/>
      <c r="J125" s="71"/>
      <c r="K125" s="34" t="s">
        <v>65</v>
      </c>
      <c r="L125" s="78">
        <v>125</v>
      </c>
      <c r="M125" s="78"/>
      <c r="N125" s="73"/>
      <c r="O125" s="80" t="s">
        <v>419</v>
      </c>
      <c r="P125" s="82">
        <v>43698.867685185185</v>
      </c>
      <c r="Q125" s="80" t="s">
        <v>466</v>
      </c>
      <c r="R125" s="83" t="s">
        <v>499</v>
      </c>
      <c r="S125" s="80" t="s">
        <v>504</v>
      </c>
      <c r="T125" s="80"/>
      <c r="U125" s="80"/>
      <c r="V125" s="83" t="s">
        <v>557</v>
      </c>
      <c r="W125" s="82">
        <v>43698.867685185185</v>
      </c>
      <c r="X125" s="86">
        <v>43698</v>
      </c>
      <c r="Y125" s="88" t="s">
        <v>630</v>
      </c>
      <c r="Z125" s="83" t="s">
        <v>708</v>
      </c>
      <c r="AA125" s="80"/>
      <c r="AB125" s="80"/>
      <c r="AC125" s="88" t="s">
        <v>786</v>
      </c>
      <c r="AD125" s="88" t="s">
        <v>827</v>
      </c>
      <c r="AE125" s="80" t="b">
        <v>0</v>
      </c>
      <c r="AF125" s="80">
        <v>0</v>
      </c>
      <c r="AG125" s="88" t="s">
        <v>862</v>
      </c>
      <c r="AH125" s="80" t="b">
        <v>1</v>
      </c>
      <c r="AI125" s="80" t="s">
        <v>878</v>
      </c>
      <c r="AJ125" s="80"/>
      <c r="AK125" s="88" t="s">
        <v>818</v>
      </c>
      <c r="AL125" s="80" t="b">
        <v>0</v>
      </c>
      <c r="AM125" s="80">
        <v>0</v>
      </c>
      <c r="AN125" s="88" t="s">
        <v>887</v>
      </c>
      <c r="AO125" s="80" t="s">
        <v>895</v>
      </c>
      <c r="AP125" s="80" t="b">
        <v>0</v>
      </c>
      <c r="AQ125" s="88" t="s">
        <v>827</v>
      </c>
      <c r="AR125" s="80" t="s">
        <v>197</v>
      </c>
      <c r="AS125" s="80">
        <v>0</v>
      </c>
      <c r="AT125" s="80">
        <v>0</v>
      </c>
      <c r="AU125" s="80"/>
      <c r="AV125" s="80"/>
      <c r="AW125" s="80"/>
      <c r="AX125" s="80"/>
      <c r="AY125" s="80"/>
      <c r="AZ125" s="80"/>
      <c r="BA125" s="80"/>
      <c r="BB125" s="80"/>
      <c r="BC125">
        <v>8</v>
      </c>
      <c r="BD125" s="79" t="str">
        <f>REPLACE(INDEX(GroupVertices[Group],MATCH(Edges[[#This Row],[Vertex 1]],GroupVertices[Vertex],0)),1,1,"")</f>
        <v>1</v>
      </c>
      <c r="BE125" s="79" t="str">
        <f>REPLACE(INDEX(GroupVertices[Group],MATCH(Edges[[#This Row],[Vertex 2]],GroupVertices[Vertex],0)),1,1,"")</f>
        <v>1</v>
      </c>
      <c r="BF125" s="48"/>
      <c r="BG125" s="49"/>
      <c r="BH125" s="48"/>
      <c r="BI125" s="49"/>
      <c r="BJ125" s="48"/>
      <c r="BK125" s="49"/>
      <c r="BL125" s="48"/>
      <c r="BM125" s="49"/>
      <c r="BN125" s="48"/>
    </row>
    <row r="126" spans="1:66" ht="15">
      <c r="A126" s="65" t="s">
        <v>279</v>
      </c>
      <c r="B126" s="65" t="s">
        <v>392</v>
      </c>
      <c r="C126" s="66" t="s">
        <v>3238</v>
      </c>
      <c r="D126" s="67">
        <v>10</v>
      </c>
      <c r="E126" s="68" t="s">
        <v>136</v>
      </c>
      <c r="F126" s="69">
        <v>8</v>
      </c>
      <c r="G126" s="66"/>
      <c r="H126" s="70"/>
      <c r="I126" s="71"/>
      <c r="J126" s="71"/>
      <c r="K126" s="34" t="s">
        <v>66</v>
      </c>
      <c r="L126" s="78">
        <v>126</v>
      </c>
      <c r="M126" s="78"/>
      <c r="N126" s="73"/>
      <c r="O126" s="80" t="s">
        <v>420</v>
      </c>
      <c r="P126" s="82">
        <v>43698.867685185185</v>
      </c>
      <c r="Q126" s="80" t="s">
        <v>466</v>
      </c>
      <c r="R126" s="83" t="s">
        <v>499</v>
      </c>
      <c r="S126" s="80" t="s">
        <v>504</v>
      </c>
      <c r="T126" s="80"/>
      <c r="U126" s="80"/>
      <c r="V126" s="83" t="s">
        <v>557</v>
      </c>
      <c r="W126" s="82">
        <v>43698.867685185185</v>
      </c>
      <c r="X126" s="86">
        <v>43698</v>
      </c>
      <c r="Y126" s="88" t="s">
        <v>630</v>
      </c>
      <c r="Z126" s="83" t="s">
        <v>708</v>
      </c>
      <c r="AA126" s="80"/>
      <c r="AB126" s="80"/>
      <c r="AC126" s="88" t="s">
        <v>786</v>
      </c>
      <c r="AD126" s="88" t="s">
        <v>827</v>
      </c>
      <c r="AE126" s="80" t="b">
        <v>0</v>
      </c>
      <c r="AF126" s="80">
        <v>0</v>
      </c>
      <c r="AG126" s="88" t="s">
        <v>862</v>
      </c>
      <c r="AH126" s="80" t="b">
        <v>1</v>
      </c>
      <c r="AI126" s="80" t="s">
        <v>878</v>
      </c>
      <c r="AJ126" s="80"/>
      <c r="AK126" s="88" t="s">
        <v>818</v>
      </c>
      <c r="AL126" s="80" t="b">
        <v>0</v>
      </c>
      <c r="AM126" s="80">
        <v>0</v>
      </c>
      <c r="AN126" s="88" t="s">
        <v>887</v>
      </c>
      <c r="AO126" s="80" t="s">
        <v>895</v>
      </c>
      <c r="AP126" s="80" t="b">
        <v>0</v>
      </c>
      <c r="AQ126" s="88" t="s">
        <v>827</v>
      </c>
      <c r="AR126" s="80" t="s">
        <v>197</v>
      </c>
      <c r="AS126" s="80">
        <v>0</v>
      </c>
      <c r="AT126" s="80">
        <v>0</v>
      </c>
      <c r="AU126" s="80"/>
      <c r="AV126" s="80"/>
      <c r="AW126" s="80"/>
      <c r="AX126" s="80"/>
      <c r="AY126" s="80"/>
      <c r="AZ126" s="80"/>
      <c r="BA126" s="80"/>
      <c r="BB126" s="80"/>
      <c r="BC126">
        <v>8</v>
      </c>
      <c r="BD126" s="79" t="str">
        <f>REPLACE(INDEX(GroupVertices[Group],MATCH(Edges[[#This Row],[Vertex 1]],GroupVertices[Vertex],0)),1,1,"")</f>
        <v>1</v>
      </c>
      <c r="BE126" s="79" t="str">
        <f>REPLACE(INDEX(GroupVertices[Group],MATCH(Edges[[#This Row],[Vertex 2]],GroupVertices[Vertex],0)),1,1,"")</f>
        <v>1</v>
      </c>
      <c r="BF126" s="48">
        <v>0</v>
      </c>
      <c r="BG126" s="49">
        <v>0</v>
      </c>
      <c r="BH126" s="48">
        <v>0</v>
      </c>
      <c r="BI126" s="49">
        <v>0</v>
      </c>
      <c r="BJ126" s="48">
        <v>0</v>
      </c>
      <c r="BK126" s="49">
        <v>0</v>
      </c>
      <c r="BL126" s="48">
        <v>3</v>
      </c>
      <c r="BM126" s="49">
        <v>100</v>
      </c>
      <c r="BN126" s="48">
        <v>3</v>
      </c>
    </row>
    <row r="127" spans="1:66" ht="15">
      <c r="A127" s="65" t="s">
        <v>279</v>
      </c>
      <c r="B127" s="65" t="s">
        <v>308</v>
      </c>
      <c r="C127" s="66" t="s">
        <v>3238</v>
      </c>
      <c r="D127" s="67">
        <v>10</v>
      </c>
      <c r="E127" s="68" t="s">
        <v>136</v>
      </c>
      <c r="F127" s="69">
        <v>8</v>
      </c>
      <c r="G127" s="66"/>
      <c r="H127" s="70"/>
      <c r="I127" s="71"/>
      <c r="J127" s="71"/>
      <c r="K127" s="34" t="s">
        <v>65</v>
      </c>
      <c r="L127" s="78">
        <v>127</v>
      </c>
      <c r="M127" s="78"/>
      <c r="N127" s="73"/>
      <c r="O127" s="80" t="s">
        <v>419</v>
      </c>
      <c r="P127" s="82">
        <v>43698.867685185185</v>
      </c>
      <c r="Q127" s="80" t="s">
        <v>466</v>
      </c>
      <c r="R127" s="83" t="s">
        <v>499</v>
      </c>
      <c r="S127" s="80" t="s">
        <v>504</v>
      </c>
      <c r="T127" s="80"/>
      <c r="U127" s="80"/>
      <c r="V127" s="83" t="s">
        <v>557</v>
      </c>
      <c r="W127" s="82">
        <v>43698.867685185185</v>
      </c>
      <c r="X127" s="86">
        <v>43698</v>
      </c>
      <c r="Y127" s="88" t="s">
        <v>630</v>
      </c>
      <c r="Z127" s="83" t="s">
        <v>708</v>
      </c>
      <c r="AA127" s="80"/>
      <c r="AB127" s="80"/>
      <c r="AC127" s="88" t="s">
        <v>786</v>
      </c>
      <c r="AD127" s="88" t="s">
        <v>827</v>
      </c>
      <c r="AE127" s="80" t="b">
        <v>0</v>
      </c>
      <c r="AF127" s="80">
        <v>0</v>
      </c>
      <c r="AG127" s="88" t="s">
        <v>862</v>
      </c>
      <c r="AH127" s="80" t="b">
        <v>1</v>
      </c>
      <c r="AI127" s="80" t="s">
        <v>878</v>
      </c>
      <c r="AJ127" s="80"/>
      <c r="AK127" s="88" t="s">
        <v>818</v>
      </c>
      <c r="AL127" s="80" t="b">
        <v>0</v>
      </c>
      <c r="AM127" s="80">
        <v>0</v>
      </c>
      <c r="AN127" s="88" t="s">
        <v>887</v>
      </c>
      <c r="AO127" s="80" t="s">
        <v>895</v>
      </c>
      <c r="AP127" s="80" t="b">
        <v>0</v>
      </c>
      <c r="AQ127" s="88" t="s">
        <v>827</v>
      </c>
      <c r="AR127" s="80" t="s">
        <v>197</v>
      </c>
      <c r="AS127" s="80">
        <v>0</v>
      </c>
      <c r="AT127" s="80">
        <v>0</v>
      </c>
      <c r="AU127" s="80"/>
      <c r="AV127" s="80"/>
      <c r="AW127" s="80"/>
      <c r="AX127" s="80"/>
      <c r="AY127" s="80"/>
      <c r="AZ127" s="80"/>
      <c r="BA127" s="80"/>
      <c r="BB127" s="80"/>
      <c r="BC127">
        <v>8</v>
      </c>
      <c r="BD127" s="79" t="str">
        <f>REPLACE(INDEX(GroupVertices[Group],MATCH(Edges[[#This Row],[Vertex 1]],GroupVertices[Vertex],0)),1,1,"")</f>
        <v>1</v>
      </c>
      <c r="BE127" s="79" t="str">
        <f>REPLACE(INDEX(GroupVertices[Group],MATCH(Edges[[#This Row],[Vertex 2]],GroupVertices[Vertex],0)),1,1,"")</f>
        <v>1</v>
      </c>
      <c r="BF127" s="48"/>
      <c r="BG127" s="49"/>
      <c r="BH127" s="48"/>
      <c r="BI127" s="49"/>
      <c r="BJ127" s="48"/>
      <c r="BK127" s="49"/>
      <c r="BL127" s="48"/>
      <c r="BM127" s="49"/>
      <c r="BN127" s="48"/>
    </row>
    <row r="128" spans="1:66" ht="15">
      <c r="A128" s="65" t="s">
        <v>280</v>
      </c>
      <c r="B128" s="65" t="s">
        <v>308</v>
      </c>
      <c r="C128" s="66" t="s">
        <v>3236</v>
      </c>
      <c r="D128" s="67">
        <v>3</v>
      </c>
      <c r="E128" s="68" t="s">
        <v>132</v>
      </c>
      <c r="F128" s="69">
        <v>25</v>
      </c>
      <c r="G128" s="66"/>
      <c r="H128" s="70"/>
      <c r="I128" s="71"/>
      <c r="J128" s="71"/>
      <c r="K128" s="34" t="s">
        <v>65</v>
      </c>
      <c r="L128" s="78">
        <v>128</v>
      </c>
      <c r="M128" s="78"/>
      <c r="N128" s="73"/>
      <c r="O128" s="80" t="s">
        <v>420</v>
      </c>
      <c r="P128" s="82">
        <v>43698.88917824074</v>
      </c>
      <c r="Q128" s="80" t="s">
        <v>467</v>
      </c>
      <c r="R128" s="83" t="s">
        <v>500</v>
      </c>
      <c r="S128" s="80" t="s">
        <v>504</v>
      </c>
      <c r="T128" s="80"/>
      <c r="U128" s="83" t="s">
        <v>519</v>
      </c>
      <c r="V128" s="83" t="s">
        <v>519</v>
      </c>
      <c r="W128" s="82">
        <v>43698.88917824074</v>
      </c>
      <c r="X128" s="86">
        <v>43698</v>
      </c>
      <c r="Y128" s="88" t="s">
        <v>631</v>
      </c>
      <c r="Z128" s="83" t="s">
        <v>709</v>
      </c>
      <c r="AA128" s="80"/>
      <c r="AB128" s="80"/>
      <c r="AC128" s="88" t="s">
        <v>787</v>
      </c>
      <c r="AD128" s="80"/>
      <c r="AE128" s="80" t="b">
        <v>0</v>
      </c>
      <c r="AF128" s="80">
        <v>0</v>
      </c>
      <c r="AG128" s="88" t="s">
        <v>839</v>
      </c>
      <c r="AH128" s="80" t="b">
        <v>1</v>
      </c>
      <c r="AI128" s="80" t="s">
        <v>878</v>
      </c>
      <c r="AJ128" s="80"/>
      <c r="AK128" s="88" t="s">
        <v>818</v>
      </c>
      <c r="AL128" s="80" t="b">
        <v>0</v>
      </c>
      <c r="AM128" s="80">
        <v>0</v>
      </c>
      <c r="AN128" s="88" t="s">
        <v>887</v>
      </c>
      <c r="AO128" s="80" t="s">
        <v>891</v>
      </c>
      <c r="AP128" s="80" t="b">
        <v>0</v>
      </c>
      <c r="AQ128" s="88" t="s">
        <v>787</v>
      </c>
      <c r="AR128" s="80" t="s">
        <v>197</v>
      </c>
      <c r="AS128" s="80">
        <v>0</v>
      </c>
      <c r="AT128" s="80">
        <v>0</v>
      </c>
      <c r="AU128" s="80"/>
      <c r="AV128" s="80"/>
      <c r="AW128" s="80"/>
      <c r="AX128" s="80"/>
      <c r="AY128" s="80"/>
      <c r="AZ128" s="80"/>
      <c r="BA128" s="80"/>
      <c r="BB128" s="80"/>
      <c r="BC128">
        <v>1</v>
      </c>
      <c r="BD128" s="79" t="str">
        <f>REPLACE(INDEX(GroupVertices[Group],MATCH(Edges[[#This Row],[Vertex 1]],GroupVertices[Vertex],0)),1,1,"")</f>
        <v>1</v>
      </c>
      <c r="BE128" s="79" t="str">
        <f>REPLACE(INDEX(GroupVertices[Group],MATCH(Edges[[#This Row],[Vertex 2]],GroupVertices[Vertex],0)),1,1,"")</f>
        <v>1</v>
      </c>
      <c r="BF128" s="48">
        <v>0</v>
      </c>
      <c r="BG128" s="49">
        <v>0</v>
      </c>
      <c r="BH128" s="48">
        <v>0</v>
      </c>
      <c r="BI128" s="49">
        <v>0</v>
      </c>
      <c r="BJ128" s="48">
        <v>0</v>
      </c>
      <c r="BK128" s="49">
        <v>0</v>
      </c>
      <c r="BL128" s="48">
        <v>1</v>
      </c>
      <c r="BM128" s="49">
        <v>100</v>
      </c>
      <c r="BN128" s="48">
        <v>1</v>
      </c>
    </row>
    <row r="129" spans="1:66" ht="15">
      <c r="A129" s="65" t="s">
        <v>281</v>
      </c>
      <c r="B129" s="65" t="s">
        <v>307</v>
      </c>
      <c r="C129" s="66" t="s">
        <v>3236</v>
      </c>
      <c r="D129" s="67">
        <v>3</v>
      </c>
      <c r="E129" s="68" t="s">
        <v>132</v>
      </c>
      <c r="F129" s="69">
        <v>25</v>
      </c>
      <c r="G129" s="66"/>
      <c r="H129" s="70"/>
      <c r="I129" s="71"/>
      <c r="J129" s="71"/>
      <c r="K129" s="34" t="s">
        <v>65</v>
      </c>
      <c r="L129" s="78">
        <v>129</v>
      </c>
      <c r="M129" s="78"/>
      <c r="N129" s="73"/>
      <c r="O129" s="80" t="s">
        <v>420</v>
      </c>
      <c r="P129" s="82">
        <v>43698.89111111111</v>
      </c>
      <c r="Q129" s="80" t="s">
        <v>468</v>
      </c>
      <c r="R129" s="83" t="s">
        <v>499</v>
      </c>
      <c r="S129" s="80" t="s">
        <v>504</v>
      </c>
      <c r="T129" s="80"/>
      <c r="U129" s="80"/>
      <c r="V129" s="83" t="s">
        <v>558</v>
      </c>
      <c r="W129" s="82">
        <v>43698.89111111111</v>
      </c>
      <c r="X129" s="86">
        <v>43698</v>
      </c>
      <c r="Y129" s="88" t="s">
        <v>632</v>
      </c>
      <c r="Z129" s="83" t="s">
        <v>710</v>
      </c>
      <c r="AA129" s="80"/>
      <c r="AB129" s="80"/>
      <c r="AC129" s="88" t="s">
        <v>788</v>
      </c>
      <c r="AD129" s="80"/>
      <c r="AE129" s="80" t="b">
        <v>0</v>
      </c>
      <c r="AF129" s="80">
        <v>0</v>
      </c>
      <c r="AG129" s="88" t="s">
        <v>851</v>
      </c>
      <c r="AH129" s="80" t="b">
        <v>1</v>
      </c>
      <c r="AI129" s="80" t="s">
        <v>877</v>
      </c>
      <c r="AJ129" s="80"/>
      <c r="AK129" s="88" t="s">
        <v>818</v>
      </c>
      <c r="AL129" s="80" t="b">
        <v>0</v>
      </c>
      <c r="AM129" s="80">
        <v>0</v>
      </c>
      <c r="AN129" s="88" t="s">
        <v>887</v>
      </c>
      <c r="AO129" s="80" t="s">
        <v>893</v>
      </c>
      <c r="AP129" s="80" t="b">
        <v>0</v>
      </c>
      <c r="AQ129" s="88" t="s">
        <v>788</v>
      </c>
      <c r="AR129" s="80" t="s">
        <v>197</v>
      </c>
      <c r="AS129" s="80">
        <v>0</v>
      </c>
      <c r="AT129" s="80">
        <v>0</v>
      </c>
      <c r="AU129" s="80"/>
      <c r="AV129" s="80"/>
      <c r="AW129" s="80"/>
      <c r="AX129" s="80"/>
      <c r="AY129" s="80"/>
      <c r="AZ129" s="80"/>
      <c r="BA129" s="80"/>
      <c r="BB129" s="80"/>
      <c r="BC129">
        <v>1</v>
      </c>
      <c r="BD129" s="79" t="str">
        <f>REPLACE(INDEX(GroupVertices[Group],MATCH(Edges[[#This Row],[Vertex 1]],GroupVertices[Vertex],0)),1,1,"")</f>
        <v>1</v>
      </c>
      <c r="BE129" s="79" t="str">
        <f>REPLACE(INDEX(GroupVertices[Group],MATCH(Edges[[#This Row],[Vertex 2]],GroupVertices[Vertex],0)),1,1,"")</f>
        <v>1</v>
      </c>
      <c r="BF129" s="48">
        <v>1</v>
      </c>
      <c r="BG129" s="49">
        <v>11.11111111111111</v>
      </c>
      <c r="BH129" s="48">
        <v>1</v>
      </c>
      <c r="BI129" s="49">
        <v>11.11111111111111</v>
      </c>
      <c r="BJ129" s="48">
        <v>0</v>
      </c>
      <c r="BK129" s="49">
        <v>0</v>
      </c>
      <c r="BL129" s="48">
        <v>7</v>
      </c>
      <c r="BM129" s="49">
        <v>77.77777777777777</v>
      </c>
      <c r="BN129" s="48">
        <v>9</v>
      </c>
    </row>
    <row r="130" spans="1:66" ht="15">
      <c r="A130" s="65" t="s">
        <v>282</v>
      </c>
      <c r="B130" s="65" t="s">
        <v>308</v>
      </c>
      <c r="C130" s="66" t="s">
        <v>3236</v>
      </c>
      <c r="D130" s="67">
        <v>3</v>
      </c>
      <c r="E130" s="68" t="s">
        <v>132</v>
      </c>
      <c r="F130" s="69">
        <v>25</v>
      </c>
      <c r="G130" s="66"/>
      <c r="H130" s="70"/>
      <c r="I130" s="71"/>
      <c r="J130" s="71"/>
      <c r="K130" s="34" t="s">
        <v>65</v>
      </c>
      <c r="L130" s="78">
        <v>130</v>
      </c>
      <c r="M130" s="78"/>
      <c r="N130" s="73"/>
      <c r="O130" s="80" t="s">
        <v>420</v>
      </c>
      <c r="P130" s="82">
        <v>43698.892916666664</v>
      </c>
      <c r="Q130" s="80" t="s">
        <v>469</v>
      </c>
      <c r="R130" s="83" t="s">
        <v>499</v>
      </c>
      <c r="S130" s="80" t="s">
        <v>504</v>
      </c>
      <c r="T130" s="80"/>
      <c r="U130" s="80"/>
      <c r="V130" s="83" t="s">
        <v>559</v>
      </c>
      <c r="W130" s="82">
        <v>43698.892916666664</v>
      </c>
      <c r="X130" s="86">
        <v>43698</v>
      </c>
      <c r="Y130" s="88" t="s">
        <v>633</v>
      </c>
      <c r="Z130" s="83" t="s">
        <v>711</v>
      </c>
      <c r="AA130" s="80"/>
      <c r="AB130" s="80"/>
      <c r="AC130" s="88" t="s">
        <v>789</v>
      </c>
      <c r="AD130" s="80"/>
      <c r="AE130" s="80" t="b">
        <v>0</v>
      </c>
      <c r="AF130" s="80">
        <v>0</v>
      </c>
      <c r="AG130" s="88" t="s">
        <v>839</v>
      </c>
      <c r="AH130" s="80" t="b">
        <v>1</v>
      </c>
      <c r="AI130" s="80" t="s">
        <v>877</v>
      </c>
      <c r="AJ130" s="80"/>
      <c r="AK130" s="88" t="s">
        <v>818</v>
      </c>
      <c r="AL130" s="80" t="b">
        <v>0</v>
      </c>
      <c r="AM130" s="80">
        <v>0</v>
      </c>
      <c r="AN130" s="88" t="s">
        <v>887</v>
      </c>
      <c r="AO130" s="80" t="s">
        <v>895</v>
      </c>
      <c r="AP130" s="80" t="b">
        <v>0</v>
      </c>
      <c r="AQ130" s="88" t="s">
        <v>789</v>
      </c>
      <c r="AR130" s="80" t="s">
        <v>197</v>
      </c>
      <c r="AS130" s="80">
        <v>0</v>
      </c>
      <c r="AT130" s="80">
        <v>0</v>
      </c>
      <c r="AU130" s="80"/>
      <c r="AV130" s="80"/>
      <c r="AW130" s="80"/>
      <c r="AX130" s="80"/>
      <c r="AY130" s="80"/>
      <c r="AZ130" s="80"/>
      <c r="BA130" s="80"/>
      <c r="BB130" s="80"/>
      <c r="BC130">
        <v>1</v>
      </c>
      <c r="BD130" s="79" t="str">
        <f>REPLACE(INDEX(GroupVertices[Group],MATCH(Edges[[#This Row],[Vertex 1]],GroupVertices[Vertex],0)),1,1,"")</f>
        <v>1</v>
      </c>
      <c r="BE130" s="79" t="str">
        <f>REPLACE(INDEX(GroupVertices[Group],MATCH(Edges[[#This Row],[Vertex 2]],GroupVertices[Vertex],0)),1,1,"")</f>
        <v>1</v>
      </c>
      <c r="BF130" s="48">
        <v>1</v>
      </c>
      <c r="BG130" s="49">
        <v>2.127659574468085</v>
      </c>
      <c r="BH130" s="48">
        <v>3</v>
      </c>
      <c r="BI130" s="49">
        <v>6.382978723404255</v>
      </c>
      <c r="BJ130" s="48">
        <v>0</v>
      </c>
      <c r="BK130" s="49">
        <v>0</v>
      </c>
      <c r="BL130" s="48">
        <v>43</v>
      </c>
      <c r="BM130" s="49">
        <v>91.48936170212765</v>
      </c>
      <c r="BN130" s="48">
        <v>47</v>
      </c>
    </row>
    <row r="131" spans="1:66" ht="15">
      <c r="A131" s="65" t="s">
        <v>283</v>
      </c>
      <c r="B131" s="65" t="s">
        <v>308</v>
      </c>
      <c r="C131" s="66" t="s">
        <v>3236</v>
      </c>
      <c r="D131" s="67">
        <v>3</v>
      </c>
      <c r="E131" s="68" t="s">
        <v>132</v>
      </c>
      <c r="F131" s="69">
        <v>25</v>
      </c>
      <c r="G131" s="66"/>
      <c r="H131" s="70"/>
      <c r="I131" s="71"/>
      <c r="J131" s="71"/>
      <c r="K131" s="34" t="s">
        <v>65</v>
      </c>
      <c r="L131" s="78">
        <v>131</v>
      </c>
      <c r="M131" s="78"/>
      <c r="N131" s="73"/>
      <c r="O131" s="80" t="s">
        <v>420</v>
      </c>
      <c r="P131" s="82">
        <v>43698.89534722222</v>
      </c>
      <c r="Q131" s="80" t="s">
        <v>470</v>
      </c>
      <c r="R131" s="83" t="s">
        <v>500</v>
      </c>
      <c r="S131" s="80" t="s">
        <v>504</v>
      </c>
      <c r="T131" s="80" t="s">
        <v>510</v>
      </c>
      <c r="U131" s="80"/>
      <c r="V131" s="83" t="s">
        <v>560</v>
      </c>
      <c r="W131" s="82">
        <v>43698.89534722222</v>
      </c>
      <c r="X131" s="86">
        <v>43698</v>
      </c>
      <c r="Y131" s="88" t="s">
        <v>634</v>
      </c>
      <c r="Z131" s="83" t="s">
        <v>712</v>
      </c>
      <c r="AA131" s="80"/>
      <c r="AB131" s="80"/>
      <c r="AC131" s="88" t="s">
        <v>790</v>
      </c>
      <c r="AD131" s="80"/>
      <c r="AE131" s="80" t="b">
        <v>0</v>
      </c>
      <c r="AF131" s="80">
        <v>0</v>
      </c>
      <c r="AG131" s="88" t="s">
        <v>839</v>
      </c>
      <c r="AH131" s="80" t="b">
        <v>1</v>
      </c>
      <c r="AI131" s="80" t="s">
        <v>877</v>
      </c>
      <c r="AJ131" s="80"/>
      <c r="AK131" s="88" t="s">
        <v>818</v>
      </c>
      <c r="AL131" s="80" t="b">
        <v>0</v>
      </c>
      <c r="AM131" s="80">
        <v>0</v>
      </c>
      <c r="AN131" s="88" t="s">
        <v>887</v>
      </c>
      <c r="AO131" s="80" t="s">
        <v>891</v>
      </c>
      <c r="AP131" s="80" t="b">
        <v>0</v>
      </c>
      <c r="AQ131" s="88" t="s">
        <v>790</v>
      </c>
      <c r="AR131" s="80" t="s">
        <v>197</v>
      </c>
      <c r="AS131" s="80">
        <v>0</v>
      </c>
      <c r="AT131" s="80">
        <v>0</v>
      </c>
      <c r="AU131" s="80"/>
      <c r="AV131" s="80"/>
      <c r="AW131" s="80"/>
      <c r="AX131" s="80"/>
      <c r="AY131" s="80"/>
      <c r="AZ131" s="80"/>
      <c r="BA131" s="80"/>
      <c r="BB131" s="80"/>
      <c r="BC131">
        <v>1</v>
      </c>
      <c r="BD131" s="79" t="str">
        <f>REPLACE(INDEX(GroupVertices[Group],MATCH(Edges[[#This Row],[Vertex 1]],GroupVertices[Vertex],0)),1,1,"")</f>
        <v>1</v>
      </c>
      <c r="BE131" s="79" t="str">
        <f>REPLACE(INDEX(GroupVertices[Group],MATCH(Edges[[#This Row],[Vertex 2]],GroupVertices[Vertex],0)),1,1,"")</f>
        <v>1</v>
      </c>
      <c r="BF131" s="48">
        <v>0</v>
      </c>
      <c r="BG131" s="49">
        <v>0</v>
      </c>
      <c r="BH131" s="48">
        <v>1</v>
      </c>
      <c r="BI131" s="49">
        <v>5</v>
      </c>
      <c r="BJ131" s="48">
        <v>0</v>
      </c>
      <c r="BK131" s="49">
        <v>0</v>
      </c>
      <c r="BL131" s="48">
        <v>19</v>
      </c>
      <c r="BM131" s="49">
        <v>95</v>
      </c>
      <c r="BN131" s="48">
        <v>20</v>
      </c>
    </row>
    <row r="132" spans="1:66" ht="15">
      <c r="A132" s="65" t="s">
        <v>284</v>
      </c>
      <c r="B132" s="65" t="s">
        <v>393</v>
      </c>
      <c r="C132" s="66" t="s">
        <v>3236</v>
      </c>
      <c r="D132" s="67">
        <v>3</v>
      </c>
      <c r="E132" s="68" t="s">
        <v>132</v>
      </c>
      <c r="F132" s="69">
        <v>25</v>
      </c>
      <c r="G132" s="66"/>
      <c r="H132" s="70"/>
      <c r="I132" s="71"/>
      <c r="J132" s="71"/>
      <c r="K132" s="34" t="s">
        <v>65</v>
      </c>
      <c r="L132" s="78">
        <v>132</v>
      </c>
      <c r="M132" s="78"/>
      <c r="N132" s="73"/>
      <c r="O132" s="80" t="s">
        <v>420</v>
      </c>
      <c r="P132" s="82">
        <v>43698.91422453704</v>
      </c>
      <c r="Q132" s="80" t="s">
        <v>471</v>
      </c>
      <c r="R132" s="83" t="s">
        <v>501</v>
      </c>
      <c r="S132" s="80" t="s">
        <v>504</v>
      </c>
      <c r="T132" s="80" t="s">
        <v>511</v>
      </c>
      <c r="U132" s="80"/>
      <c r="V132" s="83" t="s">
        <v>561</v>
      </c>
      <c r="W132" s="82">
        <v>43698.91422453704</v>
      </c>
      <c r="X132" s="86">
        <v>43698</v>
      </c>
      <c r="Y132" s="88" t="s">
        <v>635</v>
      </c>
      <c r="Z132" s="83" t="s">
        <v>713</v>
      </c>
      <c r="AA132" s="80"/>
      <c r="AB132" s="80"/>
      <c r="AC132" s="88" t="s">
        <v>791</v>
      </c>
      <c r="AD132" s="88" t="s">
        <v>828</v>
      </c>
      <c r="AE132" s="80" t="b">
        <v>0</v>
      </c>
      <c r="AF132" s="80">
        <v>1</v>
      </c>
      <c r="AG132" s="88" t="s">
        <v>863</v>
      </c>
      <c r="AH132" s="80" t="b">
        <v>1</v>
      </c>
      <c r="AI132" s="80" t="s">
        <v>877</v>
      </c>
      <c r="AJ132" s="80"/>
      <c r="AK132" s="88" t="s">
        <v>818</v>
      </c>
      <c r="AL132" s="80" t="b">
        <v>0</v>
      </c>
      <c r="AM132" s="80">
        <v>1</v>
      </c>
      <c r="AN132" s="88" t="s">
        <v>887</v>
      </c>
      <c r="AO132" s="80" t="s">
        <v>895</v>
      </c>
      <c r="AP132" s="80" t="b">
        <v>0</v>
      </c>
      <c r="AQ132" s="88" t="s">
        <v>828</v>
      </c>
      <c r="AR132" s="80" t="s">
        <v>197</v>
      </c>
      <c r="AS132" s="80">
        <v>0</v>
      </c>
      <c r="AT132" s="80">
        <v>0</v>
      </c>
      <c r="AU132" s="80"/>
      <c r="AV132" s="80"/>
      <c r="AW132" s="80"/>
      <c r="AX132" s="80"/>
      <c r="AY132" s="80"/>
      <c r="AZ132" s="80"/>
      <c r="BA132" s="80"/>
      <c r="BB132" s="80"/>
      <c r="BC132">
        <v>1</v>
      </c>
      <c r="BD132" s="79" t="str">
        <f>REPLACE(INDEX(GroupVertices[Group],MATCH(Edges[[#This Row],[Vertex 1]],GroupVertices[Vertex],0)),1,1,"")</f>
        <v>4</v>
      </c>
      <c r="BE132" s="79" t="str">
        <f>REPLACE(INDEX(GroupVertices[Group],MATCH(Edges[[#This Row],[Vertex 2]],GroupVertices[Vertex],0)),1,1,"")</f>
        <v>4</v>
      </c>
      <c r="BF132" s="48">
        <v>0</v>
      </c>
      <c r="BG132" s="49">
        <v>0</v>
      </c>
      <c r="BH132" s="48">
        <v>1</v>
      </c>
      <c r="BI132" s="49">
        <v>16.666666666666668</v>
      </c>
      <c r="BJ132" s="48">
        <v>0</v>
      </c>
      <c r="BK132" s="49">
        <v>0</v>
      </c>
      <c r="BL132" s="48">
        <v>5</v>
      </c>
      <c r="BM132" s="49">
        <v>83.33333333333333</v>
      </c>
      <c r="BN132" s="48">
        <v>6</v>
      </c>
    </row>
    <row r="133" spans="1:66" ht="15">
      <c r="A133" s="65" t="s">
        <v>284</v>
      </c>
      <c r="B133" s="65" t="s">
        <v>394</v>
      </c>
      <c r="C133" s="66" t="s">
        <v>3236</v>
      </c>
      <c r="D133" s="67">
        <v>3</v>
      </c>
      <c r="E133" s="68" t="s">
        <v>132</v>
      </c>
      <c r="F133" s="69">
        <v>25</v>
      </c>
      <c r="G133" s="66"/>
      <c r="H133" s="70"/>
      <c r="I133" s="71"/>
      <c r="J133" s="71"/>
      <c r="K133" s="34" t="s">
        <v>65</v>
      </c>
      <c r="L133" s="78">
        <v>133</v>
      </c>
      <c r="M133" s="78"/>
      <c r="N133" s="73"/>
      <c r="O133" s="80" t="s">
        <v>420</v>
      </c>
      <c r="P133" s="82">
        <v>43698.9143287037</v>
      </c>
      <c r="Q133" s="80" t="s">
        <v>472</v>
      </c>
      <c r="R133" s="83" t="s">
        <v>501</v>
      </c>
      <c r="S133" s="80" t="s">
        <v>504</v>
      </c>
      <c r="T133" s="80"/>
      <c r="U133" s="80"/>
      <c r="V133" s="83" t="s">
        <v>561</v>
      </c>
      <c r="W133" s="82">
        <v>43698.9143287037</v>
      </c>
      <c r="X133" s="86">
        <v>43698</v>
      </c>
      <c r="Y133" s="88" t="s">
        <v>636</v>
      </c>
      <c r="Z133" s="83" t="s">
        <v>714</v>
      </c>
      <c r="AA133" s="80"/>
      <c r="AB133" s="80"/>
      <c r="AC133" s="88" t="s">
        <v>792</v>
      </c>
      <c r="AD133" s="88" t="s">
        <v>829</v>
      </c>
      <c r="AE133" s="80" t="b">
        <v>0</v>
      </c>
      <c r="AF133" s="80">
        <v>0</v>
      </c>
      <c r="AG133" s="88" t="s">
        <v>864</v>
      </c>
      <c r="AH133" s="80" t="b">
        <v>1</v>
      </c>
      <c r="AI133" s="80" t="s">
        <v>878</v>
      </c>
      <c r="AJ133" s="80"/>
      <c r="AK133" s="88" t="s">
        <v>818</v>
      </c>
      <c r="AL133" s="80" t="b">
        <v>0</v>
      </c>
      <c r="AM133" s="80">
        <v>0</v>
      </c>
      <c r="AN133" s="88" t="s">
        <v>887</v>
      </c>
      <c r="AO133" s="80" t="s">
        <v>895</v>
      </c>
      <c r="AP133" s="80" t="b">
        <v>0</v>
      </c>
      <c r="AQ133" s="88" t="s">
        <v>829</v>
      </c>
      <c r="AR133" s="80" t="s">
        <v>197</v>
      </c>
      <c r="AS133" s="80">
        <v>0</v>
      </c>
      <c r="AT133" s="80">
        <v>0</v>
      </c>
      <c r="AU133" s="80"/>
      <c r="AV133" s="80"/>
      <c r="AW133" s="80"/>
      <c r="AX133" s="80"/>
      <c r="AY133" s="80"/>
      <c r="AZ133" s="80"/>
      <c r="BA133" s="80"/>
      <c r="BB133" s="80"/>
      <c r="BC133">
        <v>1</v>
      </c>
      <c r="BD133" s="79" t="str">
        <f>REPLACE(INDEX(GroupVertices[Group],MATCH(Edges[[#This Row],[Vertex 1]],GroupVertices[Vertex],0)),1,1,"")</f>
        <v>4</v>
      </c>
      <c r="BE133" s="79" t="str">
        <f>REPLACE(INDEX(GroupVertices[Group],MATCH(Edges[[#This Row],[Vertex 2]],GroupVertices[Vertex],0)),1,1,"")</f>
        <v>4</v>
      </c>
      <c r="BF133" s="48">
        <v>0</v>
      </c>
      <c r="BG133" s="49">
        <v>0</v>
      </c>
      <c r="BH133" s="48">
        <v>0</v>
      </c>
      <c r="BI133" s="49">
        <v>0</v>
      </c>
      <c r="BJ133" s="48">
        <v>0</v>
      </c>
      <c r="BK133" s="49">
        <v>0</v>
      </c>
      <c r="BL133" s="48">
        <v>2</v>
      </c>
      <c r="BM133" s="49">
        <v>100</v>
      </c>
      <c r="BN133" s="48">
        <v>2</v>
      </c>
    </row>
    <row r="134" spans="1:66" ht="15">
      <c r="A134" s="65" t="s">
        <v>284</v>
      </c>
      <c r="B134" s="65" t="s">
        <v>395</v>
      </c>
      <c r="C134" s="66" t="s">
        <v>3236</v>
      </c>
      <c r="D134" s="67">
        <v>3</v>
      </c>
      <c r="E134" s="68" t="s">
        <v>132</v>
      </c>
      <c r="F134" s="69">
        <v>25</v>
      </c>
      <c r="G134" s="66"/>
      <c r="H134" s="70"/>
      <c r="I134" s="71"/>
      <c r="J134" s="71"/>
      <c r="K134" s="34" t="s">
        <v>65</v>
      </c>
      <c r="L134" s="78">
        <v>134</v>
      </c>
      <c r="M134" s="78"/>
      <c r="N134" s="73"/>
      <c r="O134" s="80" t="s">
        <v>419</v>
      </c>
      <c r="P134" s="82">
        <v>43698.91442129629</v>
      </c>
      <c r="Q134" s="80" t="s">
        <v>473</v>
      </c>
      <c r="R134" s="83" t="s">
        <v>501</v>
      </c>
      <c r="S134" s="80" t="s">
        <v>504</v>
      </c>
      <c r="T134" s="80"/>
      <c r="U134" s="80"/>
      <c r="V134" s="83" t="s">
        <v>561</v>
      </c>
      <c r="W134" s="82">
        <v>43698.91442129629</v>
      </c>
      <c r="X134" s="86">
        <v>43698</v>
      </c>
      <c r="Y134" s="88" t="s">
        <v>637</v>
      </c>
      <c r="Z134" s="83" t="s">
        <v>715</v>
      </c>
      <c r="AA134" s="80"/>
      <c r="AB134" s="80"/>
      <c r="AC134" s="88" t="s">
        <v>793</v>
      </c>
      <c r="AD134" s="88" t="s">
        <v>830</v>
      </c>
      <c r="AE134" s="80" t="b">
        <v>0</v>
      </c>
      <c r="AF134" s="80">
        <v>0</v>
      </c>
      <c r="AG134" s="88" t="s">
        <v>865</v>
      </c>
      <c r="AH134" s="80" t="b">
        <v>1</v>
      </c>
      <c r="AI134" s="80" t="s">
        <v>878</v>
      </c>
      <c r="AJ134" s="80"/>
      <c r="AK134" s="88" t="s">
        <v>818</v>
      </c>
      <c r="AL134" s="80" t="b">
        <v>0</v>
      </c>
      <c r="AM134" s="80">
        <v>0</v>
      </c>
      <c r="AN134" s="88" t="s">
        <v>887</v>
      </c>
      <c r="AO134" s="80" t="s">
        <v>895</v>
      </c>
      <c r="AP134" s="80" t="b">
        <v>0</v>
      </c>
      <c r="AQ134" s="88" t="s">
        <v>830</v>
      </c>
      <c r="AR134" s="80" t="s">
        <v>197</v>
      </c>
      <c r="AS134" s="80">
        <v>0</v>
      </c>
      <c r="AT134" s="80">
        <v>0</v>
      </c>
      <c r="AU134" s="80"/>
      <c r="AV134" s="80"/>
      <c r="AW134" s="80"/>
      <c r="AX134" s="80"/>
      <c r="AY134" s="80"/>
      <c r="AZ134" s="80"/>
      <c r="BA134" s="80"/>
      <c r="BB134" s="80"/>
      <c r="BC134">
        <v>1</v>
      </c>
      <c r="BD134" s="79" t="str">
        <f>REPLACE(INDEX(GroupVertices[Group],MATCH(Edges[[#This Row],[Vertex 1]],GroupVertices[Vertex],0)),1,1,"")</f>
        <v>4</v>
      </c>
      <c r="BE134" s="79" t="str">
        <f>REPLACE(INDEX(GroupVertices[Group],MATCH(Edges[[#This Row],[Vertex 2]],GroupVertices[Vertex],0)),1,1,"")</f>
        <v>4</v>
      </c>
      <c r="BF134" s="48"/>
      <c r="BG134" s="49"/>
      <c r="BH134" s="48"/>
      <c r="BI134" s="49"/>
      <c r="BJ134" s="48"/>
      <c r="BK134" s="49"/>
      <c r="BL134" s="48"/>
      <c r="BM134" s="49"/>
      <c r="BN134" s="48"/>
    </row>
    <row r="135" spans="1:66" ht="15">
      <c r="A135" s="65" t="s">
        <v>284</v>
      </c>
      <c r="B135" s="65" t="s">
        <v>396</v>
      </c>
      <c r="C135" s="66" t="s">
        <v>3236</v>
      </c>
      <c r="D135" s="67">
        <v>3</v>
      </c>
      <c r="E135" s="68" t="s">
        <v>132</v>
      </c>
      <c r="F135" s="69">
        <v>25</v>
      </c>
      <c r="G135" s="66"/>
      <c r="H135" s="70"/>
      <c r="I135" s="71"/>
      <c r="J135" s="71"/>
      <c r="K135" s="34" t="s">
        <v>65</v>
      </c>
      <c r="L135" s="78">
        <v>135</v>
      </c>
      <c r="M135" s="78"/>
      <c r="N135" s="73"/>
      <c r="O135" s="80" t="s">
        <v>419</v>
      </c>
      <c r="P135" s="82">
        <v>43698.91442129629</v>
      </c>
      <c r="Q135" s="80" t="s">
        <v>473</v>
      </c>
      <c r="R135" s="83" t="s">
        <v>501</v>
      </c>
      <c r="S135" s="80" t="s">
        <v>504</v>
      </c>
      <c r="T135" s="80"/>
      <c r="U135" s="80"/>
      <c r="V135" s="83" t="s">
        <v>561</v>
      </c>
      <c r="W135" s="82">
        <v>43698.91442129629</v>
      </c>
      <c r="X135" s="86">
        <v>43698</v>
      </c>
      <c r="Y135" s="88" t="s">
        <v>637</v>
      </c>
      <c r="Z135" s="83" t="s">
        <v>715</v>
      </c>
      <c r="AA135" s="80"/>
      <c r="AB135" s="80"/>
      <c r="AC135" s="88" t="s">
        <v>793</v>
      </c>
      <c r="AD135" s="88" t="s">
        <v>830</v>
      </c>
      <c r="AE135" s="80" t="b">
        <v>0</v>
      </c>
      <c r="AF135" s="80">
        <v>0</v>
      </c>
      <c r="AG135" s="88" t="s">
        <v>865</v>
      </c>
      <c r="AH135" s="80" t="b">
        <v>1</v>
      </c>
      <c r="AI135" s="80" t="s">
        <v>878</v>
      </c>
      <c r="AJ135" s="80"/>
      <c r="AK135" s="88" t="s">
        <v>818</v>
      </c>
      <c r="AL135" s="80" t="b">
        <v>0</v>
      </c>
      <c r="AM135" s="80">
        <v>0</v>
      </c>
      <c r="AN135" s="88" t="s">
        <v>887</v>
      </c>
      <c r="AO135" s="80" t="s">
        <v>895</v>
      </c>
      <c r="AP135" s="80" t="b">
        <v>0</v>
      </c>
      <c r="AQ135" s="88" t="s">
        <v>830</v>
      </c>
      <c r="AR135" s="80" t="s">
        <v>197</v>
      </c>
      <c r="AS135" s="80">
        <v>0</v>
      </c>
      <c r="AT135" s="80">
        <v>0</v>
      </c>
      <c r="AU135" s="80"/>
      <c r="AV135" s="80"/>
      <c r="AW135" s="80"/>
      <c r="AX135" s="80"/>
      <c r="AY135" s="80"/>
      <c r="AZ135" s="80"/>
      <c r="BA135" s="80"/>
      <c r="BB135" s="80"/>
      <c r="BC135">
        <v>1</v>
      </c>
      <c r="BD135" s="79" t="str">
        <f>REPLACE(INDEX(GroupVertices[Group],MATCH(Edges[[#This Row],[Vertex 1]],GroupVertices[Vertex],0)),1,1,"")</f>
        <v>4</v>
      </c>
      <c r="BE135" s="79" t="str">
        <f>REPLACE(INDEX(GroupVertices[Group],MATCH(Edges[[#This Row],[Vertex 2]],GroupVertices[Vertex],0)),1,1,"")</f>
        <v>4</v>
      </c>
      <c r="BF135" s="48"/>
      <c r="BG135" s="49"/>
      <c r="BH135" s="48"/>
      <c r="BI135" s="49"/>
      <c r="BJ135" s="48"/>
      <c r="BK135" s="49"/>
      <c r="BL135" s="48"/>
      <c r="BM135" s="49"/>
      <c r="BN135" s="48"/>
    </row>
    <row r="136" spans="1:66" ht="15">
      <c r="A136" s="65" t="s">
        <v>284</v>
      </c>
      <c r="B136" s="65" t="s">
        <v>397</v>
      </c>
      <c r="C136" s="66" t="s">
        <v>3236</v>
      </c>
      <c r="D136" s="67">
        <v>3</v>
      </c>
      <c r="E136" s="68" t="s">
        <v>132</v>
      </c>
      <c r="F136" s="69">
        <v>25</v>
      </c>
      <c r="G136" s="66"/>
      <c r="H136" s="70"/>
      <c r="I136" s="71"/>
      <c r="J136" s="71"/>
      <c r="K136" s="34" t="s">
        <v>65</v>
      </c>
      <c r="L136" s="78">
        <v>136</v>
      </c>
      <c r="M136" s="78"/>
      <c r="N136" s="73"/>
      <c r="O136" s="80" t="s">
        <v>419</v>
      </c>
      <c r="P136" s="82">
        <v>43698.91442129629</v>
      </c>
      <c r="Q136" s="80" t="s">
        <v>473</v>
      </c>
      <c r="R136" s="83" t="s">
        <v>501</v>
      </c>
      <c r="S136" s="80" t="s">
        <v>504</v>
      </c>
      <c r="T136" s="80"/>
      <c r="U136" s="80"/>
      <c r="V136" s="83" t="s">
        <v>561</v>
      </c>
      <c r="W136" s="82">
        <v>43698.91442129629</v>
      </c>
      <c r="X136" s="86">
        <v>43698</v>
      </c>
      <c r="Y136" s="88" t="s">
        <v>637</v>
      </c>
      <c r="Z136" s="83" t="s">
        <v>715</v>
      </c>
      <c r="AA136" s="80"/>
      <c r="AB136" s="80"/>
      <c r="AC136" s="88" t="s">
        <v>793</v>
      </c>
      <c r="AD136" s="88" t="s">
        <v>830</v>
      </c>
      <c r="AE136" s="80" t="b">
        <v>0</v>
      </c>
      <c r="AF136" s="80">
        <v>0</v>
      </c>
      <c r="AG136" s="88" t="s">
        <v>865</v>
      </c>
      <c r="AH136" s="80" t="b">
        <v>1</v>
      </c>
      <c r="AI136" s="80" t="s">
        <v>878</v>
      </c>
      <c r="AJ136" s="80"/>
      <c r="AK136" s="88" t="s">
        <v>818</v>
      </c>
      <c r="AL136" s="80" t="b">
        <v>0</v>
      </c>
      <c r="AM136" s="80">
        <v>0</v>
      </c>
      <c r="AN136" s="88" t="s">
        <v>887</v>
      </c>
      <c r="AO136" s="80" t="s">
        <v>895</v>
      </c>
      <c r="AP136" s="80" t="b">
        <v>0</v>
      </c>
      <c r="AQ136" s="88" t="s">
        <v>830</v>
      </c>
      <c r="AR136" s="80" t="s">
        <v>197</v>
      </c>
      <c r="AS136" s="80">
        <v>0</v>
      </c>
      <c r="AT136" s="80">
        <v>0</v>
      </c>
      <c r="AU136" s="80"/>
      <c r="AV136" s="80"/>
      <c r="AW136" s="80"/>
      <c r="AX136" s="80"/>
      <c r="AY136" s="80"/>
      <c r="AZ136" s="80"/>
      <c r="BA136" s="80"/>
      <c r="BB136" s="80"/>
      <c r="BC136">
        <v>1</v>
      </c>
      <c r="BD136" s="79" t="str">
        <f>REPLACE(INDEX(GroupVertices[Group],MATCH(Edges[[#This Row],[Vertex 1]],GroupVertices[Vertex],0)),1,1,"")</f>
        <v>4</v>
      </c>
      <c r="BE136" s="79" t="str">
        <f>REPLACE(INDEX(GroupVertices[Group],MATCH(Edges[[#This Row],[Vertex 2]],GroupVertices[Vertex],0)),1,1,"")</f>
        <v>4</v>
      </c>
      <c r="BF136" s="48"/>
      <c r="BG136" s="49"/>
      <c r="BH136" s="48"/>
      <c r="BI136" s="49"/>
      <c r="BJ136" s="48"/>
      <c r="BK136" s="49"/>
      <c r="BL136" s="48"/>
      <c r="BM136" s="49"/>
      <c r="BN136" s="48"/>
    </row>
    <row r="137" spans="1:66" ht="15">
      <c r="A137" s="65" t="s">
        <v>284</v>
      </c>
      <c r="B137" s="65" t="s">
        <v>398</v>
      </c>
      <c r="C137" s="66" t="s">
        <v>3236</v>
      </c>
      <c r="D137" s="67">
        <v>3</v>
      </c>
      <c r="E137" s="68" t="s">
        <v>132</v>
      </c>
      <c r="F137" s="69">
        <v>25</v>
      </c>
      <c r="G137" s="66"/>
      <c r="H137" s="70"/>
      <c r="I137" s="71"/>
      <c r="J137" s="71"/>
      <c r="K137" s="34" t="s">
        <v>65</v>
      </c>
      <c r="L137" s="78">
        <v>137</v>
      </c>
      <c r="M137" s="78"/>
      <c r="N137" s="73"/>
      <c r="O137" s="80" t="s">
        <v>419</v>
      </c>
      <c r="P137" s="82">
        <v>43698.91442129629</v>
      </c>
      <c r="Q137" s="80" t="s">
        <v>473</v>
      </c>
      <c r="R137" s="83" t="s">
        <v>501</v>
      </c>
      <c r="S137" s="80" t="s">
        <v>504</v>
      </c>
      <c r="T137" s="80"/>
      <c r="U137" s="80"/>
      <c r="V137" s="83" t="s">
        <v>561</v>
      </c>
      <c r="W137" s="82">
        <v>43698.91442129629</v>
      </c>
      <c r="X137" s="86">
        <v>43698</v>
      </c>
      <c r="Y137" s="88" t="s">
        <v>637</v>
      </c>
      <c r="Z137" s="83" t="s">
        <v>715</v>
      </c>
      <c r="AA137" s="80"/>
      <c r="AB137" s="80"/>
      <c r="AC137" s="88" t="s">
        <v>793</v>
      </c>
      <c r="AD137" s="88" t="s">
        <v>830</v>
      </c>
      <c r="AE137" s="80" t="b">
        <v>0</v>
      </c>
      <c r="AF137" s="80">
        <v>0</v>
      </c>
      <c r="AG137" s="88" t="s">
        <v>865</v>
      </c>
      <c r="AH137" s="80" t="b">
        <v>1</v>
      </c>
      <c r="AI137" s="80" t="s">
        <v>878</v>
      </c>
      <c r="AJ137" s="80"/>
      <c r="AK137" s="88" t="s">
        <v>818</v>
      </c>
      <c r="AL137" s="80" t="b">
        <v>0</v>
      </c>
      <c r="AM137" s="80">
        <v>0</v>
      </c>
      <c r="AN137" s="88" t="s">
        <v>887</v>
      </c>
      <c r="AO137" s="80" t="s">
        <v>895</v>
      </c>
      <c r="AP137" s="80" t="b">
        <v>0</v>
      </c>
      <c r="AQ137" s="88" t="s">
        <v>830</v>
      </c>
      <c r="AR137" s="80" t="s">
        <v>197</v>
      </c>
      <c r="AS137" s="80">
        <v>0</v>
      </c>
      <c r="AT137" s="80">
        <v>0</v>
      </c>
      <c r="AU137" s="80"/>
      <c r="AV137" s="80"/>
      <c r="AW137" s="80"/>
      <c r="AX137" s="80"/>
      <c r="AY137" s="80"/>
      <c r="AZ137" s="80"/>
      <c r="BA137" s="80"/>
      <c r="BB137" s="80"/>
      <c r="BC137">
        <v>1</v>
      </c>
      <c r="BD137" s="79" t="str">
        <f>REPLACE(INDEX(GroupVertices[Group],MATCH(Edges[[#This Row],[Vertex 1]],GroupVertices[Vertex],0)),1,1,"")</f>
        <v>4</v>
      </c>
      <c r="BE137" s="79" t="str">
        <f>REPLACE(INDEX(GroupVertices[Group],MATCH(Edges[[#This Row],[Vertex 2]],GroupVertices[Vertex],0)),1,1,"")</f>
        <v>4</v>
      </c>
      <c r="BF137" s="48"/>
      <c r="BG137" s="49"/>
      <c r="BH137" s="48"/>
      <c r="BI137" s="49"/>
      <c r="BJ137" s="48"/>
      <c r="BK137" s="49"/>
      <c r="BL137" s="48"/>
      <c r="BM137" s="49"/>
      <c r="BN137" s="48"/>
    </row>
    <row r="138" spans="1:66" ht="15">
      <c r="A138" s="65" t="s">
        <v>284</v>
      </c>
      <c r="B138" s="65" t="s">
        <v>399</v>
      </c>
      <c r="C138" s="66" t="s">
        <v>3236</v>
      </c>
      <c r="D138" s="67">
        <v>3</v>
      </c>
      <c r="E138" s="68" t="s">
        <v>132</v>
      </c>
      <c r="F138" s="69">
        <v>25</v>
      </c>
      <c r="G138" s="66"/>
      <c r="H138" s="70"/>
      <c r="I138" s="71"/>
      <c r="J138" s="71"/>
      <c r="K138" s="34" t="s">
        <v>65</v>
      </c>
      <c r="L138" s="78">
        <v>138</v>
      </c>
      <c r="M138" s="78"/>
      <c r="N138" s="73"/>
      <c r="O138" s="80" t="s">
        <v>419</v>
      </c>
      <c r="P138" s="82">
        <v>43698.91442129629</v>
      </c>
      <c r="Q138" s="80" t="s">
        <v>473</v>
      </c>
      <c r="R138" s="83" t="s">
        <v>501</v>
      </c>
      <c r="S138" s="80" t="s">
        <v>504</v>
      </c>
      <c r="T138" s="80"/>
      <c r="U138" s="80"/>
      <c r="V138" s="83" t="s">
        <v>561</v>
      </c>
      <c r="W138" s="82">
        <v>43698.91442129629</v>
      </c>
      <c r="X138" s="86">
        <v>43698</v>
      </c>
      <c r="Y138" s="88" t="s">
        <v>637</v>
      </c>
      <c r="Z138" s="83" t="s">
        <v>715</v>
      </c>
      <c r="AA138" s="80"/>
      <c r="AB138" s="80"/>
      <c r="AC138" s="88" t="s">
        <v>793</v>
      </c>
      <c r="AD138" s="88" t="s">
        <v>830</v>
      </c>
      <c r="AE138" s="80" t="b">
        <v>0</v>
      </c>
      <c r="AF138" s="80">
        <v>0</v>
      </c>
      <c r="AG138" s="88" t="s">
        <v>865</v>
      </c>
      <c r="AH138" s="80" t="b">
        <v>1</v>
      </c>
      <c r="AI138" s="80" t="s">
        <v>878</v>
      </c>
      <c r="AJ138" s="80"/>
      <c r="AK138" s="88" t="s">
        <v>818</v>
      </c>
      <c r="AL138" s="80" t="b">
        <v>0</v>
      </c>
      <c r="AM138" s="80">
        <v>0</v>
      </c>
      <c r="AN138" s="88" t="s">
        <v>887</v>
      </c>
      <c r="AO138" s="80" t="s">
        <v>895</v>
      </c>
      <c r="AP138" s="80" t="b">
        <v>0</v>
      </c>
      <c r="AQ138" s="88" t="s">
        <v>830</v>
      </c>
      <c r="AR138" s="80" t="s">
        <v>197</v>
      </c>
      <c r="AS138" s="80">
        <v>0</v>
      </c>
      <c r="AT138" s="80">
        <v>0</v>
      </c>
      <c r="AU138" s="80"/>
      <c r="AV138" s="80"/>
      <c r="AW138" s="80"/>
      <c r="AX138" s="80"/>
      <c r="AY138" s="80"/>
      <c r="AZ138" s="80"/>
      <c r="BA138" s="80"/>
      <c r="BB138" s="80"/>
      <c r="BC138">
        <v>1</v>
      </c>
      <c r="BD138" s="79" t="str">
        <f>REPLACE(INDEX(GroupVertices[Group],MATCH(Edges[[#This Row],[Vertex 1]],GroupVertices[Vertex],0)),1,1,"")</f>
        <v>4</v>
      </c>
      <c r="BE138" s="79" t="str">
        <f>REPLACE(INDEX(GroupVertices[Group],MATCH(Edges[[#This Row],[Vertex 2]],GroupVertices[Vertex],0)),1,1,"")</f>
        <v>4</v>
      </c>
      <c r="BF138" s="48"/>
      <c r="BG138" s="49"/>
      <c r="BH138" s="48"/>
      <c r="BI138" s="49"/>
      <c r="BJ138" s="48"/>
      <c r="BK138" s="49"/>
      <c r="BL138" s="48"/>
      <c r="BM138" s="49"/>
      <c r="BN138" s="48"/>
    </row>
    <row r="139" spans="1:66" ht="15">
      <c r="A139" s="65" t="s">
        <v>284</v>
      </c>
      <c r="B139" s="65" t="s">
        <v>400</v>
      </c>
      <c r="C139" s="66" t="s">
        <v>3236</v>
      </c>
      <c r="D139" s="67">
        <v>3</v>
      </c>
      <c r="E139" s="68" t="s">
        <v>132</v>
      </c>
      <c r="F139" s="69">
        <v>25</v>
      </c>
      <c r="G139" s="66"/>
      <c r="H139" s="70"/>
      <c r="I139" s="71"/>
      <c r="J139" s="71"/>
      <c r="K139" s="34" t="s">
        <v>65</v>
      </c>
      <c r="L139" s="78">
        <v>139</v>
      </c>
      <c r="M139" s="78"/>
      <c r="N139" s="73"/>
      <c r="O139" s="80" t="s">
        <v>419</v>
      </c>
      <c r="P139" s="82">
        <v>43698.91442129629</v>
      </c>
      <c r="Q139" s="80" t="s">
        <v>473</v>
      </c>
      <c r="R139" s="83" t="s">
        <v>501</v>
      </c>
      <c r="S139" s="80" t="s">
        <v>504</v>
      </c>
      <c r="T139" s="80"/>
      <c r="U139" s="80"/>
      <c r="V139" s="83" t="s">
        <v>561</v>
      </c>
      <c r="W139" s="82">
        <v>43698.91442129629</v>
      </c>
      <c r="X139" s="86">
        <v>43698</v>
      </c>
      <c r="Y139" s="88" t="s">
        <v>637</v>
      </c>
      <c r="Z139" s="83" t="s">
        <v>715</v>
      </c>
      <c r="AA139" s="80"/>
      <c r="AB139" s="80"/>
      <c r="AC139" s="88" t="s">
        <v>793</v>
      </c>
      <c r="AD139" s="88" t="s">
        <v>830</v>
      </c>
      <c r="AE139" s="80" t="b">
        <v>0</v>
      </c>
      <c r="AF139" s="80">
        <v>0</v>
      </c>
      <c r="AG139" s="88" t="s">
        <v>865</v>
      </c>
      <c r="AH139" s="80" t="b">
        <v>1</v>
      </c>
      <c r="AI139" s="80" t="s">
        <v>878</v>
      </c>
      <c r="AJ139" s="80"/>
      <c r="AK139" s="88" t="s">
        <v>818</v>
      </c>
      <c r="AL139" s="80" t="b">
        <v>0</v>
      </c>
      <c r="AM139" s="80">
        <v>0</v>
      </c>
      <c r="AN139" s="88" t="s">
        <v>887</v>
      </c>
      <c r="AO139" s="80" t="s">
        <v>895</v>
      </c>
      <c r="AP139" s="80" t="b">
        <v>0</v>
      </c>
      <c r="AQ139" s="88" t="s">
        <v>830</v>
      </c>
      <c r="AR139" s="80" t="s">
        <v>197</v>
      </c>
      <c r="AS139" s="80">
        <v>0</v>
      </c>
      <c r="AT139" s="80">
        <v>0</v>
      </c>
      <c r="AU139" s="80"/>
      <c r="AV139" s="80"/>
      <c r="AW139" s="80"/>
      <c r="AX139" s="80"/>
      <c r="AY139" s="80"/>
      <c r="AZ139" s="80"/>
      <c r="BA139" s="80"/>
      <c r="BB139" s="80"/>
      <c r="BC139">
        <v>1</v>
      </c>
      <c r="BD139" s="79" t="str">
        <f>REPLACE(INDEX(GroupVertices[Group],MATCH(Edges[[#This Row],[Vertex 1]],GroupVertices[Vertex],0)),1,1,"")</f>
        <v>4</v>
      </c>
      <c r="BE139" s="79" t="str">
        <f>REPLACE(INDEX(GroupVertices[Group],MATCH(Edges[[#This Row],[Vertex 2]],GroupVertices[Vertex],0)),1,1,"")</f>
        <v>4</v>
      </c>
      <c r="BF139" s="48"/>
      <c r="BG139" s="49"/>
      <c r="BH139" s="48"/>
      <c r="BI139" s="49"/>
      <c r="BJ139" s="48"/>
      <c r="BK139" s="49"/>
      <c r="BL139" s="48"/>
      <c r="BM139" s="49"/>
      <c r="BN139" s="48"/>
    </row>
    <row r="140" spans="1:66" ht="15">
      <c r="A140" s="65" t="s">
        <v>284</v>
      </c>
      <c r="B140" s="65" t="s">
        <v>401</v>
      </c>
      <c r="C140" s="66" t="s">
        <v>3236</v>
      </c>
      <c r="D140" s="67">
        <v>3</v>
      </c>
      <c r="E140" s="68" t="s">
        <v>132</v>
      </c>
      <c r="F140" s="69">
        <v>25</v>
      </c>
      <c r="G140" s="66"/>
      <c r="H140" s="70"/>
      <c r="I140" s="71"/>
      <c r="J140" s="71"/>
      <c r="K140" s="34" t="s">
        <v>65</v>
      </c>
      <c r="L140" s="78">
        <v>140</v>
      </c>
      <c r="M140" s="78"/>
      <c r="N140" s="73"/>
      <c r="O140" s="80" t="s">
        <v>419</v>
      </c>
      <c r="P140" s="82">
        <v>43698.91442129629</v>
      </c>
      <c r="Q140" s="80" t="s">
        <v>473</v>
      </c>
      <c r="R140" s="83" t="s">
        <v>501</v>
      </c>
      <c r="S140" s="80" t="s">
        <v>504</v>
      </c>
      <c r="T140" s="80"/>
      <c r="U140" s="80"/>
      <c r="V140" s="83" t="s">
        <v>561</v>
      </c>
      <c r="W140" s="82">
        <v>43698.91442129629</v>
      </c>
      <c r="X140" s="86">
        <v>43698</v>
      </c>
      <c r="Y140" s="88" t="s">
        <v>637</v>
      </c>
      <c r="Z140" s="83" t="s">
        <v>715</v>
      </c>
      <c r="AA140" s="80"/>
      <c r="AB140" s="80"/>
      <c r="AC140" s="88" t="s">
        <v>793</v>
      </c>
      <c r="AD140" s="88" t="s">
        <v>830</v>
      </c>
      <c r="AE140" s="80" t="b">
        <v>0</v>
      </c>
      <c r="AF140" s="80">
        <v>0</v>
      </c>
      <c r="AG140" s="88" t="s">
        <v>865</v>
      </c>
      <c r="AH140" s="80" t="b">
        <v>1</v>
      </c>
      <c r="AI140" s="80" t="s">
        <v>878</v>
      </c>
      <c r="AJ140" s="80"/>
      <c r="AK140" s="88" t="s">
        <v>818</v>
      </c>
      <c r="AL140" s="80" t="b">
        <v>0</v>
      </c>
      <c r="AM140" s="80">
        <v>0</v>
      </c>
      <c r="AN140" s="88" t="s">
        <v>887</v>
      </c>
      <c r="AO140" s="80" t="s">
        <v>895</v>
      </c>
      <c r="AP140" s="80" t="b">
        <v>0</v>
      </c>
      <c r="AQ140" s="88" t="s">
        <v>830</v>
      </c>
      <c r="AR140" s="80" t="s">
        <v>197</v>
      </c>
      <c r="AS140" s="80">
        <v>0</v>
      </c>
      <c r="AT140" s="80">
        <v>0</v>
      </c>
      <c r="AU140" s="80"/>
      <c r="AV140" s="80"/>
      <c r="AW140" s="80"/>
      <c r="AX140" s="80"/>
      <c r="AY140" s="80"/>
      <c r="AZ140" s="80"/>
      <c r="BA140" s="80"/>
      <c r="BB140" s="80"/>
      <c r="BC140">
        <v>1</v>
      </c>
      <c r="BD140" s="79" t="str">
        <f>REPLACE(INDEX(GroupVertices[Group],MATCH(Edges[[#This Row],[Vertex 1]],GroupVertices[Vertex],0)),1,1,"")</f>
        <v>4</v>
      </c>
      <c r="BE140" s="79" t="str">
        <f>REPLACE(INDEX(GroupVertices[Group],MATCH(Edges[[#This Row],[Vertex 2]],GroupVertices[Vertex],0)),1,1,"")</f>
        <v>4</v>
      </c>
      <c r="BF140" s="48"/>
      <c r="BG140" s="49"/>
      <c r="BH140" s="48"/>
      <c r="BI140" s="49"/>
      <c r="BJ140" s="48"/>
      <c r="BK140" s="49"/>
      <c r="BL140" s="48"/>
      <c r="BM140" s="49"/>
      <c r="BN140" s="48"/>
    </row>
    <row r="141" spans="1:66" ht="15">
      <c r="A141" s="65" t="s">
        <v>284</v>
      </c>
      <c r="B141" s="65" t="s">
        <v>402</v>
      </c>
      <c r="C141" s="66" t="s">
        <v>3236</v>
      </c>
      <c r="D141" s="67">
        <v>3</v>
      </c>
      <c r="E141" s="68" t="s">
        <v>132</v>
      </c>
      <c r="F141" s="69">
        <v>25</v>
      </c>
      <c r="G141" s="66"/>
      <c r="H141" s="70"/>
      <c r="I141" s="71"/>
      <c r="J141" s="71"/>
      <c r="K141" s="34" t="s">
        <v>65</v>
      </c>
      <c r="L141" s="78">
        <v>141</v>
      </c>
      <c r="M141" s="78"/>
      <c r="N141" s="73"/>
      <c r="O141" s="80" t="s">
        <v>420</v>
      </c>
      <c r="P141" s="82">
        <v>43698.91442129629</v>
      </c>
      <c r="Q141" s="80" t="s">
        <v>473</v>
      </c>
      <c r="R141" s="83" t="s">
        <v>501</v>
      </c>
      <c r="S141" s="80" t="s">
        <v>504</v>
      </c>
      <c r="T141" s="80"/>
      <c r="U141" s="80"/>
      <c r="V141" s="83" t="s">
        <v>561</v>
      </c>
      <c r="W141" s="82">
        <v>43698.91442129629</v>
      </c>
      <c r="X141" s="86">
        <v>43698</v>
      </c>
      <c r="Y141" s="88" t="s">
        <v>637</v>
      </c>
      <c r="Z141" s="83" t="s">
        <v>715</v>
      </c>
      <c r="AA141" s="80"/>
      <c r="AB141" s="80"/>
      <c r="AC141" s="88" t="s">
        <v>793</v>
      </c>
      <c r="AD141" s="88" t="s">
        <v>830</v>
      </c>
      <c r="AE141" s="80" t="b">
        <v>0</v>
      </c>
      <c r="AF141" s="80">
        <v>0</v>
      </c>
      <c r="AG141" s="88" t="s">
        <v>865</v>
      </c>
      <c r="AH141" s="80" t="b">
        <v>1</v>
      </c>
      <c r="AI141" s="80" t="s">
        <v>878</v>
      </c>
      <c r="AJ141" s="80"/>
      <c r="AK141" s="88" t="s">
        <v>818</v>
      </c>
      <c r="AL141" s="80" t="b">
        <v>0</v>
      </c>
      <c r="AM141" s="80">
        <v>0</v>
      </c>
      <c r="AN141" s="88" t="s">
        <v>887</v>
      </c>
      <c r="AO141" s="80" t="s">
        <v>895</v>
      </c>
      <c r="AP141" s="80" t="b">
        <v>0</v>
      </c>
      <c r="AQ141" s="88" t="s">
        <v>830</v>
      </c>
      <c r="AR141" s="80" t="s">
        <v>197</v>
      </c>
      <c r="AS141" s="80">
        <v>0</v>
      </c>
      <c r="AT141" s="80">
        <v>0</v>
      </c>
      <c r="AU141" s="80"/>
      <c r="AV141" s="80"/>
      <c r="AW141" s="80"/>
      <c r="AX141" s="80"/>
      <c r="AY141" s="80"/>
      <c r="AZ141" s="80"/>
      <c r="BA141" s="80"/>
      <c r="BB141" s="80"/>
      <c r="BC141">
        <v>1</v>
      </c>
      <c r="BD141" s="79" t="str">
        <f>REPLACE(INDEX(GroupVertices[Group],MATCH(Edges[[#This Row],[Vertex 1]],GroupVertices[Vertex],0)),1,1,"")</f>
        <v>4</v>
      </c>
      <c r="BE141" s="79" t="str">
        <f>REPLACE(INDEX(GroupVertices[Group],MATCH(Edges[[#This Row],[Vertex 2]],GroupVertices[Vertex],0)),1,1,"")</f>
        <v>4</v>
      </c>
      <c r="BF141" s="48">
        <v>0</v>
      </c>
      <c r="BG141" s="49">
        <v>0</v>
      </c>
      <c r="BH141" s="48">
        <v>0</v>
      </c>
      <c r="BI141" s="49">
        <v>0</v>
      </c>
      <c r="BJ141" s="48">
        <v>0</v>
      </c>
      <c r="BK141" s="49">
        <v>0</v>
      </c>
      <c r="BL141" s="48">
        <v>9</v>
      </c>
      <c r="BM141" s="49">
        <v>100</v>
      </c>
      <c r="BN141" s="48">
        <v>9</v>
      </c>
    </row>
    <row r="142" spans="1:66" ht="15">
      <c r="A142" s="65" t="s">
        <v>284</v>
      </c>
      <c r="B142" s="65" t="s">
        <v>403</v>
      </c>
      <c r="C142" s="66" t="s">
        <v>3236</v>
      </c>
      <c r="D142" s="67">
        <v>3</v>
      </c>
      <c r="E142" s="68" t="s">
        <v>132</v>
      </c>
      <c r="F142" s="69">
        <v>25</v>
      </c>
      <c r="G142" s="66"/>
      <c r="H142" s="70"/>
      <c r="I142" s="71"/>
      <c r="J142" s="71"/>
      <c r="K142" s="34" t="s">
        <v>65</v>
      </c>
      <c r="L142" s="78">
        <v>142</v>
      </c>
      <c r="M142" s="78"/>
      <c r="N142" s="73"/>
      <c r="O142" s="80" t="s">
        <v>419</v>
      </c>
      <c r="P142" s="82">
        <v>43698.914618055554</v>
      </c>
      <c r="Q142" s="80" t="s">
        <v>474</v>
      </c>
      <c r="R142" s="83" t="s">
        <v>501</v>
      </c>
      <c r="S142" s="80" t="s">
        <v>504</v>
      </c>
      <c r="T142" s="80"/>
      <c r="U142" s="80"/>
      <c r="V142" s="83" t="s">
        <v>561</v>
      </c>
      <c r="W142" s="82">
        <v>43698.914618055554</v>
      </c>
      <c r="X142" s="86">
        <v>43698</v>
      </c>
      <c r="Y142" s="88" t="s">
        <v>638</v>
      </c>
      <c r="Z142" s="83" t="s">
        <v>716</v>
      </c>
      <c r="AA142" s="80"/>
      <c r="AB142" s="80"/>
      <c r="AC142" s="88" t="s">
        <v>794</v>
      </c>
      <c r="AD142" s="88" t="s">
        <v>831</v>
      </c>
      <c r="AE142" s="80" t="b">
        <v>0</v>
      </c>
      <c r="AF142" s="80">
        <v>0</v>
      </c>
      <c r="AG142" s="88" t="s">
        <v>866</v>
      </c>
      <c r="AH142" s="80" t="b">
        <v>1</v>
      </c>
      <c r="AI142" s="80" t="s">
        <v>878</v>
      </c>
      <c r="AJ142" s="80"/>
      <c r="AK142" s="88" t="s">
        <v>818</v>
      </c>
      <c r="AL142" s="80" t="b">
        <v>0</v>
      </c>
      <c r="AM142" s="80">
        <v>0</v>
      </c>
      <c r="AN142" s="88" t="s">
        <v>887</v>
      </c>
      <c r="AO142" s="80" t="s">
        <v>895</v>
      </c>
      <c r="AP142" s="80" t="b">
        <v>0</v>
      </c>
      <c r="AQ142" s="88" t="s">
        <v>831</v>
      </c>
      <c r="AR142" s="80" t="s">
        <v>197</v>
      </c>
      <c r="AS142" s="80">
        <v>0</v>
      </c>
      <c r="AT142" s="80">
        <v>0</v>
      </c>
      <c r="AU142" s="80"/>
      <c r="AV142" s="80"/>
      <c r="AW142" s="80"/>
      <c r="AX142" s="80"/>
      <c r="AY142" s="80"/>
      <c r="AZ142" s="80"/>
      <c r="BA142" s="80"/>
      <c r="BB142" s="80"/>
      <c r="BC142">
        <v>1</v>
      </c>
      <c r="BD142" s="79" t="str">
        <f>REPLACE(INDEX(GroupVertices[Group],MATCH(Edges[[#This Row],[Vertex 1]],GroupVertices[Vertex],0)),1,1,"")</f>
        <v>4</v>
      </c>
      <c r="BE142" s="79" t="str">
        <f>REPLACE(INDEX(GroupVertices[Group],MATCH(Edges[[#This Row],[Vertex 2]],GroupVertices[Vertex],0)),1,1,"")</f>
        <v>4</v>
      </c>
      <c r="BF142" s="48"/>
      <c r="BG142" s="49"/>
      <c r="BH142" s="48"/>
      <c r="BI142" s="49"/>
      <c r="BJ142" s="48"/>
      <c r="BK142" s="49"/>
      <c r="BL142" s="48"/>
      <c r="BM142" s="49"/>
      <c r="BN142" s="48"/>
    </row>
    <row r="143" spans="1:66" ht="15">
      <c r="A143" s="65" t="s">
        <v>284</v>
      </c>
      <c r="B143" s="65" t="s">
        <v>404</v>
      </c>
      <c r="C143" s="66" t="s">
        <v>3236</v>
      </c>
      <c r="D143" s="67">
        <v>3</v>
      </c>
      <c r="E143" s="68" t="s">
        <v>132</v>
      </c>
      <c r="F143" s="69">
        <v>25</v>
      </c>
      <c r="G143" s="66"/>
      <c r="H143" s="70"/>
      <c r="I143" s="71"/>
      <c r="J143" s="71"/>
      <c r="K143" s="34" t="s">
        <v>65</v>
      </c>
      <c r="L143" s="78">
        <v>143</v>
      </c>
      <c r="M143" s="78"/>
      <c r="N143" s="73"/>
      <c r="O143" s="80" t="s">
        <v>419</v>
      </c>
      <c r="P143" s="82">
        <v>43698.914618055554</v>
      </c>
      <c r="Q143" s="80" t="s">
        <v>474</v>
      </c>
      <c r="R143" s="83" t="s">
        <v>501</v>
      </c>
      <c r="S143" s="80" t="s">
        <v>504</v>
      </c>
      <c r="T143" s="80"/>
      <c r="U143" s="80"/>
      <c r="V143" s="83" t="s">
        <v>561</v>
      </c>
      <c r="W143" s="82">
        <v>43698.914618055554</v>
      </c>
      <c r="X143" s="86">
        <v>43698</v>
      </c>
      <c r="Y143" s="88" t="s">
        <v>638</v>
      </c>
      <c r="Z143" s="83" t="s">
        <v>716</v>
      </c>
      <c r="AA143" s="80"/>
      <c r="AB143" s="80"/>
      <c r="AC143" s="88" t="s">
        <v>794</v>
      </c>
      <c r="AD143" s="88" t="s">
        <v>831</v>
      </c>
      <c r="AE143" s="80" t="b">
        <v>0</v>
      </c>
      <c r="AF143" s="80">
        <v>0</v>
      </c>
      <c r="AG143" s="88" t="s">
        <v>866</v>
      </c>
      <c r="AH143" s="80" t="b">
        <v>1</v>
      </c>
      <c r="AI143" s="80" t="s">
        <v>878</v>
      </c>
      <c r="AJ143" s="80"/>
      <c r="AK143" s="88" t="s">
        <v>818</v>
      </c>
      <c r="AL143" s="80" t="b">
        <v>0</v>
      </c>
      <c r="AM143" s="80">
        <v>0</v>
      </c>
      <c r="AN143" s="88" t="s">
        <v>887</v>
      </c>
      <c r="AO143" s="80" t="s">
        <v>895</v>
      </c>
      <c r="AP143" s="80" t="b">
        <v>0</v>
      </c>
      <c r="AQ143" s="88" t="s">
        <v>831</v>
      </c>
      <c r="AR143" s="80" t="s">
        <v>197</v>
      </c>
      <c r="AS143" s="80">
        <v>0</v>
      </c>
      <c r="AT143" s="80">
        <v>0</v>
      </c>
      <c r="AU143" s="80"/>
      <c r="AV143" s="80"/>
      <c r="AW143" s="80"/>
      <c r="AX143" s="80"/>
      <c r="AY143" s="80"/>
      <c r="AZ143" s="80"/>
      <c r="BA143" s="80"/>
      <c r="BB143" s="80"/>
      <c r="BC143">
        <v>1</v>
      </c>
      <c r="BD143" s="79" t="str">
        <f>REPLACE(INDEX(GroupVertices[Group],MATCH(Edges[[#This Row],[Vertex 1]],GroupVertices[Vertex],0)),1,1,"")</f>
        <v>4</v>
      </c>
      <c r="BE143" s="79" t="str">
        <f>REPLACE(INDEX(GroupVertices[Group],MATCH(Edges[[#This Row],[Vertex 2]],GroupVertices[Vertex],0)),1,1,"")</f>
        <v>4</v>
      </c>
      <c r="BF143" s="48"/>
      <c r="BG143" s="49"/>
      <c r="BH143" s="48"/>
      <c r="BI143" s="49"/>
      <c r="BJ143" s="48"/>
      <c r="BK143" s="49"/>
      <c r="BL143" s="48"/>
      <c r="BM143" s="49"/>
      <c r="BN143" s="48"/>
    </row>
    <row r="144" spans="1:66" ht="15">
      <c r="A144" s="65" t="s">
        <v>284</v>
      </c>
      <c r="B144" s="65" t="s">
        <v>405</v>
      </c>
      <c r="C144" s="66" t="s">
        <v>3236</v>
      </c>
      <c r="D144" s="67">
        <v>3</v>
      </c>
      <c r="E144" s="68" t="s">
        <v>132</v>
      </c>
      <c r="F144" s="69">
        <v>25</v>
      </c>
      <c r="G144" s="66"/>
      <c r="H144" s="70"/>
      <c r="I144" s="71"/>
      <c r="J144" s="71"/>
      <c r="K144" s="34" t="s">
        <v>65</v>
      </c>
      <c r="L144" s="78">
        <v>144</v>
      </c>
      <c r="M144" s="78"/>
      <c r="N144" s="73"/>
      <c r="O144" s="80" t="s">
        <v>420</v>
      </c>
      <c r="P144" s="82">
        <v>43698.914618055554</v>
      </c>
      <c r="Q144" s="80" t="s">
        <v>474</v>
      </c>
      <c r="R144" s="83" t="s">
        <v>501</v>
      </c>
      <c r="S144" s="80" t="s">
        <v>504</v>
      </c>
      <c r="T144" s="80"/>
      <c r="U144" s="80"/>
      <c r="V144" s="83" t="s">
        <v>561</v>
      </c>
      <c r="W144" s="82">
        <v>43698.914618055554</v>
      </c>
      <c r="X144" s="86">
        <v>43698</v>
      </c>
      <c r="Y144" s="88" t="s">
        <v>638</v>
      </c>
      <c r="Z144" s="83" t="s">
        <v>716</v>
      </c>
      <c r="AA144" s="80"/>
      <c r="AB144" s="80"/>
      <c r="AC144" s="88" t="s">
        <v>794</v>
      </c>
      <c r="AD144" s="88" t="s">
        <v>831</v>
      </c>
      <c r="AE144" s="80" t="b">
        <v>0</v>
      </c>
      <c r="AF144" s="80">
        <v>0</v>
      </c>
      <c r="AG144" s="88" t="s">
        <v>866</v>
      </c>
      <c r="AH144" s="80" t="b">
        <v>1</v>
      </c>
      <c r="AI144" s="80" t="s">
        <v>878</v>
      </c>
      <c r="AJ144" s="80"/>
      <c r="AK144" s="88" t="s">
        <v>818</v>
      </c>
      <c r="AL144" s="80" t="b">
        <v>0</v>
      </c>
      <c r="AM144" s="80">
        <v>0</v>
      </c>
      <c r="AN144" s="88" t="s">
        <v>887</v>
      </c>
      <c r="AO144" s="80" t="s">
        <v>895</v>
      </c>
      <c r="AP144" s="80" t="b">
        <v>0</v>
      </c>
      <c r="AQ144" s="88" t="s">
        <v>831</v>
      </c>
      <c r="AR144" s="80" t="s">
        <v>197</v>
      </c>
      <c r="AS144" s="80">
        <v>0</v>
      </c>
      <c r="AT144" s="80">
        <v>0</v>
      </c>
      <c r="AU144" s="80"/>
      <c r="AV144" s="80"/>
      <c r="AW144" s="80"/>
      <c r="AX144" s="80"/>
      <c r="AY144" s="80"/>
      <c r="AZ144" s="80"/>
      <c r="BA144" s="80"/>
      <c r="BB144" s="80"/>
      <c r="BC144">
        <v>1</v>
      </c>
      <c r="BD144" s="79" t="str">
        <f>REPLACE(INDEX(GroupVertices[Group],MATCH(Edges[[#This Row],[Vertex 1]],GroupVertices[Vertex],0)),1,1,"")</f>
        <v>4</v>
      </c>
      <c r="BE144" s="79" t="str">
        <f>REPLACE(INDEX(GroupVertices[Group],MATCH(Edges[[#This Row],[Vertex 2]],GroupVertices[Vertex],0)),1,1,"")</f>
        <v>4</v>
      </c>
      <c r="BF144" s="48">
        <v>0</v>
      </c>
      <c r="BG144" s="49">
        <v>0</v>
      </c>
      <c r="BH144" s="48">
        <v>0</v>
      </c>
      <c r="BI144" s="49">
        <v>0</v>
      </c>
      <c r="BJ144" s="48">
        <v>0</v>
      </c>
      <c r="BK144" s="49">
        <v>0</v>
      </c>
      <c r="BL144" s="48">
        <v>5</v>
      </c>
      <c r="BM144" s="49">
        <v>100</v>
      </c>
      <c r="BN144" s="48">
        <v>5</v>
      </c>
    </row>
    <row r="145" spans="1:66" ht="15">
      <c r="A145" s="65" t="s">
        <v>284</v>
      </c>
      <c r="B145" s="65" t="s">
        <v>349</v>
      </c>
      <c r="C145" s="66" t="s">
        <v>3237</v>
      </c>
      <c r="D145" s="67">
        <v>4.75</v>
      </c>
      <c r="E145" s="68" t="s">
        <v>132</v>
      </c>
      <c r="F145" s="69">
        <v>20.75</v>
      </c>
      <c r="G145" s="66"/>
      <c r="H145" s="70"/>
      <c r="I145" s="71"/>
      <c r="J145" s="71"/>
      <c r="K145" s="34" t="s">
        <v>65</v>
      </c>
      <c r="L145" s="78">
        <v>145</v>
      </c>
      <c r="M145" s="78"/>
      <c r="N145" s="73"/>
      <c r="O145" s="80" t="s">
        <v>419</v>
      </c>
      <c r="P145" s="82">
        <v>43698.91422453704</v>
      </c>
      <c r="Q145" s="80" t="s">
        <v>471</v>
      </c>
      <c r="R145" s="83" t="s">
        <v>501</v>
      </c>
      <c r="S145" s="80" t="s">
        <v>504</v>
      </c>
      <c r="T145" s="80" t="s">
        <v>511</v>
      </c>
      <c r="U145" s="80"/>
      <c r="V145" s="83" t="s">
        <v>561</v>
      </c>
      <c r="W145" s="82">
        <v>43698.91422453704</v>
      </c>
      <c r="X145" s="86">
        <v>43698</v>
      </c>
      <c r="Y145" s="88" t="s">
        <v>635</v>
      </c>
      <c r="Z145" s="83" t="s">
        <v>713</v>
      </c>
      <c r="AA145" s="80"/>
      <c r="AB145" s="80"/>
      <c r="AC145" s="88" t="s">
        <v>791</v>
      </c>
      <c r="AD145" s="88" t="s">
        <v>828</v>
      </c>
      <c r="AE145" s="80" t="b">
        <v>0</v>
      </c>
      <c r="AF145" s="80">
        <v>1</v>
      </c>
      <c r="AG145" s="88" t="s">
        <v>863</v>
      </c>
      <c r="AH145" s="80" t="b">
        <v>1</v>
      </c>
      <c r="AI145" s="80" t="s">
        <v>877</v>
      </c>
      <c r="AJ145" s="80"/>
      <c r="AK145" s="88" t="s">
        <v>818</v>
      </c>
      <c r="AL145" s="80" t="b">
        <v>0</v>
      </c>
      <c r="AM145" s="80">
        <v>1</v>
      </c>
      <c r="AN145" s="88" t="s">
        <v>887</v>
      </c>
      <c r="AO145" s="80" t="s">
        <v>895</v>
      </c>
      <c r="AP145" s="80" t="b">
        <v>0</v>
      </c>
      <c r="AQ145" s="88" t="s">
        <v>828</v>
      </c>
      <c r="AR145" s="80" t="s">
        <v>197</v>
      </c>
      <c r="AS145" s="80">
        <v>0</v>
      </c>
      <c r="AT145" s="80">
        <v>0</v>
      </c>
      <c r="AU145" s="80"/>
      <c r="AV145" s="80"/>
      <c r="AW145" s="80"/>
      <c r="AX145" s="80"/>
      <c r="AY145" s="80"/>
      <c r="AZ145" s="80"/>
      <c r="BA145" s="80"/>
      <c r="BB145" s="80"/>
      <c r="BC145">
        <v>2</v>
      </c>
      <c r="BD145" s="79" t="str">
        <f>REPLACE(INDEX(GroupVertices[Group],MATCH(Edges[[#This Row],[Vertex 1]],GroupVertices[Vertex],0)),1,1,"")</f>
        <v>4</v>
      </c>
      <c r="BE145" s="79" t="str">
        <f>REPLACE(INDEX(GroupVertices[Group],MATCH(Edges[[#This Row],[Vertex 2]],GroupVertices[Vertex],0)),1,1,"")</f>
        <v>4</v>
      </c>
      <c r="BF145" s="48"/>
      <c r="BG145" s="49"/>
      <c r="BH145" s="48"/>
      <c r="BI145" s="49"/>
      <c r="BJ145" s="48"/>
      <c r="BK145" s="49"/>
      <c r="BL145" s="48"/>
      <c r="BM145" s="49"/>
      <c r="BN145" s="48"/>
    </row>
    <row r="146" spans="1:66" ht="15">
      <c r="A146" s="65" t="s">
        <v>284</v>
      </c>
      <c r="B146" s="65" t="s">
        <v>307</v>
      </c>
      <c r="C146" s="66" t="s">
        <v>3240</v>
      </c>
      <c r="D146" s="67">
        <v>8.25</v>
      </c>
      <c r="E146" s="68" t="s">
        <v>132</v>
      </c>
      <c r="F146" s="69">
        <v>12.25</v>
      </c>
      <c r="G146" s="66"/>
      <c r="H146" s="70"/>
      <c r="I146" s="71"/>
      <c r="J146" s="71"/>
      <c r="K146" s="34" t="s">
        <v>65</v>
      </c>
      <c r="L146" s="78">
        <v>146</v>
      </c>
      <c r="M146" s="78"/>
      <c r="N146" s="73"/>
      <c r="O146" s="80" t="s">
        <v>419</v>
      </c>
      <c r="P146" s="82">
        <v>43698.91422453704</v>
      </c>
      <c r="Q146" s="80" t="s">
        <v>471</v>
      </c>
      <c r="R146" s="83" t="s">
        <v>501</v>
      </c>
      <c r="S146" s="80" t="s">
        <v>504</v>
      </c>
      <c r="T146" s="80" t="s">
        <v>511</v>
      </c>
      <c r="U146" s="80"/>
      <c r="V146" s="83" t="s">
        <v>561</v>
      </c>
      <c r="W146" s="82">
        <v>43698.91422453704</v>
      </c>
      <c r="X146" s="86">
        <v>43698</v>
      </c>
      <c r="Y146" s="88" t="s">
        <v>635</v>
      </c>
      <c r="Z146" s="83" t="s">
        <v>713</v>
      </c>
      <c r="AA146" s="80"/>
      <c r="AB146" s="80"/>
      <c r="AC146" s="88" t="s">
        <v>791</v>
      </c>
      <c r="AD146" s="88" t="s">
        <v>828</v>
      </c>
      <c r="AE146" s="80" t="b">
        <v>0</v>
      </c>
      <c r="AF146" s="80">
        <v>1</v>
      </c>
      <c r="AG146" s="88" t="s">
        <v>863</v>
      </c>
      <c r="AH146" s="80" t="b">
        <v>1</v>
      </c>
      <c r="AI146" s="80" t="s">
        <v>877</v>
      </c>
      <c r="AJ146" s="80"/>
      <c r="AK146" s="88" t="s">
        <v>818</v>
      </c>
      <c r="AL146" s="80" t="b">
        <v>0</v>
      </c>
      <c r="AM146" s="80">
        <v>1</v>
      </c>
      <c r="AN146" s="88" t="s">
        <v>887</v>
      </c>
      <c r="AO146" s="80" t="s">
        <v>895</v>
      </c>
      <c r="AP146" s="80" t="b">
        <v>0</v>
      </c>
      <c r="AQ146" s="88" t="s">
        <v>828</v>
      </c>
      <c r="AR146" s="80" t="s">
        <v>197</v>
      </c>
      <c r="AS146" s="80">
        <v>0</v>
      </c>
      <c r="AT146" s="80">
        <v>0</v>
      </c>
      <c r="AU146" s="80"/>
      <c r="AV146" s="80"/>
      <c r="AW146" s="80"/>
      <c r="AX146" s="80"/>
      <c r="AY146" s="80"/>
      <c r="AZ146" s="80"/>
      <c r="BA146" s="80"/>
      <c r="BB146" s="80"/>
      <c r="BC146">
        <v>4</v>
      </c>
      <c r="BD146" s="79" t="str">
        <f>REPLACE(INDEX(GroupVertices[Group],MATCH(Edges[[#This Row],[Vertex 1]],GroupVertices[Vertex],0)),1,1,"")</f>
        <v>4</v>
      </c>
      <c r="BE146" s="79" t="str">
        <f>REPLACE(INDEX(GroupVertices[Group],MATCH(Edges[[#This Row],[Vertex 2]],GroupVertices[Vertex],0)),1,1,"")</f>
        <v>1</v>
      </c>
      <c r="BF146" s="48"/>
      <c r="BG146" s="49"/>
      <c r="BH146" s="48"/>
      <c r="BI146" s="49"/>
      <c r="BJ146" s="48"/>
      <c r="BK146" s="49"/>
      <c r="BL146" s="48"/>
      <c r="BM146" s="49"/>
      <c r="BN146" s="48"/>
    </row>
    <row r="147" spans="1:66" ht="15">
      <c r="A147" s="65" t="s">
        <v>284</v>
      </c>
      <c r="B147" s="65" t="s">
        <v>307</v>
      </c>
      <c r="C147" s="66" t="s">
        <v>3240</v>
      </c>
      <c r="D147" s="67">
        <v>8.25</v>
      </c>
      <c r="E147" s="68" t="s">
        <v>132</v>
      </c>
      <c r="F147" s="69">
        <v>12.25</v>
      </c>
      <c r="G147" s="66"/>
      <c r="H147" s="70"/>
      <c r="I147" s="71"/>
      <c r="J147" s="71"/>
      <c r="K147" s="34" t="s">
        <v>65</v>
      </c>
      <c r="L147" s="78">
        <v>147</v>
      </c>
      <c r="M147" s="78"/>
      <c r="N147" s="73"/>
      <c r="O147" s="80" t="s">
        <v>419</v>
      </c>
      <c r="P147" s="82">
        <v>43698.9143287037</v>
      </c>
      <c r="Q147" s="80" t="s">
        <v>472</v>
      </c>
      <c r="R147" s="83" t="s">
        <v>501</v>
      </c>
      <c r="S147" s="80" t="s">
        <v>504</v>
      </c>
      <c r="T147" s="80"/>
      <c r="U147" s="80"/>
      <c r="V147" s="83" t="s">
        <v>561</v>
      </c>
      <c r="W147" s="82">
        <v>43698.9143287037</v>
      </c>
      <c r="X147" s="86">
        <v>43698</v>
      </c>
      <c r="Y147" s="88" t="s">
        <v>636</v>
      </c>
      <c r="Z147" s="83" t="s">
        <v>714</v>
      </c>
      <c r="AA147" s="80"/>
      <c r="AB147" s="80"/>
      <c r="AC147" s="88" t="s">
        <v>792</v>
      </c>
      <c r="AD147" s="88" t="s">
        <v>829</v>
      </c>
      <c r="AE147" s="80" t="b">
        <v>0</v>
      </c>
      <c r="AF147" s="80">
        <v>0</v>
      </c>
      <c r="AG147" s="88" t="s">
        <v>864</v>
      </c>
      <c r="AH147" s="80" t="b">
        <v>1</v>
      </c>
      <c r="AI147" s="80" t="s">
        <v>878</v>
      </c>
      <c r="AJ147" s="80"/>
      <c r="AK147" s="88" t="s">
        <v>818</v>
      </c>
      <c r="AL147" s="80" t="b">
        <v>0</v>
      </c>
      <c r="AM147" s="80">
        <v>0</v>
      </c>
      <c r="AN147" s="88" t="s">
        <v>887</v>
      </c>
      <c r="AO147" s="80" t="s">
        <v>895</v>
      </c>
      <c r="AP147" s="80" t="b">
        <v>0</v>
      </c>
      <c r="AQ147" s="88" t="s">
        <v>829</v>
      </c>
      <c r="AR147" s="80" t="s">
        <v>197</v>
      </c>
      <c r="AS147" s="80">
        <v>0</v>
      </c>
      <c r="AT147" s="80">
        <v>0</v>
      </c>
      <c r="AU147" s="80"/>
      <c r="AV147" s="80"/>
      <c r="AW147" s="80"/>
      <c r="AX147" s="80"/>
      <c r="AY147" s="80"/>
      <c r="AZ147" s="80"/>
      <c r="BA147" s="80"/>
      <c r="BB147" s="80"/>
      <c r="BC147">
        <v>4</v>
      </c>
      <c r="BD147" s="79" t="str">
        <f>REPLACE(INDEX(GroupVertices[Group],MATCH(Edges[[#This Row],[Vertex 1]],GroupVertices[Vertex],0)),1,1,"")</f>
        <v>4</v>
      </c>
      <c r="BE147" s="79" t="str">
        <f>REPLACE(INDEX(GroupVertices[Group],MATCH(Edges[[#This Row],[Vertex 2]],GroupVertices[Vertex],0)),1,1,"")</f>
        <v>1</v>
      </c>
      <c r="BF147" s="48"/>
      <c r="BG147" s="49"/>
      <c r="BH147" s="48"/>
      <c r="BI147" s="49"/>
      <c r="BJ147" s="48"/>
      <c r="BK147" s="49"/>
      <c r="BL147" s="48"/>
      <c r="BM147" s="49"/>
      <c r="BN147" s="48"/>
    </row>
    <row r="148" spans="1:66" ht="15">
      <c r="A148" s="65" t="s">
        <v>284</v>
      </c>
      <c r="B148" s="65" t="s">
        <v>307</v>
      </c>
      <c r="C148" s="66" t="s">
        <v>3240</v>
      </c>
      <c r="D148" s="67">
        <v>8.25</v>
      </c>
      <c r="E148" s="68" t="s">
        <v>132</v>
      </c>
      <c r="F148" s="69">
        <v>12.25</v>
      </c>
      <c r="G148" s="66"/>
      <c r="H148" s="70"/>
      <c r="I148" s="71"/>
      <c r="J148" s="71"/>
      <c r="K148" s="34" t="s">
        <v>65</v>
      </c>
      <c r="L148" s="78">
        <v>148</v>
      </c>
      <c r="M148" s="78"/>
      <c r="N148" s="73"/>
      <c r="O148" s="80" t="s">
        <v>419</v>
      </c>
      <c r="P148" s="82">
        <v>43698.91442129629</v>
      </c>
      <c r="Q148" s="80" t="s">
        <v>473</v>
      </c>
      <c r="R148" s="83" t="s">
        <v>501</v>
      </c>
      <c r="S148" s="80" t="s">
        <v>504</v>
      </c>
      <c r="T148" s="80"/>
      <c r="U148" s="80"/>
      <c r="V148" s="83" t="s">
        <v>561</v>
      </c>
      <c r="W148" s="82">
        <v>43698.91442129629</v>
      </c>
      <c r="X148" s="86">
        <v>43698</v>
      </c>
      <c r="Y148" s="88" t="s">
        <v>637</v>
      </c>
      <c r="Z148" s="83" t="s">
        <v>715</v>
      </c>
      <c r="AA148" s="80"/>
      <c r="AB148" s="80"/>
      <c r="AC148" s="88" t="s">
        <v>793</v>
      </c>
      <c r="AD148" s="88" t="s">
        <v>830</v>
      </c>
      <c r="AE148" s="80" t="b">
        <v>0</v>
      </c>
      <c r="AF148" s="80">
        <v>0</v>
      </c>
      <c r="AG148" s="88" t="s">
        <v>865</v>
      </c>
      <c r="AH148" s="80" t="b">
        <v>1</v>
      </c>
      <c r="AI148" s="80" t="s">
        <v>878</v>
      </c>
      <c r="AJ148" s="80"/>
      <c r="AK148" s="88" t="s">
        <v>818</v>
      </c>
      <c r="AL148" s="80" t="b">
        <v>0</v>
      </c>
      <c r="AM148" s="80">
        <v>0</v>
      </c>
      <c r="AN148" s="88" t="s">
        <v>887</v>
      </c>
      <c r="AO148" s="80" t="s">
        <v>895</v>
      </c>
      <c r="AP148" s="80" t="b">
        <v>0</v>
      </c>
      <c r="AQ148" s="88" t="s">
        <v>830</v>
      </c>
      <c r="AR148" s="80" t="s">
        <v>197</v>
      </c>
      <c r="AS148" s="80">
        <v>0</v>
      </c>
      <c r="AT148" s="80">
        <v>0</v>
      </c>
      <c r="AU148" s="80"/>
      <c r="AV148" s="80"/>
      <c r="AW148" s="80"/>
      <c r="AX148" s="80"/>
      <c r="AY148" s="80"/>
      <c r="AZ148" s="80"/>
      <c r="BA148" s="80"/>
      <c r="BB148" s="80"/>
      <c r="BC148">
        <v>4</v>
      </c>
      <c r="BD148" s="79" t="str">
        <f>REPLACE(INDEX(GroupVertices[Group],MATCH(Edges[[#This Row],[Vertex 1]],GroupVertices[Vertex],0)),1,1,"")</f>
        <v>4</v>
      </c>
      <c r="BE148" s="79" t="str">
        <f>REPLACE(INDEX(GroupVertices[Group],MATCH(Edges[[#This Row],[Vertex 2]],GroupVertices[Vertex],0)),1,1,"")</f>
        <v>1</v>
      </c>
      <c r="BF148" s="48"/>
      <c r="BG148" s="49"/>
      <c r="BH148" s="48"/>
      <c r="BI148" s="49"/>
      <c r="BJ148" s="48"/>
      <c r="BK148" s="49"/>
      <c r="BL148" s="48"/>
      <c r="BM148" s="49"/>
      <c r="BN148" s="48"/>
    </row>
    <row r="149" spans="1:66" ht="15">
      <c r="A149" s="65" t="s">
        <v>284</v>
      </c>
      <c r="B149" s="65" t="s">
        <v>307</v>
      </c>
      <c r="C149" s="66" t="s">
        <v>3240</v>
      </c>
      <c r="D149" s="67">
        <v>8.25</v>
      </c>
      <c r="E149" s="68" t="s">
        <v>132</v>
      </c>
      <c r="F149" s="69">
        <v>12.25</v>
      </c>
      <c r="G149" s="66"/>
      <c r="H149" s="70"/>
      <c r="I149" s="71"/>
      <c r="J149" s="71"/>
      <c r="K149" s="34" t="s">
        <v>65</v>
      </c>
      <c r="L149" s="78">
        <v>149</v>
      </c>
      <c r="M149" s="78"/>
      <c r="N149" s="73"/>
      <c r="O149" s="80" t="s">
        <v>419</v>
      </c>
      <c r="P149" s="82">
        <v>43698.914618055554</v>
      </c>
      <c r="Q149" s="80" t="s">
        <v>474</v>
      </c>
      <c r="R149" s="83" t="s">
        <v>501</v>
      </c>
      <c r="S149" s="80" t="s">
        <v>504</v>
      </c>
      <c r="T149" s="80"/>
      <c r="U149" s="80"/>
      <c r="V149" s="83" t="s">
        <v>561</v>
      </c>
      <c r="W149" s="82">
        <v>43698.914618055554</v>
      </c>
      <c r="X149" s="86">
        <v>43698</v>
      </c>
      <c r="Y149" s="88" t="s">
        <v>638</v>
      </c>
      <c r="Z149" s="83" t="s">
        <v>716</v>
      </c>
      <c r="AA149" s="80"/>
      <c r="AB149" s="80"/>
      <c r="AC149" s="88" t="s">
        <v>794</v>
      </c>
      <c r="AD149" s="88" t="s">
        <v>831</v>
      </c>
      <c r="AE149" s="80" t="b">
        <v>0</v>
      </c>
      <c r="AF149" s="80">
        <v>0</v>
      </c>
      <c r="AG149" s="88" t="s">
        <v>866</v>
      </c>
      <c r="AH149" s="80" t="b">
        <v>1</v>
      </c>
      <c r="AI149" s="80" t="s">
        <v>878</v>
      </c>
      <c r="AJ149" s="80"/>
      <c r="AK149" s="88" t="s">
        <v>818</v>
      </c>
      <c r="AL149" s="80" t="b">
        <v>0</v>
      </c>
      <c r="AM149" s="80">
        <v>0</v>
      </c>
      <c r="AN149" s="88" t="s">
        <v>887</v>
      </c>
      <c r="AO149" s="80" t="s">
        <v>895</v>
      </c>
      <c r="AP149" s="80" t="b">
        <v>0</v>
      </c>
      <c r="AQ149" s="88" t="s">
        <v>831</v>
      </c>
      <c r="AR149" s="80" t="s">
        <v>197</v>
      </c>
      <c r="AS149" s="80">
        <v>0</v>
      </c>
      <c r="AT149" s="80">
        <v>0</v>
      </c>
      <c r="AU149" s="80"/>
      <c r="AV149" s="80"/>
      <c r="AW149" s="80"/>
      <c r="AX149" s="80"/>
      <c r="AY149" s="80"/>
      <c r="AZ149" s="80"/>
      <c r="BA149" s="80"/>
      <c r="BB149" s="80"/>
      <c r="BC149">
        <v>4</v>
      </c>
      <c r="BD149" s="79" t="str">
        <f>REPLACE(INDEX(GroupVertices[Group],MATCH(Edges[[#This Row],[Vertex 1]],GroupVertices[Vertex],0)),1,1,"")</f>
        <v>4</v>
      </c>
      <c r="BE149" s="79" t="str">
        <f>REPLACE(INDEX(GroupVertices[Group],MATCH(Edges[[#This Row],[Vertex 2]],GroupVertices[Vertex],0)),1,1,"")</f>
        <v>1</v>
      </c>
      <c r="BF149" s="48"/>
      <c r="BG149" s="49"/>
      <c r="BH149" s="48"/>
      <c r="BI149" s="49"/>
      <c r="BJ149" s="48"/>
      <c r="BK149" s="49"/>
      <c r="BL149" s="48"/>
      <c r="BM149" s="49"/>
      <c r="BN149" s="48"/>
    </row>
    <row r="150" spans="1:66" ht="15">
      <c r="A150" s="65" t="s">
        <v>284</v>
      </c>
      <c r="B150" s="65" t="s">
        <v>349</v>
      </c>
      <c r="C150" s="66" t="s">
        <v>3237</v>
      </c>
      <c r="D150" s="67">
        <v>4.75</v>
      </c>
      <c r="E150" s="68" t="s">
        <v>132</v>
      </c>
      <c r="F150" s="69">
        <v>20.75</v>
      </c>
      <c r="G150" s="66"/>
      <c r="H150" s="70"/>
      <c r="I150" s="71"/>
      <c r="J150" s="71"/>
      <c r="K150" s="34" t="s">
        <v>65</v>
      </c>
      <c r="L150" s="78">
        <v>150</v>
      </c>
      <c r="M150" s="78"/>
      <c r="N150" s="73"/>
      <c r="O150" s="80" t="s">
        <v>419</v>
      </c>
      <c r="P150" s="82">
        <v>43698.914618055554</v>
      </c>
      <c r="Q150" s="80" t="s">
        <v>474</v>
      </c>
      <c r="R150" s="83" t="s">
        <v>501</v>
      </c>
      <c r="S150" s="80" t="s">
        <v>504</v>
      </c>
      <c r="T150" s="80"/>
      <c r="U150" s="80"/>
      <c r="V150" s="83" t="s">
        <v>561</v>
      </c>
      <c r="W150" s="82">
        <v>43698.914618055554</v>
      </c>
      <c r="X150" s="86">
        <v>43698</v>
      </c>
      <c r="Y150" s="88" t="s">
        <v>638</v>
      </c>
      <c r="Z150" s="83" t="s">
        <v>716</v>
      </c>
      <c r="AA150" s="80"/>
      <c r="AB150" s="80"/>
      <c r="AC150" s="88" t="s">
        <v>794</v>
      </c>
      <c r="AD150" s="88" t="s">
        <v>831</v>
      </c>
      <c r="AE150" s="80" t="b">
        <v>0</v>
      </c>
      <c r="AF150" s="80">
        <v>0</v>
      </c>
      <c r="AG150" s="88" t="s">
        <v>866</v>
      </c>
      <c r="AH150" s="80" t="b">
        <v>1</v>
      </c>
      <c r="AI150" s="80" t="s">
        <v>878</v>
      </c>
      <c r="AJ150" s="80"/>
      <c r="AK150" s="88" t="s">
        <v>818</v>
      </c>
      <c r="AL150" s="80" t="b">
        <v>0</v>
      </c>
      <c r="AM150" s="80">
        <v>0</v>
      </c>
      <c r="AN150" s="88" t="s">
        <v>887</v>
      </c>
      <c r="AO150" s="80" t="s">
        <v>895</v>
      </c>
      <c r="AP150" s="80" t="b">
        <v>0</v>
      </c>
      <c r="AQ150" s="88" t="s">
        <v>831</v>
      </c>
      <c r="AR150" s="80" t="s">
        <v>197</v>
      </c>
      <c r="AS150" s="80">
        <v>0</v>
      </c>
      <c r="AT150" s="80">
        <v>0</v>
      </c>
      <c r="AU150" s="80"/>
      <c r="AV150" s="80"/>
      <c r="AW150" s="80"/>
      <c r="AX150" s="80"/>
      <c r="AY150" s="80"/>
      <c r="AZ150" s="80"/>
      <c r="BA150" s="80"/>
      <c r="BB150" s="80"/>
      <c r="BC150">
        <v>2</v>
      </c>
      <c r="BD150" s="79" t="str">
        <f>REPLACE(INDEX(GroupVertices[Group],MATCH(Edges[[#This Row],[Vertex 1]],GroupVertices[Vertex],0)),1,1,"")</f>
        <v>4</v>
      </c>
      <c r="BE150" s="79" t="str">
        <f>REPLACE(INDEX(GroupVertices[Group],MATCH(Edges[[#This Row],[Vertex 2]],GroupVertices[Vertex],0)),1,1,"")</f>
        <v>4</v>
      </c>
      <c r="BF150" s="48"/>
      <c r="BG150" s="49"/>
      <c r="BH150" s="48"/>
      <c r="BI150" s="49"/>
      <c r="BJ150" s="48"/>
      <c r="BK150" s="49"/>
      <c r="BL150" s="48"/>
      <c r="BM150" s="49"/>
      <c r="BN150" s="48"/>
    </row>
    <row r="151" spans="1:66" ht="15">
      <c r="A151" s="65" t="s">
        <v>285</v>
      </c>
      <c r="B151" s="65" t="s">
        <v>308</v>
      </c>
      <c r="C151" s="66" t="s">
        <v>3236</v>
      </c>
      <c r="D151" s="67">
        <v>3</v>
      </c>
      <c r="E151" s="68" t="s">
        <v>132</v>
      </c>
      <c r="F151" s="69">
        <v>25</v>
      </c>
      <c r="G151" s="66"/>
      <c r="H151" s="70"/>
      <c r="I151" s="71"/>
      <c r="J151" s="71"/>
      <c r="K151" s="34" t="s">
        <v>65</v>
      </c>
      <c r="L151" s="78">
        <v>151</v>
      </c>
      <c r="M151" s="78"/>
      <c r="N151" s="73"/>
      <c r="O151" s="80" t="s">
        <v>420</v>
      </c>
      <c r="P151" s="82">
        <v>43698.91483796296</v>
      </c>
      <c r="Q151" s="80" t="s">
        <v>475</v>
      </c>
      <c r="R151" s="83" t="s">
        <v>500</v>
      </c>
      <c r="S151" s="80" t="s">
        <v>504</v>
      </c>
      <c r="T151" s="80"/>
      <c r="U151" s="80"/>
      <c r="V151" s="83" t="s">
        <v>562</v>
      </c>
      <c r="W151" s="82">
        <v>43698.91483796296</v>
      </c>
      <c r="X151" s="86">
        <v>43698</v>
      </c>
      <c r="Y151" s="88" t="s">
        <v>639</v>
      </c>
      <c r="Z151" s="83" t="s">
        <v>717</v>
      </c>
      <c r="AA151" s="80"/>
      <c r="AB151" s="80"/>
      <c r="AC151" s="88" t="s">
        <v>795</v>
      </c>
      <c r="AD151" s="80"/>
      <c r="AE151" s="80" t="b">
        <v>0</v>
      </c>
      <c r="AF151" s="80">
        <v>0</v>
      </c>
      <c r="AG151" s="88" t="s">
        <v>839</v>
      </c>
      <c r="AH151" s="80" t="b">
        <v>1</v>
      </c>
      <c r="AI151" s="80" t="s">
        <v>877</v>
      </c>
      <c r="AJ151" s="80"/>
      <c r="AK151" s="88" t="s">
        <v>818</v>
      </c>
      <c r="AL151" s="80" t="b">
        <v>0</v>
      </c>
      <c r="AM151" s="80">
        <v>0</v>
      </c>
      <c r="AN151" s="88" t="s">
        <v>887</v>
      </c>
      <c r="AO151" s="80" t="s">
        <v>891</v>
      </c>
      <c r="AP151" s="80" t="b">
        <v>0</v>
      </c>
      <c r="AQ151" s="88" t="s">
        <v>795</v>
      </c>
      <c r="AR151" s="80" t="s">
        <v>197</v>
      </c>
      <c r="AS151" s="80">
        <v>0</v>
      </c>
      <c r="AT151" s="80">
        <v>0</v>
      </c>
      <c r="AU151" s="80"/>
      <c r="AV151" s="80"/>
      <c r="AW151" s="80"/>
      <c r="AX151" s="80"/>
      <c r="AY151" s="80"/>
      <c r="AZ151" s="80"/>
      <c r="BA151" s="80"/>
      <c r="BB151" s="80"/>
      <c r="BC151">
        <v>1</v>
      </c>
      <c r="BD151" s="79" t="str">
        <f>REPLACE(INDEX(GroupVertices[Group],MATCH(Edges[[#This Row],[Vertex 1]],GroupVertices[Vertex],0)),1,1,"")</f>
        <v>1</v>
      </c>
      <c r="BE151" s="79" t="str">
        <f>REPLACE(INDEX(GroupVertices[Group],MATCH(Edges[[#This Row],[Vertex 2]],GroupVertices[Vertex],0)),1,1,"")</f>
        <v>1</v>
      </c>
      <c r="BF151" s="48">
        <v>0</v>
      </c>
      <c r="BG151" s="49">
        <v>0</v>
      </c>
      <c r="BH151" s="48">
        <v>1</v>
      </c>
      <c r="BI151" s="49">
        <v>20</v>
      </c>
      <c r="BJ151" s="48">
        <v>0</v>
      </c>
      <c r="BK151" s="49">
        <v>0</v>
      </c>
      <c r="BL151" s="48">
        <v>4</v>
      </c>
      <c r="BM151" s="49">
        <v>80</v>
      </c>
      <c r="BN151" s="48">
        <v>5</v>
      </c>
    </row>
    <row r="152" spans="1:66" ht="15">
      <c r="A152" s="65" t="s">
        <v>286</v>
      </c>
      <c r="B152" s="65" t="s">
        <v>307</v>
      </c>
      <c r="C152" s="66" t="s">
        <v>3236</v>
      </c>
      <c r="D152" s="67">
        <v>3</v>
      </c>
      <c r="E152" s="68" t="s">
        <v>132</v>
      </c>
      <c r="F152" s="69">
        <v>25</v>
      </c>
      <c r="G152" s="66"/>
      <c r="H152" s="70"/>
      <c r="I152" s="71"/>
      <c r="J152" s="71"/>
      <c r="K152" s="34" t="s">
        <v>65</v>
      </c>
      <c r="L152" s="78">
        <v>152</v>
      </c>
      <c r="M152" s="78"/>
      <c r="N152" s="73"/>
      <c r="O152" s="80" t="s">
        <v>420</v>
      </c>
      <c r="P152" s="82">
        <v>43698.922164351854</v>
      </c>
      <c r="Q152" s="80" t="s">
        <v>476</v>
      </c>
      <c r="R152" s="83" t="s">
        <v>499</v>
      </c>
      <c r="S152" s="80" t="s">
        <v>504</v>
      </c>
      <c r="T152" s="80"/>
      <c r="U152" s="80"/>
      <c r="V152" s="83" t="s">
        <v>563</v>
      </c>
      <c r="W152" s="82">
        <v>43698.922164351854</v>
      </c>
      <c r="X152" s="86">
        <v>43698</v>
      </c>
      <c r="Y152" s="88" t="s">
        <v>640</v>
      </c>
      <c r="Z152" s="83" t="s">
        <v>718</v>
      </c>
      <c r="AA152" s="80"/>
      <c r="AB152" s="80"/>
      <c r="AC152" s="88" t="s">
        <v>796</v>
      </c>
      <c r="AD152" s="80"/>
      <c r="AE152" s="80" t="b">
        <v>0</v>
      </c>
      <c r="AF152" s="80">
        <v>0</v>
      </c>
      <c r="AG152" s="88" t="s">
        <v>851</v>
      </c>
      <c r="AH152" s="80" t="b">
        <v>1</v>
      </c>
      <c r="AI152" s="80" t="s">
        <v>877</v>
      </c>
      <c r="AJ152" s="80"/>
      <c r="AK152" s="88" t="s">
        <v>818</v>
      </c>
      <c r="AL152" s="80" t="b">
        <v>0</v>
      </c>
      <c r="AM152" s="80">
        <v>0</v>
      </c>
      <c r="AN152" s="88" t="s">
        <v>887</v>
      </c>
      <c r="AO152" s="80" t="s">
        <v>895</v>
      </c>
      <c r="AP152" s="80" t="b">
        <v>0</v>
      </c>
      <c r="AQ152" s="88" t="s">
        <v>796</v>
      </c>
      <c r="AR152" s="80" t="s">
        <v>197</v>
      </c>
      <c r="AS152" s="80">
        <v>0</v>
      </c>
      <c r="AT152" s="80">
        <v>0</v>
      </c>
      <c r="AU152" s="80"/>
      <c r="AV152" s="80"/>
      <c r="AW152" s="80"/>
      <c r="AX152" s="80"/>
      <c r="AY152" s="80"/>
      <c r="AZ152" s="80"/>
      <c r="BA152" s="80"/>
      <c r="BB152" s="80"/>
      <c r="BC152">
        <v>1</v>
      </c>
      <c r="BD152" s="79" t="str">
        <f>REPLACE(INDEX(GroupVertices[Group],MATCH(Edges[[#This Row],[Vertex 1]],GroupVertices[Vertex],0)),1,1,"")</f>
        <v>1</v>
      </c>
      <c r="BE152" s="79" t="str">
        <f>REPLACE(INDEX(GroupVertices[Group],MATCH(Edges[[#This Row],[Vertex 2]],GroupVertices[Vertex],0)),1,1,"")</f>
        <v>1</v>
      </c>
      <c r="BF152" s="48">
        <v>1</v>
      </c>
      <c r="BG152" s="49">
        <v>7.6923076923076925</v>
      </c>
      <c r="BH152" s="48">
        <v>0</v>
      </c>
      <c r="BI152" s="49">
        <v>0</v>
      </c>
      <c r="BJ152" s="48">
        <v>0</v>
      </c>
      <c r="BK152" s="49">
        <v>0</v>
      </c>
      <c r="BL152" s="48">
        <v>12</v>
      </c>
      <c r="BM152" s="49">
        <v>92.3076923076923</v>
      </c>
      <c r="BN152" s="48">
        <v>13</v>
      </c>
    </row>
    <row r="153" spans="1:66" ht="15">
      <c r="A153" s="65" t="s">
        <v>287</v>
      </c>
      <c r="B153" s="65" t="s">
        <v>287</v>
      </c>
      <c r="C153" s="66" t="s">
        <v>3236</v>
      </c>
      <c r="D153" s="67">
        <v>3</v>
      </c>
      <c r="E153" s="68" t="s">
        <v>132</v>
      </c>
      <c r="F153" s="69">
        <v>25</v>
      </c>
      <c r="G153" s="66"/>
      <c r="H153" s="70"/>
      <c r="I153" s="71"/>
      <c r="J153" s="71"/>
      <c r="K153" s="34" t="s">
        <v>65</v>
      </c>
      <c r="L153" s="78">
        <v>153</v>
      </c>
      <c r="M153" s="78"/>
      <c r="N153" s="73"/>
      <c r="O153" s="80" t="s">
        <v>197</v>
      </c>
      <c r="P153" s="82">
        <v>43698.930983796294</v>
      </c>
      <c r="Q153" s="80" t="s">
        <v>477</v>
      </c>
      <c r="R153" s="83" t="s">
        <v>499</v>
      </c>
      <c r="S153" s="80" t="s">
        <v>504</v>
      </c>
      <c r="T153" s="80"/>
      <c r="U153" s="80"/>
      <c r="V153" s="83" t="s">
        <v>564</v>
      </c>
      <c r="W153" s="82">
        <v>43698.930983796294</v>
      </c>
      <c r="X153" s="86">
        <v>43698</v>
      </c>
      <c r="Y153" s="88" t="s">
        <v>641</v>
      </c>
      <c r="Z153" s="83" t="s">
        <v>719</v>
      </c>
      <c r="AA153" s="80"/>
      <c r="AB153" s="80"/>
      <c r="AC153" s="88" t="s">
        <v>797</v>
      </c>
      <c r="AD153" s="80"/>
      <c r="AE153" s="80" t="b">
        <v>0</v>
      </c>
      <c r="AF153" s="80">
        <v>1</v>
      </c>
      <c r="AG153" s="88" t="s">
        <v>867</v>
      </c>
      <c r="AH153" s="80" t="b">
        <v>1</v>
      </c>
      <c r="AI153" s="80" t="s">
        <v>878</v>
      </c>
      <c r="AJ153" s="80"/>
      <c r="AK153" s="88" t="s">
        <v>818</v>
      </c>
      <c r="AL153" s="80" t="b">
        <v>0</v>
      </c>
      <c r="AM153" s="80">
        <v>0</v>
      </c>
      <c r="AN153" s="88" t="s">
        <v>887</v>
      </c>
      <c r="AO153" s="80" t="s">
        <v>893</v>
      </c>
      <c r="AP153" s="80" t="b">
        <v>0</v>
      </c>
      <c r="AQ153" s="88" t="s">
        <v>797</v>
      </c>
      <c r="AR153" s="80" t="s">
        <v>197</v>
      </c>
      <c r="AS153" s="80">
        <v>0</v>
      </c>
      <c r="AT153" s="80">
        <v>0</v>
      </c>
      <c r="AU153" s="80"/>
      <c r="AV153" s="80"/>
      <c r="AW153" s="80"/>
      <c r="AX153" s="80"/>
      <c r="AY153" s="80"/>
      <c r="AZ153" s="80"/>
      <c r="BA153" s="80"/>
      <c r="BB153" s="80"/>
      <c r="BC153">
        <v>1</v>
      </c>
      <c r="BD153" s="79" t="str">
        <f>REPLACE(INDEX(GroupVertices[Group],MATCH(Edges[[#This Row],[Vertex 1]],GroupVertices[Vertex],0)),1,1,"")</f>
        <v>10</v>
      </c>
      <c r="BE153" s="79" t="str">
        <f>REPLACE(INDEX(GroupVertices[Group],MATCH(Edges[[#This Row],[Vertex 2]],GroupVertices[Vertex],0)),1,1,"")</f>
        <v>10</v>
      </c>
      <c r="BF153" s="48">
        <v>0</v>
      </c>
      <c r="BG153" s="49">
        <v>0</v>
      </c>
      <c r="BH153" s="48">
        <v>0</v>
      </c>
      <c r="BI153" s="49">
        <v>0</v>
      </c>
      <c r="BJ153" s="48">
        <v>0</v>
      </c>
      <c r="BK153" s="49">
        <v>0</v>
      </c>
      <c r="BL153" s="48">
        <v>1</v>
      </c>
      <c r="BM153" s="49">
        <v>100</v>
      </c>
      <c r="BN153" s="48">
        <v>1</v>
      </c>
    </row>
    <row r="154" spans="1:66" ht="15">
      <c r="A154" s="65" t="s">
        <v>288</v>
      </c>
      <c r="B154" s="65" t="s">
        <v>288</v>
      </c>
      <c r="C154" s="66" t="s">
        <v>3237</v>
      </c>
      <c r="D154" s="67">
        <v>4.75</v>
      </c>
      <c r="E154" s="68" t="s">
        <v>132</v>
      </c>
      <c r="F154" s="69">
        <v>20.75</v>
      </c>
      <c r="G154" s="66"/>
      <c r="H154" s="70"/>
      <c r="I154" s="71"/>
      <c r="J154" s="71"/>
      <c r="K154" s="34" t="s">
        <v>65</v>
      </c>
      <c r="L154" s="78">
        <v>154</v>
      </c>
      <c r="M154" s="78"/>
      <c r="N154" s="73"/>
      <c r="O154" s="80" t="s">
        <v>197</v>
      </c>
      <c r="P154" s="82">
        <v>43698.93226851852</v>
      </c>
      <c r="Q154" s="80" t="s">
        <v>478</v>
      </c>
      <c r="R154" s="83" t="s">
        <v>503</v>
      </c>
      <c r="S154" s="80" t="s">
        <v>504</v>
      </c>
      <c r="T154" s="80" t="s">
        <v>512</v>
      </c>
      <c r="U154" s="80"/>
      <c r="V154" s="83" t="s">
        <v>565</v>
      </c>
      <c r="W154" s="82">
        <v>43698.93226851852</v>
      </c>
      <c r="X154" s="86">
        <v>43698</v>
      </c>
      <c r="Y154" s="88" t="s">
        <v>642</v>
      </c>
      <c r="Z154" s="83" t="s">
        <v>720</v>
      </c>
      <c r="AA154" s="80"/>
      <c r="AB154" s="80"/>
      <c r="AC154" s="88" t="s">
        <v>798</v>
      </c>
      <c r="AD154" s="88" t="s">
        <v>832</v>
      </c>
      <c r="AE154" s="80" t="b">
        <v>0</v>
      </c>
      <c r="AF154" s="80">
        <v>0</v>
      </c>
      <c r="AG154" s="88" t="s">
        <v>868</v>
      </c>
      <c r="AH154" s="80" t="b">
        <v>1</v>
      </c>
      <c r="AI154" s="80" t="s">
        <v>877</v>
      </c>
      <c r="AJ154" s="80"/>
      <c r="AK154" s="88" t="s">
        <v>818</v>
      </c>
      <c r="AL154" s="80" t="b">
        <v>0</v>
      </c>
      <c r="AM154" s="80">
        <v>0</v>
      </c>
      <c r="AN154" s="88" t="s">
        <v>887</v>
      </c>
      <c r="AO154" s="80" t="s">
        <v>893</v>
      </c>
      <c r="AP154" s="80" t="b">
        <v>0</v>
      </c>
      <c r="AQ154" s="88" t="s">
        <v>832</v>
      </c>
      <c r="AR154" s="80" t="s">
        <v>197</v>
      </c>
      <c r="AS154" s="80">
        <v>0</v>
      </c>
      <c r="AT154" s="80">
        <v>0</v>
      </c>
      <c r="AU154" s="80"/>
      <c r="AV154" s="80"/>
      <c r="AW154" s="80"/>
      <c r="AX154" s="80"/>
      <c r="AY154" s="80"/>
      <c r="AZ154" s="80"/>
      <c r="BA154" s="80"/>
      <c r="BB154" s="80"/>
      <c r="BC154">
        <v>2</v>
      </c>
      <c r="BD154" s="79" t="str">
        <f>REPLACE(INDEX(GroupVertices[Group],MATCH(Edges[[#This Row],[Vertex 1]],GroupVertices[Vertex],0)),1,1,"")</f>
        <v>10</v>
      </c>
      <c r="BE154" s="79" t="str">
        <f>REPLACE(INDEX(GroupVertices[Group],MATCH(Edges[[#This Row],[Vertex 2]],GroupVertices[Vertex],0)),1,1,"")</f>
        <v>10</v>
      </c>
      <c r="BF154" s="48">
        <v>0</v>
      </c>
      <c r="BG154" s="49">
        <v>0</v>
      </c>
      <c r="BH154" s="48">
        <v>3</v>
      </c>
      <c r="BI154" s="49">
        <v>14.285714285714286</v>
      </c>
      <c r="BJ154" s="48">
        <v>0</v>
      </c>
      <c r="BK154" s="49">
        <v>0</v>
      </c>
      <c r="BL154" s="48">
        <v>18</v>
      </c>
      <c r="BM154" s="49">
        <v>85.71428571428571</v>
      </c>
      <c r="BN154" s="48">
        <v>21</v>
      </c>
    </row>
    <row r="155" spans="1:66" ht="15">
      <c r="A155" s="65" t="s">
        <v>289</v>
      </c>
      <c r="B155" s="65" t="s">
        <v>308</v>
      </c>
      <c r="C155" s="66" t="s">
        <v>3236</v>
      </c>
      <c r="D155" s="67">
        <v>3</v>
      </c>
      <c r="E155" s="68" t="s">
        <v>132</v>
      </c>
      <c r="F155" s="69">
        <v>25</v>
      </c>
      <c r="G155" s="66"/>
      <c r="H155" s="70"/>
      <c r="I155" s="71"/>
      <c r="J155" s="71"/>
      <c r="K155" s="34" t="s">
        <v>65</v>
      </c>
      <c r="L155" s="78">
        <v>155</v>
      </c>
      <c r="M155" s="78"/>
      <c r="N155" s="73"/>
      <c r="O155" s="80" t="s">
        <v>420</v>
      </c>
      <c r="P155" s="82">
        <v>43698.960810185185</v>
      </c>
      <c r="Q155" s="80" t="s">
        <v>479</v>
      </c>
      <c r="R155" s="83" t="s">
        <v>500</v>
      </c>
      <c r="S155" s="80" t="s">
        <v>504</v>
      </c>
      <c r="T155" s="80" t="s">
        <v>513</v>
      </c>
      <c r="U155" s="80"/>
      <c r="V155" s="83" t="s">
        <v>566</v>
      </c>
      <c r="W155" s="82">
        <v>43698.960810185185</v>
      </c>
      <c r="X155" s="86">
        <v>43698</v>
      </c>
      <c r="Y155" s="88" t="s">
        <v>643</v>
      </c>
      <c r="Z155" s="83" t="s">
        <v>721</v>
      </c>
      <c r="AA155" s="80"/>
      <c r="AB155" s="80"/>
      <c r="AC155" s="88" t="s">
        <v>799</v>
      </c>
      <c r="AD155" s="80"/>
      <c r="AE155" s="80" t="b">
        <v>0</v>
      </c>
      <c r="AF155" s="80">
        <v>0</v>
      </c>
      <c r="AG155" s="88" t="s">
        <v>839</v>
      </c>
      <c r="AH155" s="80" t="b">
        <v>1</v>
      </c>
      <c r="AI155" s="80" t="s">
        <v>877</v>
      </c>
      <c r="AJ155" s="80"/>
      <c r="AK155" s="88" t="s">
        <v>818</v>
      </c>
      <c r="AL155" s="80" t="b">
        <v>0</v>
      </c>
      <c r="AM155" s="80">
        <v>0</v>
      </c>
      <c r="AN155" s="88" t="s">
        <v>887</v>
      </c>
      <c r="AO155" s="80" t="s">
        <v>891</v>
      </c>
      <c r="AP155" s="80" t="b">
        <v>0</v>
      </c>
      <c r="AQ155" s="88" t="s">
        <v>799</v>
      </c>
      <c r="AR155" s="80" t="s">
        <v>197</v>
      </c>
      <c r="AS155" s="80">
        <v>0</v>
      </c>
      <c r="AT155" s="80">
        <v>0</v>
      </c>
      <c r="AU155" s="80"/>
      <c r="AV155" s="80"/>
      <c r="AW155" s="80"/>
      <c r="AX155" s="80"/>
      <c r="AY155" s="80"/>
      <c r="AZ155" s="80"/>
      <c r="BA155" s="80"/>
      <c r="BB155" s="80"/>
      <c r="BC155">
        <v>1</v>
      </c>
      <c r="BD155" s="79" t="str">
        <f>REPLACE(INDEX(GroupVertices[Group],MATCH(Edges[[#This Row],[Vertex 1]],GroupVertices[Vertex],0)),1,1,"")</f>
        <v>1</v>
      </c>
      <c r="BE155" s="79" t="str">
        <f>REPLACE(INDEX(GroupVertices[Group],MATCH(Edges[[#This Row],[Vertex 2]],GroupVertices[Vertex],0)),1,1,"")</f>
        <v>1</v>
      </c>
      <c r="BF155" s="48">
        <v>0</v>
      </c>
      <c r="BG155" s="49">
        <v>0</v>
      </c>
      <c r="BH155" s="48">
        <v>0</v>
      </c>
      <c r="BI155" s="49">
        <v>0</v>
      </c>
      <c r="BJ155" s="48">
        <v>0</v>
      </c>
      <c r="BK155" s="49">
        <v>0</v>
      </c>
      <c r="BL155" s="48">
        <v>8</v>
      </c>
      <c r="BM155" s="49">
        <v>100</v>
      </c>
      <c r="BN155" s="48">
        <v>8</v>
      </c>
    </row>
    <row r="156" spans="1:66" ht="15">
      <c r="A156" s="65" t="s">
        <v>290</v>
      </c>
      <c r="B156" s="65" t="s">
        <v>307</v>
      </c>
      <c r="C156" s="66" t="s">
        <v>3236</v>
      </c>
      <c r="D156" s="67">
        <v>3</v>
      </c>
      <c r="E156" s="68" t="s">
        <v>132</v>
      </c>
      <c r="F156" s="69">
        <v>25</v>
      </c>
      <c r="G156" s="66"/>
      <c r="H156" s="70"/>
      <c r="I156" s="71"/>
      <c r="J156" s="71"/>
      <c r="K156" s="34" t="s">
        <v>65</v>
      </c>
      <c r="L156" s="78">
        <v>156</v>
      </c>
      <c r="M156" s="78"/>
      <c r="N156" s="73"/>
      <c r="O156" s="80" t="s">
        <v>419</v>
      </c>
      <c r="P156" s="82">
        <v>43698.97368055556</v>
      </c>
      <c r="Q156" s="80" t="s">
        <v>480</v>
      </c>
      <c r="R156" s="83" t="s">
        <v>501</v>
      </c>
      <c r="S156" s="80" t="s">
        <v>504</v>
      </c>
      <c r="T156" s="80"/>
      <c r="U156" s="80"/>
      <c r="V156" s="83" t="s">
        <v>567</v>
      </c>
      <c r="W156" s="82">
        <v>43698.97368055556</v>
      </c>
      <c r="X156" s="86">
        <v>43698</v>
      </c>
      <c r="Y156" s="88" t="s">
        <v>644</v>
      </c>
      <c r="Z156" s="83" t="s">
        <v>722</v>
      </c>
      <c r="AA156" s="80"/>
      <c r="AB156" s="80"/>
      <c r="AC156" s="88" t="s">
        <v>800</v>
      </c>
      <c r="AD156" s="88" t="s">
        <v>818</v>
      </c>
      <c r="AE156" s="80" t="b">
        <v>0</v>
      </c>
      <c r="AF156" s="80">
        <v>2</v>
      </c>
      <c r="AG156" s="88" t="s">
        <v>839</v>
      </c>
      <c r="AH156" s="80" t="b">
        <v>1</v>
      </c>
      <c r="AI156" s="80" t="s">
        <v>877</v>
      </c>
      <c r="AJ156" s="80"/>
      <c r="AK156" s="88" t="s">
        <v>818</v>
      </c>
      <c r="AL156" s="80" t="b">
        <v>0</v>
      </c>
      <c r="AM156" s="80">
        <v>0</v>
      </c>
      <c r="AN156" s="88" t="s">
        <v>887</v>
      </c>
      <c r="AO156" s="80" t="s">
        <v>895</v>
      </c>
      <c r="AP156" s="80" t="b">
        <v>0</v>
      </c>
      <c r="AQ156" s="88" t="s">
        <v>818</v>
      </c>
      <c r="AR156" s="80" t="s">
        <v>197</v>
      </c>
      <c r="AS156" s="80">
        <v>0</v>
      </c>
      <c r="AT156" s="80">
        <v>0</v>
      </c>
      <c r="AU156" s="80"/>
      <c r="AV156" s="80"/>
      <c r="AW156" s="80"/>
      <c r="AX156" s="80"/>
      <c r="AY156" s="80"/>
      <c r="AZ156" s="80"/>
      <c r="BA156" s="80"/>
      <c r="BB156" s="80"/>
      <c r="BC156">
        <v>1</v>
      </c>
      <c r="BD156" s="79" t="str">
        <f>REPLACE(INDEX(GroupVertices[Group],MATCH(Edges[[#This Row],[Vertex 1]],GroupVertices[Vertex],0)),1,1,"")</f>
        <v>1</v>
      </c>
      <c r="BE156" s="79" t="str">
        <f>REPLACE(INDEX(GroupVertices[Group],MATCH(Edges[[#This Row],[Vertex 2]],GroupVertices[Vertex],0)),1,1,"")</f>
        <v>1</v>
      </c>
      <c r="BF156" s="48"/>
      <c r="BG156" s="49"/>
      <c r="BH156" s="48"/>
      <c r="BI156" s="49"/>
      <c r="BJ156" s="48"/>
      <c r="BK156" s="49"/>
      <c r="BL156" s="48"/>
      <c r="BM156" s="49"/>
      <c r="BN156" s="48"/>
    </row>
    <row r="157" spans="1:66" ht="15">
      <c r="A157" s="65" t="s">
        <v>290</v>
      </c>
      <c r="B157" s="65" t="s">
        <v>308</v>
      </c>
      <c r="C157" s="66" t="s">
        <v>3236</v>
      </c>
      <c r="D157" s="67">
        <v>3</v>
      </c>
      <c r="E157" s="68" t="s">
        <v>132</v>
      </c>
      <c r="F157" s="69">
        <v>25</v>
      </c>
      <c r="G157" s="66"/>
      <c r="H157" s="70"/>
      <c r="I157" s="71"/>
      <c r="J157" s="71"/>
      <c r="K157" s="34" t="s">
        <v>65</v>
      </c>
      <c r="L157" s="78">
        <v>157</v>
      </c>
      <c r="M157" s="78"/>
      <c r="N157" s="73"/>
      <c r="O157" s="80" t="s">
        <v>420</v>
      </c>
      <c r="P157" s="82">
        <v>43698.97368055556</v>
      </c>
      <c r="Q157" s="80" t="s">
        <v>480</v>
      </c>
      <c r="R157" s="83" t="s">
        <v>501</v>
      </c>
      <c r="S157" s="80" t="s">
        <v>504</v>
      </c>
      <c r="T157" s="80"/>
      <c r="U157" s="80"/>
      <c r="V157" s="83" t="s">
        <v>567</v>
      </c>
      <c r="W157" s="82">
        <v>43698.97368055556</v>
      </c>
      <c r="X157" s="86">
        <v>43698</v>
      </c>
      <c r="Y157" s="88" t="s">
        <v>644</v>
      </c>
      <c r="Z157" s="83" t="s">
        <v>722</v>
      </c>
      <c r="AA157" s="80"/>
      <c r="AB157" s="80"/>
      <c r="AC157" s="88" t="s">
        <v>800</v>
      </c>
      <c r="AD157" s="88" t="s">
        <v>818</v>
      </c>
      <c r="AE157" s="80" t="b">
        <v>0</v>
      </c>
      <c r="AF157" s="80">
        <v>2</v>
      </c>
      <c r="AG157" s="88" t="s">
        <v>839</v>
      </c>
      <c r="AH157" s="80" t="b">
        <v>1</v>
      </c>
      <c r="AI157" s="80" t="s">
        <v>877</v>
      </c>
      <c r="AJ157" s="80"/>
      <c r="AK157" s="88" t="s">
        <v>818</v>
      </c>
      <c r="AL157" s="80" t="b">
        <v>0</v>
      </c>
      <c r="AM157" s="80">
        <v>0</v>
      </c>
      <c r="AN157" s="88" t="s">
        <v>887</v>
      </c>
      <c r="AO157" s="80" t="s">
        <v>895</v>
      </c>
      <c r="AP157" s="80" t="b">
        <v>0</v>
      </c>
      <c r="AQ157" s="88" t="s">
        <v>818</v>
      </c>
      <c r="AR157" s="80" t="s">
        <v>197</v>
      </c>
      <c r="AS157" s="80">
        <v>0</v>
      </c>
      <c r="AT157" s="80">
        <v>0</v>
      </c>
      <c r="AU157" s="80"/>
      <c r="AV157" s="80"/>
      <c r="AW157" s="80"/>
      <c r="AX157" s="80"/>
      <c r="AY157" s="80"/>
      <c r="AZ157" s="80"/>
      <c r="BA157" s="80"/>
      <c r="BB157" s="80"/>
      <c r="BC157">
        <v>1</v>
      </c>
      <c r="BD157" s="79" t="str">
        <f>REPLACE(INDEX(GroupVertices[Group],MATCH(Edges[[#This Row],[Vertex 1]],GroupVertices[Vertex],0)),1,1,"")</f>
        <v>1</v>
      </c>
      <c r="BE157" s="79" t="str">
        <f>REPLACE(INDEX(GroupVertices[Group],MATCH(Edges[[#This Row],[Vertex 2]],GroupVertices[Vertex],0)),1,1,"")</f>
        <v>1</v>
      </c>
      <c r="BF157" s="48">
        <v>0</v>
      </c>
      <c r="BG157" s="49">
        <v>0</v>
      </c>
      <c r="BH157" s="48">
        <v>1</v>
      </c>
      <c r="BI157" s="49">
        <v>2.4390243902439024</v>
      </c>
      <c r="BJ157" s="48">
        <v>0</v>
      </c>
      <c r="BK157" s="49">
        <v>0</v>
      </c>
      <c r="BL157" s="48">
        <v>40</v>
      </c>
      <c r="BM157" s="49">
        <v>97.5609756097561</v>
      </c>
      <c r="BN157" s="48">
        <v>41</v>
      </c>
    </row>
    <row r="158" spans="1:66" ht="15">
      <c r="A158" s="65" t="s">
        <v>291</v>
      </c>
      <c r="B158" s="65" t="s">
        <v>307</v>
      </c>
      <c r="C158" s="66" t="s">
        <v>3236</v>
      </c>
      <c r="D158" s="67">
        <v>3</v>
      </c>
      <c r="E158" s="68" t="s">
        <v>132</v>
      </c>
      <c r="F158" s="69">
        <v>25</v>
      </c>
      <c r="G158" s="66"/>
      <c r="H158" s="70"/>
      <c r="I158" s="71"/>
      <c r="J158" s="71"/>
      <c r="K158" s="34" t="s">
        <v>65</v>
      </c>
      <c r="L158" s="78">
        <v>158</v>
      </c>
      <c r="M158" s="78"/>
      <c r="N158" s="73"/>
      <c r="O158" s="80" t="s">
        <v>419</v>
      </c>
      <c r="P158" s="82">
        <v>43699.01385416667</v>
      </c>
      <c r="Q158" s="80" t="s">
        <v>481</v>
      </c>
      <c r="R158" s="83" t="s">
        <v>498</v>
      </c>
      <c r="S158" s="80" t="s">
        <v>504</v>
      </c>
      <c r="T158" s="80"/>
      <c r="U158" s="80"/>
      <c r="V158" s="83" t="s">
        <v>568</v>
      </c>
      <c r="W158" s="82">
        <v>43699.01385416667</v>
      </c>
      <c r="X158" s="86">
        <v>43699</v>
      </c>
      <c r="Y158" s="88" t="s">
        <v>645</v>
      </c>
      <c r="Z158" s="83" t="s">
        <v>723</v>
      </c>
      <c r="AA158" s="80"/>
      <c r="AB158" s="80"/>
      <c r="AC158" s="88" t="s">
        <v>801</v>
      </c>
      <c r="AD158" s="88" t="s">
        <v>818</v>
      </c>
      <c r="AE158" s="80" t="b">
        <v>0</v>
      </c>
      <c r="AF158" s="80">
        <v>49</v>
      </c>
      <c r="AG158" s="88" t="s">
        <v>839</v>
      </c>
      <c r="AH158" s="80" t="b">
        <v>1</v>
      </c>
      <c r="AI158" s="80" t="s">
        <v>877</v>
      </c>
      <c r="AJ158" s="80"/>
      <c r="AK158" s="88" t="s">
        <v>818</v>
      </c>
      <c r="AL158" s="80" t="b">
        <v>0</v>
      </c>
      <c r="AM158" s="80">
        <v>33</v>
      </c>
      <c r="AN158" s="88" t="s">
        <v>887</v>
      </c>
      <c r="AO158" s="80" t="s">
        <v>891</v>
      </c>
      <c r="AP158" s="80" t="b">
        <v>0</v>
      </c>
      <c r="AQ158" s="88" t="s">
        <v>818</v>
      </c>
      <c r="AR158" s="80" t="s">
        <v>197</v>
      </c>
      <c r="AS158" s="80">
        <v>0</v>
      </c>
      <c r="AT158" s="80">
        <v>0</v>
      </c>
      <c r="AU158" s="80"/>
      <c r="AV158" s="80"/>
      <c r="AW158" s="80"/>
      <c r="AX158" s="80"/>
      <c r="AY158" s="80"/>
      <c r="AZ158" s="80"/>
      <c r="BA158" s="80"/>
      <c r="BB158" s="80"/>
      <c r="BC158">
        <v>1</v>
      </c>
      <c r="BD158" s="79" t="str">
        <f>REPLACE(INDEX(GroupVertices[Group],MATCH(Edges[[#This Row],[Vertex 1]],GroupVertices[Vertex],0)),1,1,"")</f>
        <v>1</v>
      </c>
      <c r="BE158" s="79" t="str">
        <f>REPLACE(INDEX(GroupVertices[Group],MATCH(Edges[[#This Row],[Vertex 2]],GroupVertices[Vertex],0)),1,1,"")</f>
        <v>1</v>
      </c>
      <c r="BF158" s="48"/>
      <c r="BG158" s="49"/>
      <c r="BH158" s="48"/>
      <c r="BI158" s="49"/>
      <c r="BJ158" s="48"/>
      <c r="BK158" s="49"/>
      <c r="BL158" s="48"/>
      <c r="BM158" s="49"/>
      <c r="BN158" s="48"/>
    </row>
    <row r="159" spans="1:66" ht="15">
      <c r="A159" s="65" t="s">
        <v>291</v>
      </c>
      <c r="B159" s="65" t="s">
        <v>308</v>
      </c>
      <c r="C159" s="66" t="s">
        <v>3236</v>
      </c>
      <c r="D159" s="67">
        <v>3</v>
      </c>
      <c r="E159" s="68" t="s">
        <v>132</v>
      </c>
      <c r="F159" s="69">
        <v>25</v>
      </c>
      <c r="G159" s="66"/>
      <c r="H159" s="70"/>
      <c r="I159" s="71"/>
      <c r="J159" s="71"/>
      <c r="K159" s="34" t="s">
        <v>65</v>
      </c>
      <c r="L159" s="78">
        <v>159</v>
      </c>
      <c r="M159" s="78"/>
      <c r="N159" s="73"/>
      <c r="O159" s="80" t="s">
        <v>420</v>
      </c>
      <c r="P159" s="82">
        <v>43699.01385416667</v>
      </c>
      <c r="Q159" s="80" t="s">
        <v>481</v>
      </c>
      <c r="R159" s="83" t="s">
        <v>498</v>
      </c>
      <c r="S159" s="80" t="s">
        <v>504</v>
      </c>
      <c r="T159" s="80"/>
      <c r="U159" s="80"/>
      <c r="V159" s="83" t="s">
        <v>568</v>
      </c>
      <c r="W159" s="82">
        <v>43699.01385416667</v>
      </c>
      <c r="X159" s="86">
        <v>43699</v>
      </c>
      <c r="Y159" s="88" t="s">
        <v>645</v>
      </c>
      <c r="Z159" s="83" t="s">
        <v>723</v>
      </c>
      <c r="AA159" s="80"/>
      <c r="AB159" s="80"/>
      <c r="AC159" s="88" t="s">
        <v>801</v>
      </c>
      <c r="AD159" s="88" t="s">
        <v>818</v>
      </c>
      <c r="AE159" s="80" t="b">
        <v>0</v>
      </c>
      <c r="AF159" s="80">
        <v>49</v>
      </c>
      <c r="AG159" s="88" t="s">
        <v>839</v>
      </c>
      <c r="AH159" s="80" t="b">
        <v>1</v>
      </c>
      <c r="AI159" s="80" t="s">
        <v>877</v>
      </c>
      <c r="AJ159" s="80"/>
      <c r="AK159" s="88" t="s">
        <v>818</v>
      </c>
      <c r="AL159" s="80" t="b">
        <v>0</v>
      </c>
      <c r="AM159" s="80">
        <v>33</v>
      </c>
      <c r="AN159" s="88" t="s">
        <v>887</v>
      </c>
      <c r="AO159" s="80" t="s">
        <v>891</v>
      </c>
      <c r="AP159" s="80" t="b">
        <v>0</v>
      </c>
      <c r="AQ159" s="88" t="s">
        <v>818</v>
      </c>
      <c r="AR159" s="80" t="s">
        <v>197</v>
      </c>
      <c r="AS159" s="80">
        <v>0</v>
      </c>
      <c r="AT159" s="80">
        <v>0</v>
      </c>
      <c r="AU159" s="80"/>
      <c r="AV159" s="80"/>
      <c r="AW159" s="80"/>
      <c r="AX159" s="80"/>
      <c r="AY159" s="80"/>
      <c r="AZ159" s="80"/>
      <c r="BA159" s="80"/>
      <c r="BB159" s="80"/>
      <c r="BC159">
        <v>1</v>
      </c>
      <c r="BD159" s="79" t="str">
        <f>REPLACE(INDEX(GroupVertices[Group],MATCH(Edges[[#This Row],[Vertex 1]],GroupVertices[Vertex],0)),1,1,"")</f>
        <v>1</v>
      </c>
      <c r="BE159" s="79" t="str">
        <f>REPLACE(INDEX(GroupVertices[Group],MATCH(Edges[[#This Row],[Vertex 2]],GroupVertices[Vertex],0)),1,1,"")</f>
        <v>1</v>
      </c>
      <c r="BF159" s="48">
        <v>0</v>
      </c>
      <c r="BG159" s="49">
        <v>0</v>
      </c>
      <c r="BH159" s="48">
        <v>3</v>
      </c>
      <c r="BI159" s="49">
        <v>6.25</v>
      </c>
      <c r="BJ159" s="48">
        <v>0</v>
      </c>
      <c r="BK159" s="49">
        <v>0</v>
      </c>
      <c r="BL159" s="48">
        <v>45</v>
      </c>
      <c r="BM159" s="49">
        <v>93.75</v>
      </c>
      <c r="BN159" s="48">
        <v>48</v>
      </c>
    </row>
    <row r="160" spans="1:66" ht="15">
      <c r="A160" s="65" t="s">
        <v>292</v>
      </c>
      <c r="B160" s="65" t="s">
        <v>406</v>
      </c>
      <c r="C160" s="66" t="s">
        <v>3239</v>
      </c>
      <c r="D160" s="67">
        <v>6.5</v>
      </c>
      <c r="E160" s="68" t="s">
        <v>132</v>
      </c>
      <c r="F160" s="69">
        <v>16.5</v>
      </c>
      <c r="G160" s="66"/>
      <c r="H160" s="70"/>
      <c r="I160" s="71"/>
      <c r="J160" s="71"/>
      <c r="K160" s="34" t="s">
        <v>65</v>
      </c>
      <c r="L160" s="78">
        <v>160</v>
      </c>
      <c r="M160" s="78"/>
      <c r="N160" s="73"/>
      <c r="O160" s="80" t="s">
        <v>419</v>
      </c>
      <c r="P160" s="82">
        <v>43699.0253125</v>
      </c>
      <c r="Q160" s="80" t="s">
        <v>482</v>
      </c>
      <c r="R160" s="83" t="s">
        <v>503</v>
      </c>
      <c r="S160" s="80" t="s">
        <v>504</v>
      </c>
      <c r="T160" s="80"/>
      <c r="U160" s="80"/>
      <c r="V160" s="83" t="s">
        <v>569</v>
      </c>
      <c r="W160" s="82">
        <v>43699.0253125</v>
      </c>
      <c r="X160" s="86">
        <v>43699</v>
      </c>
      <c r="Y160" s="88" t="s">
        <v>646</v>
      </c>
      <c r="Z160" s="83" t="s">
        <v>724</v>
      </c>
      <c r="AA160" s="80"/>
      <c r="AB160" s="80"/>
      <c r="AC160" s="88" t="s">
        <v>802</v>
      </c>
      <c r="AD160" s="88" t="s">
        <v>833</v>
      </c>
      <c r="AE160" s="80" t="b">
        <v>0</v>
      </c>
      <c r="AF160" s="80">
        <v>0</v>
      </c>
      <c r="AG160" s="88" t="s">
        <v>869</v>
      </c>
      <c r="AH160" s="80" t="b">
        <v>1</v>
      </c>
      <c r="AI160" s="80" t="s">
        <v>877</v>
      </c>
      <c r="AJ160" s="80"/>
      <c r="AK160" s="88" t="s">
        <v>818</v>
      </c>
      <c r="AL160" s="80" t="b">
        <v>0</v>
      </c>
      <c r="AM160" s="80">
        <v>0</v>
      </c>
      <c r="AN160" s="88" t="s">
        <v>887</v>
      </c>
      <c r="AO160" s="80" t="s">
        <v>893</v>
      </c>
      <c r="AP160" s="80" t="b">
        <v>0</v>
      </c>
      <c r="AQ160" s="88" t="s">
        <v>833</v>
      </c>
      <c r="AR160" s="80" t="s">
        <v>197</v>
      </c>
      <c r="AS160" s="80">
        <v>0</v>
      </c>
      <c r="AT160" s="80">
        <v>0</v>
      </c>
      <c r="AU160" s="80"/>
      <c r="AV160" s="80"/>
      <c r="AW160" s="80"/>
      <c r="AX160" s="80"/>
      <c r="AY160" s="80"/>
      <c r="AZ160" s="80"/>
      <c r="BA160" s="80"/>
      <c r="BB160" s="80"/>
      <c r="BC160">
        <v>3</v>
      </c>
      <c r="BD160" s="79" t="str">
        <f>REPLACE(INDEX(GroupVertices[Group],MATCH(Edges[[#This Row],[Vertex 1]],GroupVertices[Vertex],0)),1,1,"")</f>
        <v>13</v>
      </c>
      <c r="BE160" s="79" t="str">
        <f>REPLACE(INDEX(GroupVertices[Group],MATCH(Edges[[#This Row],[Vertex 2]],GroupVertices[Vertex],0)),1,1,"")</f>
        <v>13</v>
      </c>
      <c r="BF160" s="48"/>
      <c r="BG160" s="49"/>
      <c r="BH160" s="48"/>
      <c r="BI160" s="49"/>
      <c r="BJ160" s="48"/>
      <c r="BK160" s="49"/>
      <c r="BL160" s="48"/>
      <c r="BM160" s="49"/>
      <c r="BN160" s="48"/>
    </row>
    <row r="161" spans="1:66" ht="15">
      <c r="A161" s="65" t="s">
        <v>292</v>
      </c>
      <c r="B161" s="65" t="s">
        <v>407</v>
      </c>
      <c r="C161" s="66" t="s">
        <v>3239</v>
      </c>
      <c r="D161" s="67">
        <v>6.5</v>
      </c>
      <c r="E161" s="68" t="s">
        <v>132</v>
      </c>
      <c r="F161" s="69">
        <v>16.5</v>
      </c>
      <c r="G161" s="66"/>
      <c r="H161" s="70"/>
      <c r="I161" s="71"/>
      <c r="J161" s="71"/>
      <c r="K161" s="34" t="s">
        <v>66</v>
      </c>
      <c r="L161" s="78">
        <v>161</v>
      </c>
      <c r="M161" s="78"/>
      <c r="N161" s="73"/>
      <c r="O161" s="80" t="s">
        <v>420</v>
      </c>
      <c r="P161" s="82">
        <v>43699.0253125</v>
      </c>
      <c r="Q161" s="80" t="s">
        <v>482</v>
      </c>
      <c r="R161" s="83" t="s">
        <v>503</v>
      </c>
      <c r="S161" s="80" t="s">
        <v>504</v>
      </c>
      <c r="T161" s="80"/>
      <c r="U161" s="80"/>
      <c r="V161" s="83" t="s">
        <v>569</v>
      </c>
      <c r="W161" s="82">
        <v>43699.0253125</v>
      </c>
      <c r="X161" s="86">
        <v>43699</v>
      </c>
      <c r="Y161" s="88" t="s">
        <v>646</v>
      </c>
      <c r="Z161" s="83" t="s">
        <v>724</v>
      </c>
      <c r="AA161" s="80"/>
      <c r="AB161" s="80"/>
      <c r="AC161" s="88" t="s">
        <v>802</v>
      </c>
      <c r="AD161" s="88" t="s">
        <v>833</v>
      </c>
      <c r="AE161" s="80" t="b">
        <v>0</v>
      </c>
      <c r="AF161" s="80">
        <v>0</v>
      </c>
      <c r="AG161" s="88" t="s">
        <v>869</v>
      </c>
      <c r="AH161" s="80" t="b">
        <v>1</v>
      </c>
      <c r="AI161" s="80" t="s">
        <v>877</v>
      </c>
      <c r="AJ161" s="80"/>
      <c r="AK161" s="88" t="s">
        <v>818</v>
      </c>
      <c r="AL161" s="80" t="b">
        <v>0</v>
      </c>
      <c r="AM161" s="80">
        <v>0</v>
      </c>
      <c r="AN161" s="88" t="s">
        <v>887</v>
      </c>
      <c r="AO161" s="80" t="s">
        <v>893</v>
      </c>
      <c r="AP161" s="80" t="b">
        <v>0</v>
      </c>
      <c r="AQ161" s="88" t="s">
        <v>833</v>
      </c>
      <c r="AR161" s="80" t="s">
        <v>197</v>
      </c>
      <c r="AS161" s="80">
        <v>0</v>
      </c>
      <c r="AT161" s="80">
        <v>0</v>
      </c>
      <c r="AU161" s="80"/>
      <c r="AV161" s="80"/>
      <c r="AW161" s="80"/>
      <c r="AX161" s="80"/>
      <c r="AY161" s="80"/>
      <c r="AZ161" s="80"/>
      <c r="BA161" s="80"/>
      <c r="BB161" s="80"/>
      <c r="BC161">
        <v>3</v>
      </c>
      <c r="BD161" s="79" t="str">
        <f>REPLACE(INDEX(GroupVertices[Group],MATCH(Edges[[#This Row],[Vertex 1]],GroupVertices[Vertex],0)),1,1,"")</f>
        <v>13</v>
      </c>
      <c r="BE161" s="79" t="str">
        <f>REPLACE(INDEX(GroupVertices[Group],MATCH(Edges[[#This Row],[Vertex 2]],GroupVertices[Vertex],0)),1,1,"")</f>
        <v>13</v>
      </c>
      <c r="BF161" s="48">
        <v>0</v>
      </c>
      <c r="BG161" s="49">
        <v>0</v>
      </c>
      <c r="BH161" s="48">
        <v>3</v>
      </c>
      <c r="BI161" s="49">
        <v>20</v>
      </c>
      <c r="BJ161" s="48">
        <v>0</v>
      </c>
      <c r="BK161" s="49">
        <v>0</v>
      </c>
      <c r="BL161" s="48">
        <v>12</v>
      </c>
      <c r="BM161" s="49">
        <v>80</v>
      </c>
      <c r="BN161" s="48">
        <v>15</v>
      </c>
    </row>
    <row r="162" spans="1:66" ht="15">
      <c r="A162" s="65" t="s">
        <v>293</v>
      </c>
      <c r="B162" s="65" t="s">
        <v>408</v>
      </c>
      <c r="C162" s="66" t="s">
        <v>3236</v>
      </c>
      <c r="D162" s="67">
        <v>3</v>
      </c>
      <c r="E162" s="68" t="s">
        <v>132</v>
      </c>
      <c r="F162" s="69">
        <v>25</v>
      </c>
      <c r="G162" s="66"/>
      <c r="H162" s="70"/>
      <c r="I162" s="71"/>
      <c r="J162" s="71"/>
      <c r="K162" s="34" t="s">
        <v>65</v>
      </c>
      <c r="L162" s="78">
        <v>162</v>
      </c>
      <c r="M162" s="78"/>
      <c r="N162" s="73"/>
      <c r="O162" s="80" t="s">
        <v>420</v>
      </c>
      <c r="P162" s="82">
        <v>43699.026342592595</v>
      </c>
      <c r="Q162" s="80" t="s">
        <v>483</v>
      </c>
      <c r="R162" s="83" t="s">
        <v>501</v>
      </c>
      <c r="S162" s="80" t="s">
        <v>504</v>
      </c>
      <c r="T162" s="80" t="s">
        <v>307</v>
      </c>
      <c r="U162" s="80"/>
      <c r="V162" s="83" t="s">
        <v>570</v>
      </c>
      <c r="W162" s="82">
        <v>43699.026342592595</v>
      </c>
      <c r="X162" s="86">
        <v>43699</v>
      </c>
      <c r="Y162" s="88" t="s">
        <v>647</v>
      </c>
      <c r="Z162" s="83" t="s">
        <v>725</v>
      </c>
      <c r="AA162" s="80"/>
      <c r="AB162" s="80"/>
      <c r="AC162" s="88" t="s">
        <v>803</v>
      </c>
      <c r="AD162" s="88" t="s">
        <v>834</v>
      </c>
      <c r="AE162" s="80" t="b">
        <v>0</v>
      </c>
      <c r="AF162" s="80">
        <v>4</v>
      </c>
      <c r="AG162" s="88" t="s">
        <v>870</v>
      </c>
      <c r="AH162" s="80" t="b">
        <v>1</v>
      </c>
      <c r="AI162" s="80" t="s">
        <v>877</v>
      </c>
      <c r="AJ162" s="80"/>
      <c r="AK162" s="88" t="s">
        <v>818</v>
      </c>
      <c r="AL162" s="80" t="b">
        <v>0</v>
      </c>
      <c r="AM162" s="80">
        <v>1</v>
      </c>
      <c r="AN162" s="88" t="s">
        <v>887</v>
      </c>
      <c r="AO162" s="80" t="s">
        <v>895</v>
      </c>
      <c r="AP162" s="80" t="b">
        <v>0</v>
      </c>
      <c r="AQ162" s="88" t="s">
        <v>834</v>
      </c>
      <c r="AR162" s="80" t="s">
        <v>197</v>
      </c>
      <c r="AS162" s="80">
        <v>0</v>
      </c>
      <c r="AT162" s="80">
        <v>0</v>
      </c>
      <c r="AU162" s="80"/>
      <c r="AV162" s="80"/>
      <c r="AW162" s="80"/>
      <c r="AX162" s="80"/>
      <c r="AY162" s="80"/>
      <c r="AZ162" s="80"/>
      <c r="BA162" s="80"/>
      <c r="BB162" s="80"/>
      <c r="BC162">
        <v>1</v>
      </c>
      <c r="BD162" s="79" t="str">
        <f>REPLACE(INDEX(GroupVertices[Group],MATCH(Edges[[#This Row],[Vertex 1]],GroupVertices[Vertex],0)),1,1,"")</f>
        <v>20</v>
      </c>
      <c r="BE162" s="79" t="str">
        <f>REPLACE(INDEX(GroupVertices[Group],MATCH(Edges[[#This Row],[Vertex 2]],GroupVertices[Vertex],0)),1,1,"")</f>
        <v>20</v>
      </c>
      <c r="BF162" s="48">
        <v>0</v>
      </c>
      <c r="BG162" s="49">
        <v>0</v>
      </c>
      <c r="BH162" s="48">
        <v>1</v>
      </c>
      <c r="BI162" s="49">
        <v>9.090909090909092</v>
      </c>
      <c r="BJ162" s="48">
        <v>0</v>
      </c>
      <c r="BK162" s="49">
        <v>0</v>
      </c>
      <c r="BL162" s="48">
        <v>10</v>
      </c>
      <c r="BM162" s="49">
        <v>90.9090909090909</v>
      </c>
      <c r="BN162" s="48">
        <v>11</v>
      </c>
    </row>
    <row r="163" spans="1:66" ht="15">
      <c r="A163" s="65" t="s">
        <v>294</v>
      </c>
      <c r="B163" s="65" t="s">
        <v>409</v>
      </c>
      <c r="C163" s="66" t="s">
        <v>3239</v>
      </c>
      <c r="D163" s="67">
        <v>6.5</v>
      </c>
      <c r="E163" s="68" t="s">
        <v>132</v>
      </c>
      <c r="F163" s="69">
        <v>16.5</v>
      </c>
      <c r="G163" s="66"/>
      <c r="H163" s="70"/>
      <c r="I163" s="71"/>
      <c r="J163" s="71"/>
      <c r="K163" s="34" t="s">
        <v>66</v>
      </c>
      <c r="L163" s="78">
        <v>163</v>
      </c>
      <c r="M163" s="78"/>
      <c r="N163" s="73"/>
      <c r="O163" s="80" t="s">
        <v>420</v>
      </c>
      <c r="P163" s="82">
        <v>43699.029270833336</v>
      </c>
      <c r="Q163" s="80" t="s">
        <v>484</v>
      </c>
      <c r="R163" s="83" t="s">
        <v>503</v>
      </c>
      <c r="S163" s="80" t="s">
        <v>504</v>
      </c>
      <c r="T163" s="80"/>
      <c r="U163" s="80"/>
      <c r="V163" s="83" t="s">
        <v>571</v>
      </c>
      <c r="W163" s="82">
        <v>43699.029270833336</v>
      </c>
      <c r="X163" s="86">
        <v>43699</v>
      </c>
      <c r="Y163" s="88" t="s">
        <v>648</v>
      </c>
      <c r="Z163" s="83" t="s">
        <v>726</v>
      </c>
      <c r="AA163" s="80"/>
      <c r="AB163" s="80"/>
      <c r="AC163" s="88" t="s">
        <v>804</v>
      </c>
      <c r="AD163" s="88" t="s">
        <v>835</v>
      </c>
      <c r="AE163" s="80" t="b">
        <v>0</v>
      </c>
      <c r="AF163" s="80">
        <v>1</v>
      </c>
      <c r="AG163" s="88" t="s">
        <v>871</v>
      </c>
      <c r="AH163" s="80" t="b">
        <v>1</v>
      </c>
      <c r="AI163" s="80" t="s">
        <v>877</v>
      </c>
      <c r="AJ163" s="80"/>
      <c r="AK163" s="88" t="s">
        <v>818</v>
      </c>
      <c r="AL163" s="80" t="b">
        <v>0</v>
      </c>
      <c r="AM163" s="80">
        <v>0</v>
      </c>
      <c r="AN163" s="88" t="s">
        <v>887</v>
      </c>
      <c r="AO163" s="80" t="s">
        <v>893</v>
      </c>
      <c r="AP163" s="80" t="b">
        <v>0</v>
      </c>
      <c r="AQ163" s="88" t="s">
        <v>835</v>
      </c>
      <c r="AR163" s="80" t="s">
        <v>197</v>
      </c>
      <c r="AS163" s="80">
        <v>0</v>
      </c>
      <c r="AT163" s="80">
        <v>0</v>
      </c>
      <c r="AU163" s="80"/>
      <c r="AV163" s="80"/>
      <c r="AW163" s="80"/>
      <c r="AX163" s="80"/>
      <c r="AY163" s="80"/>
      <c r="AZ163" s="80"/>
      <c r="BA163" s="80"/>
      <c r="BB163" s="80"/>
      <c r="BC163">
        <v>3</v>
      </c>
      <c r="BD163" s="79" t="str">
        <f>REPLACE(INDEX(GroupVertices[Group],MATCH(Edges[[#This Row],[Vertex 1]],GroupVertices[Vertex],0)),1,1,"")</f>
        <v>19</v>
      </c>
      <c r="BE163" s="79" t="str">
        <f>REPLACE(INDEX(GroupVertices[Group],MATCH(Edges[[#This Row],[Vertex 2]],GroupVertices[Vertex],0)),1,1,"")</f>
        <v>19</v>
      </c>
      <c r="BF163" s="48">
        <v>0</v>
      </c>
      <c r="BG163" s="49">
        <v>0</v>
      </c>
      <c r="BH163" s="48">
        <v>0</v>
      </c>
      <c r="BI163" s="49">
        <v>0</v>
      </c>
      <c r="BJ163" s="48">
        <v>0</v>
      </c>
      <c r="BK163" s="49">
        <v>0</v>
      </c>
      <c r="BL163" s="48">
        <v>5</v>
      </c>
      <c r="BM163" s="49">
        <v>100</v>
      </c>
      <c r="BN163" s="48">
        <v>5</v>
      </c>
    </row>
    <row r="164" spans="1:66" ht="15">
      <c r="A164" s="65" t="s">
        <v>295</v>
      </c>
      <c r="B164" s="65" t="s">
        <v>410</v>
      </c>
      <c r="C164" s="66" t="s">
        <v>3236</v>
      </c>
      <c r="D164" s="67">
        <v>3</v>
      </c>
      <c r="E164" s="68" t="s">
        <v>132</v>
      </c>
      <c r="F164" s="69">
        <v>25</v>
      </c>
      <c r="G164" s="66"/>
      <c r="H164" s="70"/>
      <c r="I164" s="71"/>
      <c r="J164" s="71"/>
      <c r="K164" s="34" t="s">
        <v>65</v>
      </c>
      <c r="L164" s="78">
        <v>164</v>
      </c>
      <c r="M164" s="78"/>
      <c r="N164" s="73"/>
      <c r="O164" s="80" t="s">
        <v>420</v>
      </c>
      <c r="P164" s="82">
        <v>43699.11164351852</v>
      </c>
      <c r="Q164" s="80" t="s">
        <v>485</v>
      </c>
      <c r="R164" s="83" t="s">
        <v>499</v>
      </c>
      <c r="S164" s="80" t="s">
        <v>504</v>
      </c>
      <c r="T164" s="80"/>
      <c r="U164" s="80"/>
      <c r="V164" s="83" t="s">
        <v>572</v>
      </c>
      <c r="W164" s="82">
        <v>43699.11164351852</v>
      </c>
      <c r="X164" s="86">
        <v>43699</v>
      </c>
      <c r="Y164" s="88" t="s">
        <v>649</v>
      </c>
      <c r="Z164" s="83" t="s">
        <v>727</v>
      </c>
      <c r="AA164" s="80"/>
      <c r="AB164" s="80"/>
      <c r="AC164" s="88" t="s">
        <v>805</v>
      </c>
      <c r="AD164" s="80"/>
      <c r="AE164" s="80" t="b">
        <v>0</v>
      </c>
      <c r="AF164" s="80">
        <v>0</v>
      </c>
      <c r="AG164" s="88" t="s">
        <v>872</v>
      </c>
      <c r="AH164" s="80" t="b">
        <v>1</v>
      </c>
      <c r="AI164" s="80" t="s">
        <v>877</v>
      </c>
      <c r="AJ164" s="80"/>
      <c r="AK164" s="88" t="s">
        <v>818</v>
      </c>
      <c r="AL164" s="80" t="b">
        <v>0</v>
      </c>
      <c r="AM164" s="80">
        <v>0</v>
      </c>
      <c r="AN164" s="88" t="s">
        <v>887</v>
      </c>
      <c r="AO164" s="80" t="s">
        <v>895</v>
      </c>
      <c r="AP164" s="80" t="b">
        <v>0</v>
      </c>
      <c r="AQ164" s="88" t="s">
        <v>805</v>
      </c>
      <c r="AR164" s="80" t="s">
        <v>197</v>
      </c>
      <c r="AS164" s="80">
        <v>0</v>
      </c>
      <c r="AT164" s="80">
        <v>0</v>
      </c>
      <c r="AU164" s="80"/>
      <c r="AV164" s="80"/>
      <c r="AW164" s="80"/>
      <c r="AX164" s="80"/>
      <c r="AY164" s="80"/>
      <c r="AZ164" s="80"/>
      <c r="BA164" s="80"/>
      <c r="BB164" s="80"/>
      <c r="BC164">
        <v>1</v>
      </c>
      <c r="BD164" s="79" t="str">
        <f>REPLACE(INDEX(GroupVertices[Group],MATCH(Edges[[#This Row],[Vertex 1]],GroupVertices[Vertex],0)),1,1,"")</f>
        <v>18</v>
      </c>
      <c r="BE164" s="79" t="str">
        <f>REPLACE(INDEX(GroupVertices[Group],MATCH(Edges[[#This Row],[Vertex 2]],GroupVertices[Vertex],0)),1,1,"")</f>
        <v>18</v>
      </c>
      <c r="BF164" s="48">
        <v>0</v>
      </c>
      <c r="BG164" s="49">
        <v>0</v>
      </c>
      <c r="BH164" s="48">
        <v>0</v>
      </c>
      <c r="BI164" s="49">
        <v>0</v>
      </c>
      <c r="BJ164" s="48">
        <v>0</v>
      </c>
      <c r="BK164" s="49">
        <v>0</v>
      </c>
      <c r="BL164" s="48">
        <v>9</v>
      </c>
      <c r="BM164" s="49">
        <v>100</v>
      </c>
      <c r="BN164" s="48">
        <v>9</v>
      </c>
    </row>
    <row r="165" spans="1:66" ht="15">
      <c r="A165" s="65" t="s">
        <v>296</v>
      </c>
      <c r="B165" s="65" t="s">
        <v>307</v>
      </c>
      <c r="C165" s="66" t="s">
        <v>3236</v>
      </c>
      <c r="D165" s="67">
        <v>3</v>
      </c>
      <c r="E165" s="68" t="s">
        <v>132</v>
      </c>
      <c r="F165" s="69">
        <v>25</v>
      </c>
      <c r="G165" s="66"/>
      <c r="H165" s="70"/>
      <c r="I165" s="71"/>
      <c r="J165" s="71"/>
      <c r="K165" s="34" t="s">
        <v>65</v>
      </c>
      <c r="L165" s="78">
        <v>165</v>
      </c>
      <c r="M165" s="78"/>
      <c r="N165" s="73"/>
      <c r="O165" s="80" t="s">
        <v>419</v>
      </c>
      <c r="P165" s="82">
        <v>43699.15253472222</v>
      </c>
      <c r="Q165" s="80" t="s">
        <v>486</v>
      </c>
      <c r="R165" s="83" t="s">
        <v>499</v>
      </c>
      <c r="S165" s="80" t="s">
        <v>504</v>
      </c>
      <c r="T165" s="80"/>
      <c r="U165" s="80"/>
      <c r="V165" s="83" t="s">
        <v>573</v>
      </c>
      <c r="W165" s="82">
        <v>43699.15253472222</v>
      </c>
      <c r="X165" s="86">
        <v>43699</v>
      </c>
      <c r="Y165" s="88" t="s">
        <v>650</v>
      </c>
      <c r="Z165" s="83" t="s">
        <v>728</v>
      </c>
      <c r="AA165" s="80"/>
      <c r="AB165" s="80"/>
      <c r="AC165" s="88" t="s">
        <v>806</v>
      </c>
      <c r="AD165" s="88" t="s">
        <v>818</v>
      </c>
      <c r="AE165" s="80" t="b">
        <v>0</v>
      </c>
      <c r="AF165" s="80">
        <v>0</v>
      </c>
      <c r="AG165" s="88" t="s">
        <v>839</v>
      </c>
      <c r="AH165" s="80" t="b">
        <v>1</v>
      </c>
      <c r="AI165" s="80" t="s">
        <v>877</v>
      </c>
      <c r="AJ165" s="80"/>
      <c r="AK165" s="88" t="s">
        <v>818</v>
      </c>
      <c r="AL165" s="80" t="b">
        <v>0</v>
      </c>
      <c r="AM165" s="80">
        <v>1</v>
      </c>
      <c r="AN165" s="88" t="s">
        <v>887</v>
      </c>
      <c r="AO165" s="80" t="s">
        <v>893</v>
      </c>
      <c r="AP165" s="80" t="b">
        <v>0</v>
      </c>
      <c r="AQ165" s="88" t="s">
        <v>818</v>
      </c>
      <c r="AR165" s="80" t="s">
        <v>197</v>
      </c>
      <c r="AS165" s="80">
        <v>0</v>
      </c>
      <c r="AT165" s="80">
        <v>0</v>
      </c>
      <c r="AU165" s="80"/>
      <c r="AV165" s="80"/>
      <c r="AW165" s="80"/>
      <c r="AX165" s="80"/>
      <c r="AY165" s="80"/>
      <c r="AZ165" s="80"/>
      <c r="BA165" s="80"/>
      <c r="BB165" s="80"/>
      <c r="BC165">
        <v>1</v>
      </c>
      <c r="BD165" s="79" t="str">
        <f>REPLACE(INDEX(GroupVertices[Group],MATCH(Edges[[#This Row],[Vertex 1]],GroupVertices[Vertex],0)),1,1,"")</f>
        <v>1</v>
      </c>
      <c r="BE165" s="79" t="str">
        <f>REPLACE(INDEX(GroupVertices[Group],MATCH(Edges[[#This Row],[Vertex 2]],GroupVertices[Vertex],0)),1,1,"")</f>
        <v>1</v>
      </c>
      <c r="BF165" s="48"/>
      <c r="BG165" s="49"/>
      <c r="BH165" s="48"/>
      <c r="BI165" s="49"/>
      <c r="BJ165" s="48"/>
      <c r="BK165" s="49"/>
      <c r="BL165" s="48"/>
      <c r="BM165" s="49"/>
      <c r="BN165" s="48"/>
    </row>
    <row r="166" spans="1:66" ht="15">
      <c r="A166" s="65" t="s">
        <v>296</v>
      </c>
      <c r="B166" s="65" t="s">
        <v>308</v>
      </c>
      <c r="C166" s="66" t="s">
        <v>3236</v>
      </c>
      <c r="D166" s="67">
        <v>3</v>
      </c>
      <c r="E166" s="68" t="s">
        <v>132</v>
      </c>
      <c r="F166" s="69">
        <v>25</v>
      </c>
      <c r="G166" s="66"/>
      <c r="H166" s="70"/>
      <c r="I166" s="71"/>
      <c r="J166" s="71"/>
      <c r="K166" s="34" t="s">
        <v>65</v>
      </c>
      <c r="L166" s="78">
        <v>166</v>
      </c>
      <c r="M166" s="78"/>
      <c r="N166" s="73"/>
      <c r="O166" s="80" t="s">
        <v>420</v>
      </c>
      <c r="P166" s="82">
        <v>43699.15253472222</v>
      </c>
      <c r="Q166" s="80" t="s">
        <v>486</v>
      </c>
      <c r="R166" s="83" t="s">
        <v>499</v>
      </c>
      <c r="S166" s="80" t="s">
        <v>504</v>
      </c>
      <c r="T166" s="80"/>
      <c r="U166" s="80"/>
      <c r="V166" s="83" t="s">
        <v>573</v>
      </c>
      <c r="W166" s="82">
        <v>43699.15253472222</v>
      </c>
      <c r="X166" s="86">
        <v>43699</v>
      </c>
      <c r="Y166" s="88" t="s">
        <v>650</v>
      </c>
      <c r="Z166" s="83" t="s">
        <v>728</v>
      </c>
      <c r="AA166" s="80"/>
      <c r="AB166" s="80"/>
      <c r="AC166" s="88" t="s">
        <v>806</v>
      </c>
      <c r="AD166" s="88" t="s">
        <v>818</v>
      </c>
      <c r="AE166" s="80" t="b">
        <v>0</v>
      </c>
      <c r="AF166" s="80">
        <v>0</v>
      </c>
      <c r="AG166" s="88" t="s">
        <v>839</v>
      </c>
      <c r="AH166" s="80" t="b">
        <v>1</v>
      </c>
      <c r="AI166" s="80" t="s">
        <v>877</v>
      </c>
      <c r="AJ166" s="80"/>
      <c r="AK166" s="88" t="s">
        <v>818</v>
      </c>
      <c r="AL166" s="80" t="b">
        <v>0</v>
      </c>
      <c r="AM166" s="80">
        <v>1</v>
      </c>
      <c r="AN166" s="88" t="s">
        <v>887</v>
      </c>
      <c r="AO166" s="80" t="s">
        <v>893</v>
      </c>
      <c r="AP166" s="80" t="b">
        <v>0</v>
      </c>
      <c r="AQ166" s="88" t="s">
        <v>818</v>
      </c>
      <c r="AR166" s="80" t="s">
        <v>197</v>
      </c>
      <c r="AS166" s="80">
        <v>0</v>
      </c>
      <c r="AT166" s="80">
        <v>0</v>
      </c>
      <c r="AU166" s="80"/>
      <c r="AV166" s="80"/>
      <c r="AW166" s="80"/>
      <c r="AX166" s="80"/>
      <c r="AY166" s="80"/>
      <c r="AZ166" s="80"/>
      <c r="BA166" s="80"/>
      <c r="BB166" s="80"/>
      <c r="BC166">
        <v>1</v>
      </c>
      <c r="BD166" s="79" t="str">
        <f>REPLACE(INDEX(GroupVertices[Group],MATCH(Edges[[#This Row],[Vertex 1]],GroupVertices[Vertex],0)),1,1,"")</f>
        <v>1</v>
      </c>
      <c r="BE166" s="79" t="str">
        <f>REPLACE(INDEX(GroupVertices[Group],MATCH(Edges[[#This Row],[Vertex 2]],GroupVertices[Vertex],0)),1,1,"")</f>
        <v>1</v>
      </c>
      <c r="BF166" s="48">
        <v>1</v>
      </c>
      <c r="BG166" s="49">
        <v>2.5</v>
      </c>
      <c r="BH166" s="48">
        <v>2</v>
      </c>
      <c r="BI166" s="49">
        <v>5</v>
      </c>
      <c r="BJ166" s="48">
        <v>0</v>
      </c>
      <c r="BK166" s="49">
        <v>0</v>
      </c>
      <c r="BL166" s="48">
        <v>37</v>
      </c>
      <c r="BM166" s="49">
        <v>92.5</v>
      </c>
      <c r="BN166" s="48">
        <v>40</v>
      </c>
    </row>
    <row r="167" spans="1:66" ht="15">
      <c r="A167" s="65" t="s">
        <v>297</v>
      </c>
      <c r="B167" s="65" t="s">
        <v>411</v>
      </c>
      <c r="C167" s="66" t="s">
        <v>3236</v>
      </c>
      <c r="D167" s="67">
        <v>3</v>
      </c>
      <c r="E167" s="68" t="s">
        <v>132</v>
      </c>
      <c r="F167" s="69">
        <v>25</v>
      </c>
      <c r="G167" s="66"/>
      <c r="H167" s="70"/>
      <c r="I167" s="71"/>
      <c r="J167" s="71"/>
      <c r="K167" s="34" t="s">
        <v>65</v>
      </c>
      <c r="L167" s="78">
        <v>167</v>
      </c>
      <c r="M167" s="78"/>
      <c r="N167" s="73"/>
      <c r="O167" s="80" t="s">
        <v>420</v>
      </c>
      <c r="P167" s="82">
        <v>43699.260613425926</v>
      </c>
      <c r="Q167" s="80" t="s">
        <v>487</v>
      </c>
      <c r="R167" s="83" t="s">
        <v>503</v>
      </c>
      <c r="S167" s="80" t="s">
        <v>504</v>
      </c>
      <c r="T167" s="80"/>
      <c r="U167" s="80"/>
      <c r="V167" s="83" t="s">
        <v>574</v>
      </c>
      <c r="W167" s="82">
        <v>43699.260613425926</v>
      </c>
      <c r="X167" s="86">
        <v>43699</v>
      </c>
      <c r="Y167" s="88" t="s">
        <v>651</v>
      </c>
      <c r="Z167" s="83" t="s">
        <v>729</v>
      </c>
      <c r="AA167" s="80"/>
      <c r="AB167" s="80"/>
      <c r="AC167" s="88" t="s">
        <v>807</v>
      </c>
      <c r="AD167" s="88" t="s">
        <v>836</v>
      </c>
      <c r="AE167" s="80" t="b">
        <v>0</v>
      </c>
      <c r="AF167" s="80">
        <v>3</v>
      </c>
      <c r="AG167" s="88" t="s">
        <v>873</v>
      </c>
      <c r="AH167" s="80" t="b">
        <v>1</v>
      </c>
      <c r="AI167" s="80" t="s">
        <v>885</v>
      </c>
      <c r="AJ167" s="80"/>
      <c r="AK167" s="88" t="s">
        <v>818</v>
      </c>
      <c r="AL167" s="80" t="b">
        <v>0</v>
      </c>
      <c r="AM167" s="80">
        <v>0</v>
      </c>
      <c r="AN167" s="88" t="s">
        <v>887</v>
      </c>
      <c r="AO167" s="80" t="s">
        <v>893</v>
      </c>
      <c r="AP167" s="80" t="b">
        <v>0</v>
      </c>
      <c r="AQ167" s="88" t="s">
        <v>836</v>
      </c>
      <c r="AR167" s="80" t="s">
        <v>197</v>
      </c>
      <c r="AS167" s="80">
        <v>0</v>
      </c>
      <c r="AT167" s="80">
        <v>0</v>
      </c>
      <c r="AU167" s="80"/>
      <c r="AV167" s="80"/>
      <c r="AW167" s="80"/>
      <c r="AX167" s="80"/>
      <c r="AY167" s="80"/>
      <c r="AZ167" s="80"/>
      <c r="BA167" s="80"/>
      <c r="BB167" s="80"/>
      <c r="BC167">
        <v>1</v>
      </c>
      <c r="BD167" s="79" t="str">
        <f>REPLACE(INDEX(GroupVertices[Group],MATCH(Edges[[#This Row],[Vertex 1]],GroupVertices[Vertex],0)),1,1,"")</f>
        <v>17</v>
      </c>
      <c r="BE167" s="79" t="str">
        <f>REPLACE(INDEX(GroupVertices[Group],MATCH(Edges[[#This Row],[Vertex 2]],GroupVertices[Vertex],0)),1,1,"")</f>
        <v>17</v>
      </c>
      <c r="BF167" s="48">
        <v>0</v>
      </c>
      <c r="BG167" s="49">
        <v>0</v>
      </c>
      <c r="BH167" s="48">
        <v>0</v>
      </c>
      <c r="BI167" s="49">
        <v>0</v>
      </c>
      <c r="BJ167" s="48">
        <v>0</v>
      </c>
      <c r="BK167" s="49">
        <v>0</v>
      </c>
      <c r="BL167" s="48">
        <v>2</v>
      </c>
      <c r="BM167" s="49">
        <v>100</v>
      </c>
      <c r="BN167" s="48">
        <v>2</v>
      </c>
    </row>
    <row r="168" spans="1:66" ht="15">
      <c r="A168" s="65" t="s">
        <v>298</v>
      </c>
      <c r="B168" s="65" t="s">
        <v>308</v>
      </c>
      <c r="C168" s="66" t="s">
        <v>3236</v>
      </c>
      <c r="D168" s="67">
        <v>3</v>
      </c>
      <c r="E168" s="68" t="s">
        <v>132</v>
      </c>
      <c r="F168" s="69">
        <v>25</v>
      </c>
      <c r="G168" s="66"/>
      <c r="H168" s="70"/>
      <c r="I168" s="71"/>
      <c r="J168" s="71"/>
      <c r="K168" s="34" t="s">
        <v>65</v>
      </c>
      <c r="L168" s="78">
        <v>168</v>
      </c>
      <c r="M168" s="78"/>
      <c r="N168" s="73"/>
      <c r="O168" s="80" t="s">
        <v>420</v>
      </c>
      <c r="P168" s="82">
        <v>43699.42103009259</v>
      </c>
      <c r="Q168" s="80" t="s">
        <v>488</v>
      </c>
      <c r="R168" s="83" t="s">
        <v>499</v>
      </c>
      <c r="S168" s="80" t="s">
        <v>504</v>
      </c>
      <c r="T168" s="80"/>
      <c r="U168" s="80"/>
      <c r="V168" s="83" t="s">
        <v>575</v>
      </c>
      <c r="W168" s="82">
        <v>43699.42103009259</v>
      </c>
      <c r="X168" s="86">
        <v>43699</v>
      </c>
      <c r="Y168" s="88" t="s">
        <v>652</v>
      </c>
      <c r="Z168" s="83" t="s">
        <v>730</v>
      </c>
      <c r="AA168" s="80"/>
      <c r="AB168" s="80"/>
      <c r="AC168" s="88" t="s">
        <v>808</v>
      </c>
      <c r="AD168" s="80"/>
      <c r="AE168" s="80" t="b">
        <v>0</v>
      </c>
      <c r="AF168" s="80">
        <v>0</v>
      </c>
      <c r="AG168" s="88" t="s">
        <v>839</v>
      </c>
      <c r="AH168" s="80" t="b">
        <v>1</v>
      </c>
      <c r="AI168" s="80" t="s">
        <v>877</v>
      </c>
      <c r="AJ168" s="80"/>
      <c r="AK168" s="88" t="s">
        <v>818</v>
      </c>
      <c r="AL168" s="80" t="b">
        <v>0</v>
      </c>
      <c r="AM168" s="80">
        <v>0</v>
      </c>
      <c r="AN168" s="88" t="s">
        <v>887</v>
      </c>
      <c r="AO168" s="80" t="s">
        <v>898</v>
      </c>
      <c r="AP168" s="80" t="b">
        <v>0</v>
      </c>
      <c r="AQ168" s="88" t="s">
        <v>808</v>
      </c>
      <c r="AR168" s="80" t="s">
        <v>197</v>
      </c>
      <c r="AS168" s="80">
        <v>0</v>
      </c>
      <c r="AT168" s="80">
        <v>0</v>
      </c>
      <c r="AU168" s="80"/>
      <c r="AV168" s="80"/>
      <c r="AW168" s="80"/>
      <c r="AX168" s="80"/>
      <c r="AY168" s="80"/>
      <c r="AZ168" s="80"/>
      <c r="BA168" s="80"/>
      <c r="BB168" s="80"/>
      <c r="BC168">
        <v>1</v>
      </c>
      <c r="BD168" s="79" t="str">
        <f>REPLACE(INDEX(GroupVertices[Group],MATCH(Edges[[#This Row],[Vertex 1]],GroupVertices[Vertex],0)),1,1,"")</f>
        <v>1</v>
      </c>
      <c r="BE168" s="79" t="str">
        <f>REPLACE(INDEX(GroupVertices[Group],MATCH(Edges[[#This Row],[Vertex 2]],GroupVertices[Vertex],0)),1,1,"")</f>
        <v>1</v>
      </c>
      <c r="BF168" s="48">
        <v>0</v>
      </c>
      <c r="BG168" s="49">
        <v>0</v>
      </c>
      <c r="BH168" s="48">
        <v>0</v>
      </c>
      <c r="BI168" s="49">
        <v>0</v>
      </c>
      <c r="BJ168" s="48">
        <v>0</v>
      </c>
      <c r="BK168" s="49">
        <v>0</v>
      </c>
      <c r="BL168" s="48">
        <v>6</v>
      </c>
      <c r="BM168" s="49">
        <v>100</v>
      </c>
      <c r="BN168" s="48">
        <v>6</v>
      </c>
    </row>
    <row r="169" spans="1:66" ht="15">
      <c r="A169" s="65" t="s">
        <v>299</v>
      </c>
      <c r="B169" s="65" t="s">
        <v>308</v>
      </c>
      <c r="C169" s="66" t="s">
        <v>3236</v>
      </c>
      <c r="D169" s="67">
        <v>3</v>
      </c>
      <c r="E169" s="68" t="s">
        <v>132</v>
      </c>
      <c r="F169" s="69">
        <v>25</v>
      </c>
      <c r="G169" s="66"/>
      <c r="H169" s="70"/>
      <c r="I169" s="71"/>
      <c r="J169" s="71"/>
      <c r="K169" s="34" t="s">
        <v>65</v>
      </c>
      <c r="L169" s="78">
        <v>169</v>
      </c>
      <c r="M169" s="78"/>
      <c r="N169" s="73"/>
      <c r="O169" s="80" t="s">
        <v>420</v>
      </c>
      <c r="P169" s="82">
        <v>43699.43739583333</v>
      </c>
      <c r="Q169" s="80" t="s">
        <v>489</v>
      </c>
      <c r="R169" s="83" t="s">
        <v>500</v>
      </c>
      <c r="S169" s="80" t="s">
        <v>504</v>
      </c>
      <c r="T169" s="80" t="s">
        <v>509</v>
      </c>
      <c r="U169" s="80"/>
      <c r="V169" s="83" t="s">
        <v>576</v>
      </c>
      <c r="W169" s="82">
        <v>43699.43739583333</v>
      </c>
      <c r="X169" s="86">
        <v>43699</v>
      </c>
      <c r="Y169" s="88" t="s">
        <v>653</v>
      </c>
      <c r="Z169" s="83" t="s">
        <v>731</v>
      </c>
      <c r="AA169" s="80"/>
      <c r="AB169" s="80"/>
      <c r="AC169" s="88" t="s">
        <v>809</v>
      </c>
      <c r="AD169" s="80"/>
      <c r="AE169" s="80" t="b">
        <v>0</v>
      </c>
      <c r="AF169" s="80">
        <v>0</v>
      </c>
      <c r="AG169" s="88" t="s">
        <v>839</v>
      </c>
      <c r="AH169" s="80" t="b">
        <v>1</v>
      </c>
      <c r="AI169" s="80" t="s">
        <v>877</v>
      </c>
      <c r="AJ169" s="80"/>
      <c r="AK169" s="88" t="s">
        <v>818</v>
      </c>
      <c r="AL169" s="80" t="b">
        <v>0</v>
      </c>
      <c r="AM169" s="80">
        <v>0</v>
      </c>
      <c r="AN169" s="88" t="s">
        <v>887</v>
      </c>
      <c r="AO169" s="80" t="s">
        <v>891</v>
      </c>
      <c r="AP169" s="80" t="b">
        <v>0</v>
      </c>
      <c r="AQ169" s="88" t="s">
        <v>809</v>
      </c>
      <c r="AR169" s="80" t="s">
        <v>197</v>
      </c>
      <c r="AS169" s="80">
        <v>0</v>
      </c>
      <c r="AT169" s="80">
        <v>0</v>
      </c>
      <c r="AU169" s="80"/>
      <c r="AV169" s="80"/>
      <c r="AW169" s="80"/>
      <c r="AX169" s="80"/>
      <c r="AY169" s="80"/>
      <c r="AZ169" s="80"/>
      <c r="BA169" s="80"/>
      <c r="BB169" s="80"/>
      <c r="BC169">
        <v>1</v>
      </c>
      <c r="BD169" s="79" t="str">
        <f>REPLACE(INDEX(GroupVertices[Group],MATCH(Edges[[#This Row],[Vertex 1]],GroupVertices[Vertex],0)),1,1,"")</f>
        <v>1</v>
      </c>
      <c r="BE169" s="79" t="str">
        <f>REPLACE(INDEX(GroupVertices[Group],MATCH(Edges[[#This Row],[Vertex 2]],GroupVertices[Vertex],0)),1,1,"")</f>
        <v>1</v>
      </c>
      <c r="BF169" s="48">
        <v>0</v>
      </c>
      <c r="BG169" s="49">
        <v>0</v>
      </c>
      <c r="BH169" s="48">
        <v>1</v>
      </c>
      <c r="BI169" s="49">
        <v>3.5714285714285716</v>
      </c>
      <c r="BJ169" s="48">
        <v>0</v>
      </c>
      <c r="BK169" s="49">
        <v>0</v>
      </c>
      <c r="BL169" s="48">
        <v>27</v>
      </c>
      <c r="BM169" s="49">
        <v>96.42857142857143</v>
      </c>
      <c r="BN169" s="48">
        <v>28</v>
      </c>
    </row>
    <row r="170" spans="1:66" ht="15">
      <c r="A170" s="65" t="s">
        <v>300</v>
      </c>
      <c r="B170" s="65" t="s">
        <v>381</v>
      </c>
      <c r="C170" s="66" t="s">
        <v>3236</v>
      </c>
      <c r="D170" s="67">
        <v>3</v>
      </c>
      <c r="E170" s="68" t="s">
        <v>132</v>
      </c>
      <c r="F170" s="69">
        <v>25</v>
      </c>
      <c r="G170" s="66"/>
      <c r="H170" s="70"/>
      <c r="I170" s="71"/>
      <c r="J170" s="71"/>
      <c r="K170" s="34" t="s">
        <v>65</v>
      </c>
      <c r="L170" s="78">
        <v>170</v>
      </c>
      <c r="M170" s="78"/>
      <c r="N170" s="73"/>
      <c r="O170" s="80" t="s">
        <v>419</v>
      </c>
      <c r="P170" s="82">
        <v>43699.45778935185</v>
      </c>
      <c r="Q170" s="80" t="s">
        <v>490</v>
      </c>
      <c r="R170" s="83" t="s">
        <v>500</v>
      </c>
      <c r="S170" s="80" t="s">
        <v>504</v>
      </c>
      <c r="T170" s="80" t="s">
        <v>514</v>
      </c>
      <c r="U170" s="80"/>
      <c r="V170" s="83" t="s">
        <v>577</v>
      </c>
      <c r="W170" s="82">
        <v>43699.45778935185</v>
      </c>
      <c r="X170" s="86">
        <v>43699</v>
      </c>
      <c r="Y170" s="88" t="s">
        <v>654</v>
      </c>
      <c r="Z170" s="83" t="s">
        <v>732</v>
      </c>
      <c r="AA170" s="80"/>
      <c r="AB170" s="80"/>
      <c r="AC170" s="88" t="s">
        <v>810</v>
      </c>
      <c r="AD170" s="80"/>
      <c r="AE170" s="80" t="b">
        <v>0</v>
      </c>
      <c r="AF170" s="80">
        <v>0</v>
      </c>
      <c r="AG170" s="88" t="s">
        <v>874</v>
      </c>
      <c r="AH170" s="80" t="b">
        <v>1</v>
      </c>
      <c r="AI170" s="80" t="s">
        <v>877</v>
      </c>
      <c r="AJ170" s="80"/>
      <c r="AK170" s="88" t="s">
        <v>818</v>
      </c>
      <c r="AL170" s="80" t="b">
        <v>0</v>
      </c>
      <c r="AM170" s="80">
        <v>0</v>
      </c>
      <c r="AN170" s="88" t="s">
        <v>887</v>
      </c>
      <c r="AO170" s="80" t="s">
        <v>897</v>
      </c>
      <c r="AP170" s="80" t="b">
        <v>0</v>
      </c>
      <c r="AQ170" s="88" t="s">
        <v>810</v>
      </c>
      <c r="AR170" s="80" t="s">
        <v>197</v>
      </c>
      <c r="AS170" s="80">
        <v>0</v>
      </c>
      <c r="AT170" s="80">
        <v>0</v>
      </c>
      <c r="AU170" s="80"/>
      <c r="AV170" s="80"/>
      <c r="AW170" s="80"/>
      <c r="AX170" s="80"/>
      <c r="AY170" s="80"/>
      <c r="AZ170" s="80"/>
      <c r="BA170" s="80"/>
      <c r="BB170" s="80"/>
      <c r="BC170">
        <v>1</v>
      </c>
      <c r="BD170" s="79" t="str">
        <f>REPLACE(INDEX(GroupVertices[Group],MATCH(Edges[[#This Row],[Vertex 1]],GroupVertices[Vertex],0)),1,1,"")</f>
        <v>3</v>
      </c>
      <c r="BE170" s="79" t="str">
        <f>REPLACE(INDEX(GroupVertices[Group],MATCH(Edges[[#This Row],[Vertex 2]],GroupVertices[Vertex],0)),1,1,"")</f>
        <v>3</v>
      </c>
      <c r="BF170" s="48"/>
      <c r="BG170" s="49"/>
      <c r="BH170" s="48"/>
      <c r="BI170" s="49"/>
      <c r="BJ170" s="48"/>
      <c r="BK170" s="49"/>
      <c r="BL170" s="48"/>
      <c r="BM170" s="49"/>
      <c r="BN170" s="48"/>
    </row>
    <row r="171" spans="1:66" ht="15">
      <c r="A171" s="65" t="s">
        <v>300</v>
      </c>
      <c r="B171" s="65" t="s">
        <v>366</v>
      </c>
      <c r="C171" s="66" t="s">
        <v>3236</v>
      </c>
      <c r="D171" s="67">
        <v>3</v>
      </c>
      <c r="E171" s="68" t="s">
        <v>132</v>
      </c>
      <c r="F171" s="69">
        <v>25</v>
      </c>
      <c r="G171" s="66"/>
      <c r="H171" s="70"/>
      <c r="I171" s="71"/>
      <c r="J171" s="71"/>
      <c r="K171" s="34" t="s">
        <v>65</v>
      </c>
      <c r="L171" s="78">
        <v>171</v>
      </c>
      <c r="M171" s="78"/>
      <c r="N171" s="73"/>
      <c r="O171" s="80" t="s">
        <v>419</v>
      </c>
      <c r="P171" s="82">
        <v>43699.45778935185</v>
      </c>
      <c r="Q171" s="80" t="s">
        <v>490</v>
      </c>
      <c r="R171" s="83" t="s">
        <v>500</v>
      </c>
      <c r="S171" s="80" t="s">
        <v>504</v>
      </c>
      <c r="T171" s="80" t="s">
        <v>514</v>
      </c>
      <c r="U171" s="80"/>
      <c r="V171" s="83" t="s">
        <v>577</v>
      </c>
      <c r="W171" s="82">
        <v>43699.45778935185</v>
      </c>
      <c r="X171" s="86">
        <v>43699</v>
      </c>
      <c r="Y171" s="88" t="s">
        <v>654</v>
      </c>
      <c r="Z171" s="83" t="s">
        <v>732</v>
      </c>
      <c r="AA171" s="80"/>
      <c r="AB171" s="80"/>
      <c r="AC171" s="88" t="s">
        <v>810</v>
      </c>
      <c r="AD171" s="80"/>
      <c r="AE171" s="80" t="b">
        <v>0</v>
      </c>
      <c r="AF171" s="80">
        <v>0</v>
      </c>
      <c r="AG171" s="88" t="s">
        <v>874</v>
      </c>
      <c r="AH171" s="80" t="b">
        <v>1</v>
      </c>
      <c r="AI171" s="80" t="s">
        <v>877</v>
      </c>
      <c r="AJ171" s="80"/>
      <c r="AK171" s="88" t="s">
        <v>818</v>
      </c>
      <c r="AL171" s="80" t="b">
        <v>0</v>
      </c>
      <c r="AM171" s="80">
        <v>0</v>
      </c>
      <c r="AN171" s="88" t="s">
        <v>887</v>
      </c>
      <c r="AO171" s="80" t="s">
        <v>897</v>
      </c>
      <c r="AP171" s="80" t="b">
        <v>0</v>
      </c>
      <c r="AQ171" s="88" t="s">
        <v>810</v>
      </c>
      <c r="AR171" s="80" t="s">
        <v>197</v>
      </c>
      <c r="AS171" s="80">
        <v>0</v>
      </c>
      <c r="AT171" s="80">
        <v>0</v>
      </c>
      <c r="AU171" s="80"/>
      <c r="AV171" s="80"/>
      <c r="AW171" s="80"/>
      <c r="AX171" s="80"/>
      <c r="AY171" s="80"/>
      <c r="AZ171" s="80"/>
      <c r="BA171" s="80"/>
      <c r="BB171" s="80"/>
      <c r="BC171">
        <v>1</v>
      </c>
      <c r="BD171" s="79" t="str">
        <f>REPLACE(INDEX(GroupVertices[Group],MATCH(Edges[[#This Row],[Vertex 1]],GroupVertices[Vertex],0)),1,1,"")</f>
        <v>3</v>
      </c>
      <c r="BE171" s="79" t="str">
        <f>REPLACE(INDEX(GroupVertices[Group],MATCH(Edges[[#This Row],[Vertex 2]],GroupVertices[Vertex],0)),1,1,"")</f>
        <v>7</v>
      </c>
      <c r="BF171" s="48"/>
      <c r="BG171" s="49"/>
      <c r="BH171" s="48"/>
      <c r="BI171" s="49"/>
      <c r="BJ171" s="48"/>
      <c r="BK171" s="49"/>
      <c r="BL171" s="48"/>
      <c r="BM171" s="49"/>
      <c r="BN171" s="48"/>
    </row>
    <row r="172" spans="1:66" ht="15">
      <c r="A172" s="65" t="s">
        <v>300</v>
      </c>
      <c r="B172" s="65" t="s">
        <v>412</v>
      </c>
      <c r="C172" s="66" t="s">
        <v>3236</v>
      </c>
      <c r="D172" s="67">
        <v>3</v>
      </c>
      <c r="E172" s="68" t="s">
        <v>132</v>
      </c>
      <c r="F172" s="69">
        <v>25</v>
      </c>
      <c r="G172" s="66"/>
      <c r="H172" s="70"/>
      <c r="I172" s="71"/>
      <c r="J172" s="71"/>
      <c r="K172" s="34" t="s">
        <v>65</v>
      </c>
      <c r="L172" s="78">
        <v>172</v>
      </c>
      <c r="M172" s="78"/>
      <c r="N172" s="73"/>
      <c r="O172" s="80" t="s">
        <v>419</v>
      </c>
      <c r="P172" s="82">
        <v>43699.45778935185</v>
      </c>
      <c r="Q172" s="80" t="s">
        <v>490</v>
      </c>
      <c r="R172" s="83" t="s">
        <v>500</v>
      </c>
      <c r="S172" s="80" t="s">
        <v>504</v>
      </c>
      <c r="T172" s="80" t="s">
        <v>514</v>
      </c>
      <c r="U172" s="80"/>
      <c r="V172" s="83" t="s">
        <v>577</v>
      </c>
      <c r="W172" s="82">
        <v>43699.45778935185</v>
      </c>
      <c r="X172" s="86">
        <v>43699</v>
      </c>
      <c r="Y172" s="88" t="s">
        <v>654</v>
      </c>
      <c r="Z172" s="83" t="s">
        <v>732</v>
      </c>
      <c r="AA172" s="80"/>
      <c r="AB172" s="80"/>
      <c r="AC172" s="88" t="s">
        <v>810</v>
      </c>
      <c r="AD172" s="80"/>
      <c r="AE172" s="80" t="b">
        <v>0</v>
      </c>
      <c r="AF172" s="80">
        <v>0</v>
      </c>
      <c r="AG172" s="88" t="s">
        <v>874</v>
      </c>
      <c r="AH172" s="80" t="b">
        <v>1</v>
      </c>
      <c r="AI172" s="80" t="s">
        <v>877</v>
      </c>
      <c r="AJ172" s="80"/>
      <c r="AK172" s="88" t="s">
        <v>818</v>
      </c>
      <c r="AL172" s="80" t="b">
        <v>0</v>
      </c>
      <c r="AM172" s="80">
        <v>0</v>
      </c>
      <c r="AN172" s="88" t="s">
        <v>887</v>
      </c>
      <c r="AO172" s="80" t="s">
        <v>897</v>
      </c>
      <c r="AP172" s="80" t="b">
        <v>0</v>
      </c>
      <c r="AQ172" s="88" t="s">
        <v>810</v>
      </c>
      <c r="AR172" s="80" t="s">
        <v>197</v>
      </c>
      <c r="AS172" s="80">
        <v>0</v>
      </c>
      <c r="AT172" s="80">
        <v>0</v>
      </c>
      <c r="AU172" s="80"/>
      <c r="AV172" s="80"/>
      <c r="AW172" s="80"/>
      <c r="AX172" s="80"/>
      <c r="AY172" s="80"/>
      <c r="AZ172" s="80"/>
      <c r="BA172" s="80"/>
      <c r="BB172" s="80"/>
      <c r="BC172">
        <v>1</v>
      </c>
      <c r="BD172" s="79" t="str">
        <f>REPLACE(INDEX(GroupVertices[Group],MATCH(Edges[[#This Row],[Vertex 1]],GroupVertices[Vertex],0)),1,1,"")</f>
        <v>3</v>
      </c>
      <c r="BE172" s="79" t="str">
        <f>REPLACE(INDEX(GroupVertices[Group],MATCH(Edges[[#This Row],[Vertex 2]],GroupVertices[Vertex],0)),1,1,"")</f>
        <v>3</v>
      </c>
      <c r="BF172" s="48"/>
      <c r="BG172" s="49"/>
      <c r="BH172" s="48"/>
      <c r="BI172" s="49"/>
      <c r="BJ172" s="48"/>
      <c r="BK172" s="49"/>
      <c r="BL172" s="48"/>
      <c r="BM172" s="49"/>
      <c r="BN172" s="48"/>
    </row>
    <row r="173" spans="1:66" ht="15">
      <c r="A173" s="65" t="s">
        <v>300</v>
      </c>
      <c r="B173" s="65" t="s">
        <v>380</v>
      </c>
      <c r="C173" s="66" t="s">
        <v>3236</v>
      </c>
      <c r="D173" s="67">
        <v>3</v>
      </c>
      <c r="E173" s="68" t="s">
        <v>132</v>
      </c>
      <c r="F173" s="69">
        <v>25</v>
      </c>
      <c r="G173" s="66"/>
      <c r="H173" s="70"/>
      <c r="I173" s="71"/>
      <c r="J173" s="71"/>
      <c r="K173" s="34" t="s">
        <v>65</v>
      </c>
      <c r="L173" s="78">
        <v>173</v>
      </c>
      <c r="M173" s="78"/>
      <c r="N173" s="73"/>
      <c r="O173" s="80" t="s">
        <v>419</v>
      </c>
      <c r="P173" s="82">
        <v>43699.45778935185</v>
      </c>
      <c r="Q173" s="80" t="s">
        <v>490</v>
      </c>
      <c r="R173" s="83" t="s">
        <v>500</v>
      </c>
      <c r="S173" s="80" t="s">
        <v>504</v>
      </c>
      <c r="T173" s="80" t="s">
        <v>514</v>
      </c>
      <c r="U173" s="80"/>
      <c r="V173" s="83" t="s">
        <v>577</v>
      </c>
      <c r="W173" s="82">
        <v>43699.45778935185</v>
      </c>
      <c r="X173" s="86">
        <v>43699</v>
      </c>
      <c r="Y173" s="88" t="s">
        <v>654</v>
      </c>
      <c r="Z173" s="83" t="s">
        <v>732</v>
      </c>
      <c r="AA173" s="80"/>
      <c r="AB173" s="80"/>
      <c r="AC173" s="88" t="s">
        <v>810</v>
      </c>
      <c r="AD173" s="80"/>
      <c r="AE173" s="80" t="b">
        <v>0</v>
      </c>
      <c r="AF173" s="80">
        <v>0</v>
      </c>
      <c r="AG173" s="88" t="s">
        <v>874</v>
      </c>
      <c r="AH173" s="80" t="b">
        <v>1</v>
      </c>
      <c r="AI173" s="80" t="s">
        <v>877</v>
      </c>
      <c r="AJ173" s="80"/>
      <c r="AK173" s="88" t="s">
        <v>818</v>
      </c>
      <c r="AL173" s="80" t="b">
        <v>0</v>
      </c>
      <c r="AM173" s="80">
        <v>0</v>
      </c>
      <c r="AN173" s="88" t="s">
        <v>887</v>
      </c>
      <c r="AO173" s="80" t="s">
        <v>897</v>
      </c>
      <c r="AP173" s="80" t="b">
        <v>0</v>
      </c>
      <c r="AQ173" s="88" t="s">
        <v>810</v>
      </c>
      <c r="AR173" s="80" t="s">
        <v>197</v>
      </c>
      <c r="AS173" s="80">
        <v>0</v>
      </c>
      <c r="AT173" s="80">
        <v>0</v>
      </c>
      <c r="AU173" s="80"/>
      <c r="AV173" s="80"/>
      <c r="AW173" s="80"/>
      <c r="AX173" s="80"/>
      <c r="AY173" s="80"/>
      <c r="AZ173" s="80"/>
      <c r="BA173" s="80"/>
      <c r="BB173" s="80"/>
      <c r="BC173">
        <v>1</v>
      </c>
      <c r="BD173" s="79" t="str">
        <f>REPLACE(INDEX(GroupVertices[Group],MATCH(Edges[[#This Row],[Vertex 1]],GroupVertices[Vertex],0)),1,1,"")</f>
        <v>3</v>
      </c>
      <c r="BE173" s="79" t="str">
        <f>REPLACE(INDEX(GroupVertices[Group],MATCH(Edges[[#This Row],[Vertex 2]],GroupVertices[Vertex],0)),1,1,"")</f>
        <v>3</v>
      </c>
      <c r="BF173" s="48"/>
      <c r="BG173" s="49"/>
      <c r="BH173" s="48"/>
      <c r="BI173" s="49"/>
      <c r="BJ173" s="48"/>
      <c r="BK173" s="49"/>
      <c r="BL173" s="48"/>
      <c r="BM173" s="49"/>
      <c r="BN173" s="48"/>
    </row>
    <row r="174" spans="1:66" ht="15">
      <c r="A174" s="65" t="s">
        <v>300</v>
      </c>
      <c r="B174" s="65" t="s">
        <v>413</v>
      </c>
      <c r="C174" s="66" t="s">
        <v>3236</v>
      </c>
      <c r="D174" s="67">
        <v>3</v>
      </c>
      <c r="E174" s="68" t="s">
        <v>132</v>
      </c>
      <c r="F174" s="69">
        <v>25</v>
      </c>
      <c r="G174" s="66"/>
      <c r="H174" s="70"/>
      <c r="I174" s="71"/>
      <c r="J174" s="71"/>
      <c r="K174" s="34" t="s">
        <v>65</v>
      </c>
      <c r="L174" s="78">
        <v>174</v>
      </c>
      <c r="M174" s="78"/>
      <c r="N174" s="73"/>
      <c r="O174" s="80" t="s">
        <v>420</v>
      </c>
      <c r="P174" s="82">
        <v>43699.45778935185</v>
      </c>
      <c r="Q174" s="80" t="s">
        <v>490</v>
      </c>
      <c r="R174" s="83" t="s">
        <v>500</v>
      </c>
      <c r="S174" s="80" t="s">
        <v>504</v>
      </c>
      <c r="T174" s="80" t="s">
        <v>514</v>
      </c>
      <c r="U174" s="80"/>
      <c r="V174" s="83" t="s">
        <v>577</v>
      </c>
      <c r="W174" s="82">
        <v>43699.45778935185</v>
      </c>
      <c r="X174" s="86">
        <v>43699</v>
      </c>
      <c r="Y174" s="88" t="s">
        <v>654</v>
      </c>
      <c r="Z174" s="83" t="s">
        <v>732</v>
      </c>
      <c r="AA174" s="80"/>
      <c r="AB174" s="80"/>
      <c r="AC174" s="88" t="s">
        <v>810</v>
      </c>
      <c r="AD174" s="80"/>
      <c r="AE174" s="80" t="b">
        <v>0</v>
      </c>
      <c r="AF174" s="80">
        <v>0</v>
      </c>
      <c r="AG174" s="88" t="s">
        <v>874</v>
      </c>
      <c r="AH174" s="80" t="b">
        <v>1</v>
      </c>
      <c r="AI174" s="80" t="s">
        <v>877</v>
      </c>
      <c r="AJ174" s="80"/>
      <c r="AK174" s="88" t="s">
        <v>818</v>
      </c>
      <c r="AL174" s="80" t="b">
        <v>0</v>
      </c>
      <c r="AM174" s="80">
        <v>0</v>
      </c>
      <c r="AN174" s="88" t="s">
        <v>887</v>
      </c>
      <c r="AO174" s="80" t="s">
        <v>897</v>
      </c>
      <c r="AP174" s="80" t="b">
        <v>0</v>
      </c>
      <c r="AQ174" s="88" t="s">
        <v>810</v>
      </c>
      <c r="AR174" s="80" t="s">
        <v>197</v>
      </c>
      <c r="AS174" s="80">
        <v>0</v>
      </c>
      <c r="AT174" s="80">
        <v>0</v>
      </c>
      <c r="AU174" s="80"/>
      <c r="AV174" s="80"/>
      <c r="AW174" s="80"/>
      <c r="AX174" s="80"/>
      <c r="AY174" s="80"/>
      <c r="AZ174" s="80"/>
      <c r="BA174" s="80"/>
      <c r="BB174" s="80"/>
      <c r="BC174">
        <v>1</v>
      </c>
      <c r="BD174" s="79" t="str">
        <f>REPLACE(INDEX(GroupVertices[Group],MATCH(Edges[[#This Row],[Vertex 1]],GroupVertices[Vertex],0)),1,1,"")</f>
        <v>3</v>
      </c>
      <c r="BE174" s="79" t="str">
        <f>REPLACE(INDEX(GroupVertices[Group],MATCH(Edges[[#This Row],[Vertex 2]],GroupVertices[Vertex],0)),1,1,"")</f>
        <v>3</v>
      </c>
      <c r="BF174" s="48">
        <v>1</v>
      </c>
      <c r="BG174" s="49">
        <v>5.2631578947368425</v>
      </c>
      <c r="BH174" s="48">
        <v>0</v>
      </c>
      <c r="BI174" s="49">
        <v>0</v>
      </c>
      <c r="BJ174" s="48">
        <v>0</v>
      </c>
      <c r="BK174" s="49">
        <v>0</v>
      </c>
      <c r="BL174" s="48">
        <v>18</v>
      </c>
      <c r="BM174" s="49">
        <v>94.73684210526316</v>
      </c>
      <c r="BN174" s="48">
        <v>19</v>
      </c>
    </row>
    <row r="175" spans="1:66" ht="15">
      <c r="A175" s="65" t="s">
        <v>301</v>
      </c>
      <c r="B175" s="65" t="s">
        <v>307</v>
      </c>
      <c r="C175" s="66" t="s">
        <v>3236</v>
      </c>
      <c r="D175" s="67">
        <v>3</v>
      </c>
      <c r="E175" s="68" t="s">
        <v>132</v>
      </c>
      <c r="F175" s="69">
        <v>25</v>
      </c>
      <c r="G175" s="66"/>
      <c r="H175" s="70"/>
      <c r="I175" s="71"/>
      <c r="J175" s="71"/>
      <c r="K175" s="34" t="s">
        <v>65</v>
      </c>
      <c r="L175" s="78">
        <v>175</v>
      </c>
      <c r="M175" s="78"/>
      <c r="N175" s="73"/>
      <c r="O175" s="80" t="s">
        <v>420</v>
      </c>
      <c r="P175" s="82">
        <v>43699.4834375</v>
      </c>
      <c r="Q175" s="80" t="s">
        <v>491</v>
      </c>
      <c r="R175" s="83" t="s">
        <v>499</v>
      </c>
      <c r="S175" s="80" t="s">
        <v>504</v>
      </c>
      <c r="T175" s="80" t="s">
        <v>515</v>
      </c>
      <c r="U175" s="80"/>
      <c r="V175" s="83" t="s">
        <v>578</v>
      </c>
      <c r="W175" s="82">
        <v>43699.4834375</v>
      </c>
      <c r="X175" s="86">
        <v>43699</v>
      </c>
      <c r="Y175" s="88" t="s">
        <v>655</v>
      </c>
      <c r="Z175" s="83" t="s">
        <v>733</v>
      </c>
      <c r="AA175" s="80"/>
      <c r="AB175" s="80"/>
      <c r="AC175" s="88" t="s">
        <v>811</v>
      </c>
      <c r="AD175" s="80"/>
      <c r="AE175" s="80" t="b">
        <v>0</v>
      </c>
      <c r="AF175" s="80">
        <v>0</v>
      </c>
      <c r="AG175" s="88" t="s">
        <v>851</v>
      </c>
      <c r="AH175" s="80" t="b">
        <v>1</v>
      </c>
      <c r="AI175" s="80" t="s">
        <v>877</v>
      </c>
      <c r="AJ175" s="80"/>
      <c r="AK175" s="88" t="s">
        <v>818</v>
      </c>
      <c r="AL175" s="80" t="b">
        <v>0</v>
      </c>
      <c r="AM175" s="80">
        <v>0</v>
      </c>
      <c r="AN175" s="88" t="s">
        <v>887</v>
      </c>
      <c r="AO175" s="80" t="s">
        <v>895</v>
      </c>
      <c r="AP175" s="80" t="b">
        <v>0</v>
      </c>
      <c r="AQ175" s="88" t="s">
        <v>811</v>
      </c>
      <c r="AR175" s="80" t="s">
        <v>197</v>
      </c>
      <c r="AS175" s="80">
        <v>0</v>
      </c>
      <c r="AT175" s="80">
        <v>0</v>
      </c>
      <c r="AU175" s="80"/>
      <c r="AV175" s="80"/>
      <c r="AW175" s="80"/>
      <c r="AX175" s="80"/>
      <c r="AY175" s="80"/>
      <c r="AZ175" s="80"/>
      <c r="BA175" s="80"/>
      <c r="BB175" s="80"/>
      <c r="BC175">
        <v>1</v>
      </c>
      <c r="BD175" s="79" t="str">
        <f>REPLACE(INDEX(GroupVertices[Group],MATCH(Edges[[#This Row],[Vertex 1]],GroupVertices[Vertex],0)),1,1,"")</f>
        <v>1</v>
      </c>
      <c r="BE175" s="79" t="str">
        <f>REPLACE(INDEX(GroupVertices[Group],MATCH(Edges[[#This Row],[Vertex 2]],GroupVertices[Vertex],0)),1,1,"")</f>
        <v>1</v>
      </c>
      <c r="BF175" s="48">
        <v>0</v>
      </c>
      <c r="BG175" s="49">
        <v>0</v>
      </c>
      <c r="BH175" s="48">
        <v>0</v>
      </c>
      <c r="BI175" s="49">
        <v>0</v>
      </c>
      <c r="BJ175" s="48">
        <v>0</v>
      </c>
      <c r="BK175" s="49">
        <v>0</v>
      </c>
      <c r="BL175" s="48">
        <v>8</v>
      </c>
      <c r="BM175" s="49">
        <v>100</v>
      </c>
      <c r="BN175" s="48">
        <v>8</v>
      </c>
    </row>
    <row r="176" spans="1:66" ht="15">
      <c r="A176" s="65" t="s">
        <v>302</v>
      </c>
      <c r="B176" s="65" t="s">
        <v>414</v>
      </c>
      <c r="C176" s="66" t="s">
        <v>3237</v>
      </c>
      <c r="D176" s="67">
        <v>4.75</v>
      </c>
      <c r="E176" s="68" t="s">
        <v>132</v>
      </c>
      <c r="F176" s="69">
        <v>20.75</v>
      </c>
      <c r="G176" s="66"/>
      <c r="H176" s="70"/>
      <c r="I176" s="71"/>
      <c r="J176" s="71"/>
      <c r="K176" s="34" t="s">
        <v>65</v>
      </c>
      <c r="L176" s="78">
        <v>176</v>
      </c>
      <c r="M176" s="78"/>
      <c r="N176" s="73"/>
      <c r="O176" s="80" t="s">
        <v>419</v>
      </c>
      <c r="P176" s="82">
        <v>43699.48502314815</v>
      </c>
      <c r="Q176" s="80" t="s">
        <v>492</v>
      </c>
      <c r="R176" s="83" t="s">
        <v>498</v>
      </c>
      <c r="S176" s="80" t="s">
        <v>504</v>
      </c>
      <c r="T176" s="80"/>
      <c r="U176" s="80"/>
      <c r="V176" s="83" t="s">
        <v>579</v>
      </c>
      <c r="W176" s="82">
        <v>43699.48502314815</v>
      </c>
      <c r="X176" s="86">
        <v>43699</v>
      </c>
      <c r="Y176" s="88" t="s">
        <v>656</v>
      </c>
      <c r="Z176" s="83" t="s">
        <v>734</v>
      </c>
      <c r="AA176" s="80"/>
      <c r="AB176" s="80"/>
      <c r="AC176" s="88" t="s">
        <v>812</v>
      </c>
      <c r="AD176" s="88" t="s">
        <v>837</v>
      </c>
      <c r="AE176" s="80" t="b">
        <v>0</v>
      </c>
      <c r="AF176" s="80">
        <v>0</v>
      </c>
      <c r="AG176" s="88" t="s">
        <v>875</v>
      </c>
      <c r="AH176" s="80" t="b">
        <v>1</v>
      </c>
      <c r="AI176" s="80" t="s">
        <v>886</v>
      </c>
      <c r="AJ176" s="80"/>
      <c r="AK176" s="88" t="s">
        <v>818</v>
      </c>
      <c r="AL176" s="80" t="b">
        <v>0</v>
      </c>
      <c r="AM176" s="80">
        <v>0</v>
      </c>
      <c r="AN176" s="88" t="s">
        <v>887</v>
      </c>
      <c r="AO176" s="80" t="s">
        <v>891</v>
      </c>
      <c r="AP176" s="80" t="b">
        <v>0</v>
      </c>
      <c r="AQ176" s="88" t="s">
        <v>837</v>
      </c>
      <c r="AR176" s="80" t="s">
        <v>197</v>
      </c>
      <c r="AS176" s="80">
        <v>0</v>
      </c>
      <c r="AT176" s="80">
        <v>0</v>
      </c>
      <c r="AU176" s="80"/>
      <c r="AV176" s="80"/>
      <c r="AW176" s="80"/>
      <c r="AX176" s="80"/>
      <c r="AY176" s="80"/>
      <c r="AZ176" s="80"/>
      <c r="BA176" s="80"/>
      <c r="BB176" s="80"/>
      <c r="BC176">
        <v>2</v>
      </c>
      <c r="BD176" s="79" t="str">
        <f>REPLACE(INDEX(GroupVertices[Group],MATCH(Edges[[#This Row],[Vertex 1]],GroupVertices[Vertex],0)),1,1,"")</f>
        <v>12</v>
      </c>
      <c r="BE176" s="79" t="str">
        <f>REPLACE(INDEX(GroupVertices[Group],MATCH(Edges[[#This Row],[Vertex 2]],GroupVertices[Vertex],0)),1,1,"")</f>
        <v>12</v>
      </c>
      <c r="BF176" s="48"/>
      <c r="BG176" s="49"/>
      <c r="BH176" s="48"/>
      <c r="BI176" s="49"/>
      <c r="BJ176" s="48"/>
      <c r="BK176" s="49"/>
      <c r="BL176" s="48"/>
      <c r="BM176" s="49"/>
      <c r="BN176" s="48"/>
    </row>
    <row r="177" spans="1:66" ht="15">
      <c r="A177" s="65" t="s">
        <v>302</v>
      </c>
      <c r="B177" s="65" t="s">
        <v>415</v>
      </c>
      <c r="C177" s="66" t="s">
        <v>3236</v>
      </c>
      <c r="D177" s="67">
        <v>3</v>
      </c>
      <c r="E177" s="68" t="s">
        <v>132</v>
      </c>
      <c r="F177" s="69">
        <v>25</v>
      </c>
      <c r="G177" s="66"/>
      <c r="H177" s="70"/>
      <c r="I177" s="71"/>
      <c r="J177" s="71"/>
      <c r="K177" s="34" t="s">
        <v>66</v>
      </c>
      <c r="L177" s="78">
        <v>177</v>
      </c>
      <c r="M177" s="78"/>
      <c r="N177" s="73"/>
      <c r="O177" s="80" t="s">
        <v>420</v>
      </c>
      <c r="P177" s="82">
        <v>43699.48502314815</v>
      </c>
      <c r="Q177" s="80" t="s">
        <v>492</v>
      </c>
      <c r="R177" s="83" t="s">
        <v>498</v>
      </c>
      <c r="S177" s="80" t="s">
        <v>504</v>
      </c>
      <c r="T177" s="80"/>
      <c r="U177" s="80"/>
      <c r="V177" s="83" t="s">
        <v>579</v>
      </c>
      <c r="W177" s="82">
        <v>43699.48502314815</v>
      </c>
      <c r="X177" s="86">
        <v>43699</v>
      </c>
      <c r="Y177" s="88" t="s">
        <v>656</v>
      </c>
      <c r="Z177" s="83" t="s">
        <v>734</v>
      </c>
      <c r="AA177" s="80"/>
      <c r="AB177" s="80"/>
      <c r="AC177" s="88" t="s">
        <v>812</v>
      </c>
      <c r="AD177" s="88" t="s">
        <v>837</v>
      </c>
      <c r="AE177" s="80" t="b">
        <v>0</v>
      </c>
      <c r="AF177" s="80">
        <v>0</v>
      </c>
      <c r="AG177" s="88" t="s">
        <v>875</v>
      </c>
      <c r="AH177" s="80" t="b">
        <v>1</v>
      </c>
      <c r="AI177" s="80" t="s">
        <v>886</v>
      </c>
      <c r="AJ177" s="80"/>
      <c r="AK177" s="88" t="s">
        <v>818</v>
      </c>
      <c r="AL177" s="80" t="b">
        <v>0</v>
      </c>
      <c r="AM177" s="80">
        <v>0</v>
      </c>
      <c r="AN177" s="88" t="s">
        <v>887</v>
      </c>
      <c r="AO177" s="80" t="s">
        <v>891</v>
      </c>
      <c r="AP177" s="80" t="b">
        <v>0</v>
      </c>
      <c r="AQ177" s="88" t="s">
        <v>837</v>
      </c>
      <c r="AR177" s="80" t="s">
        <v>197</v>
      </c>
      <c r="AS177" s="80">
        <v>0</v>
      </c>
      <c r="AT177" s="80">
        <v>0</v>
      </c>
      <c r="AU177" s="80"/>
      <c r="AV177" s="80"/>
      <c r="AW177" s="80"/>
      <c r="AX177" s="80"/>
      <c r="AY177" s="80"/>
      <c r="AZ177" s="80"/>
      <c r="BA177" s="80"/>
      <c r="BB177" s="80"/>
      <c r="BC177">
        <v>1</v>
      </c>
      <c r="BD177" s="79" t="str">
        <f>REPLACE(INDEX(GroupVertices[Group],MATCH(Edges[[#This Row],[Vertex 1]],GroupVertices[Vertex],0)),1,1,"")</f>
        <v>12</v>
      </c>
      <c r="BE177" s="79" t="str">
        <f>REPLACE(INDEX(GroupVertices[Group],MATCH(Edges[[#This Row],[Vertex 2]],GroupVertices[Vertex],0)),1,1,"")</f>
        <v>12</v>
      </c>
      <c r="BF177" s="48">
        <v>0</v>
      </c>
      <c r="BG177" s="49">
        <v>0</v>
      </c>
      <c r="BH177" s="48">
        <v>0</v>
      </c>
      <c r="BI177" s="49">
        <v>0</v>
      </c>
      <c r="BJ177" s="48">
        <v>0</v>
      </c>
      <c r="BK177" s="49">
        <v>0</v>
      </c>
      <c r="BL177" s="48">
        <v>45</v>
      </c>
      <c r="BM177" s="49">
        <v>100</v>
      </c>
      <c r="BN177" s="48">
        <v>45</v>
      </c>
    </row>
    <row r="178" spans="1:66" ht="15">
      <c r="A178" s="65" t="s">
        <v>303</v>
      </c>
      <c r="B178" s="65" t="s">
        <v>416</v>
      </c>
      <c r="C178" s="66" t="s">
        <v>3236</v>
      </c>
      <c r="D178" s="67">
        <v>3</v>
      </c>
      <c r="E178" s="68" t="s">
        <v>132</v>
      </c>
      <c r="F178" s="69">
        <v>25</v>
      </c>
      <c r="G178" s="66"/>
      <c r="H178" s="70"/>
      <c r="I178" s="71"/>
      <c r="J178" s="71"/>
      <c r="K178" s="34" t="s">
        <v>65</v>
      </c>
      <c r="L178" s="78">
        <v>178</v>
      </c>
      <c r="M178" s="78"/>
      <c r="N178" s="73"/>
      <c r="O178" s="80" t="s">
        <v>419</v>
      </c>
      <c r="P178" s="82">
        <v>43699.590104166666</v>
      </c>
      <c r="Q178" s="80" t="s">
        <v>493</v>
      </c>
      <c r="R178" s="83" t="s">
        <v>500</v>
      </c>
      <c r="S178" s="80" t="s">
        <v>504</v>
      </c>
      <c r="T178" s="80"/>
      <c r="U178" s="80"/>
      <c r="V178" s="83" t="s">
        <v>580</v>
      </c>
      <c r="W178" s="82">
        <v>43699.590104166666</v>
      </c>
      <c r="X178" s="86">
        <v>43699</v>
      </c>
      <c r="Y178" s="88" t="s">
        <v>657</v>
      </c>
      <c r="Z178" s="83" t="s">
        <v>735</v>
      </c>
      <c r="AA178" s="80"/>
      <c r="AB178" s="80"/>
      <c r="AC178" s="88" t="s">
        <v>813</v>
      </c>
      <c r="AD178" s="80"/>
      <c r="AE178" s="80" t="b">
        <v>0</v>
      </c>
      <c r="AF178" s="80">
        <v>0</v>
      </c>
      <c r="AG178" s="88" t="s">
        <v>839</v>
      </c>
      <c r="AH178" s="80" t="b">
        <v>1</v>
      </c>
      <c r="AI178" s="80" t="s">
        <v>877</v>
      </c>
      <c r="AJ178" s="80"/>
      <c r="AK178" s="88" t="s">
        <v>818</v>
      </c>
      <c r="AL178" s="80" t="b">
        <v>0</v>
      </c>
      <c r="AM178" s="80">
        <v>0</v>
      </c>
      <c r="AN178" s="88" t="s">
        <v>887</v>
      </c>
      <c r="AO178" s="80" t="s">
        <v>891</v>
      </c>
      <c r="AP178" s="80" t="b">
        <v>0</v>
      </c>
      <c r="AQ178" s="88" t="s">
        <v>813</v>
      </c>
      <c r="AR178" s="80" t="s">
        <v>197</v>
      </c>
      <c r="AS178" s="80">
        <v>0</v>
      </c>
      <c r="AT178" s="80">
        <v>0</v>
      </c>
      <c r="AU178" s="80"/>
      <c r="AV178" s="80"/>
      <c r="AW178" s="80"/>
      <c r="AX178" s="80"/>
      <c r="AY178" s="80"/>
      <c r="AZ178" s="80"/>
      <c r="BA178" s="80"/>
      <c r="BB178" s="80"/>
      <c r="BC178">
        <v>1</v>
      </c>
      <c r="BD178" s="79" t="str">
        <f>REPLACE(INDEX(GroupVertices[Group],MATCH(Edges[[#This Row],[Vertex 1]],GroupVertices[Vertex],0)),1,1,"")</f>
        <v>1</v>
      </c>
      <c r="BE178" s="79" t="str">
        <f>REPLACE(INDEX(GroupVertices[Group],MATCH(Edges[[#This Row],[Vertex 2]],GroupVertices[Vertex],0)),1,1,"")</f>
        <v>1</v>
      </c>
      <c r="BF178" s="48">
        <v>0</v>
      </c>
      <c r="BG178" s="49">
        <v>0</v>
      </c>
      <c r="BH178" s="48">
        <v>0</v>
      </c>
      <c r="BI178" s="49">
        <v>0</v>
      </c>
      <c r="BJ178" s="48">
        <v>0</v>
      </c>
      <c r="BK178" s="49">
        <v>0</v>
      </c>
      <c r="BL178" s="48">
        <v>11</v>
      </c>
      <c r="BM178" s="49">
        <v>100</v>
      </c>
      <c r="BN178" s="48">
        <v>11</v>
      </c>
    </row>
    <row r="179" spans="1:66" ht="15">
      <c r="A179" s="65" t="s">
        <v>303</v>
      </c>
      <c r="B179" s="65" t="s">
        <v>308</v>
      </c>
      <c r="C179" s="66" t="s">
        <v>3236</v>
      </c>
      <c r="D179" s="67">
        <v>3</v>
      </c>
      <c r="E179" s="68" t="s">
        <v>132</v>
      </c>
      <c r="F179" s="69">
        <v>25</v>
      </c>
      <c r="G179" s="66"/>
      <c r="H179" s="70"/>
      <c r="I179" s="71"/>
      <c r="J179" s="71"/>
      <c r="K179" s="34" t="s">
        <v>65</v>
      </c>
      <c r="L179" s="78">
        <v>179</v>
      </c>
      <c r="M179" s="78"/>
      <c r="N179" s="73"/>
      <c r="O179" s="80" t="s">
        <v>420</v>
      </c>
      <c r="P179" s="82">
        <v>43699.590104166666</v>
      </c>
      <c r="Q179" s="80" t="s">
        <v>493</v>
      </c>
      <c r="R179" s="83" t="s">
        <v>500</v>
      </c>
      <c r="S179" s="80" t="s">
        <v>504</v>
      </c>
      <c r="T179" s="80"/>
      <c r="U179" s="80"/>
      <c r="V179" s="83" t="s">
        <v>580</v>
      </c>
      <c r="W179" s="82">
        <v>43699.590104166666</v>
      </c>
      <c r="X179" s="86">
        <v>43699</v>
      </c>
      <c r="Y179" s="88" t="s">
        <v>657</v>
      </c>
      <c r="Z179" s="83" t="s">
        <v>735</v>
      </c>
      <c r="AA179" s="80"/>
      <c r="AB179" s="80"/>
      <c r="AC179" s="88" t="s">
        <v>813</v>
      </c>
      <c r="AD179" s="80"/>
      <c r="AE179" s="80" t="b">
        <v>0</v>
      </c>
      <c r="AF179" s="80">
        <v>0</v>
      </c>
      <c r="AG179" s="88" t="s">
        <v>839</v>
      </c>
      <c r="AH179" s="80" t="b">
        <v>1</v>
      </c>
      <c r="AI179" s="80" t="s">
        <v>877</v>
      </c>
      <c r="AJ179" s="80"/>
      <c r="AK179" s="88" t="s">
        <v>818</v>
      </c>
      <c r="AL179" s="80" t="b">
        <v>0</v>
      </c>
      <c r="AM179" s="80">
        <v>0</v>
      </c>
      <c r="AN179" s="88" t="s">
        <v>887</v>
      </c>
      <c r="AO179" s="80" t="s">
        <v>891</v>
      </c>
      <c r="AP179" s="80" t="b">
        <v>0</v>
      </c>
      <c r="AQ179" s="88" t="s">
        <v>813</v>
      </c>
      <c r="AR179" s="80" t="s">
        <v>197</v>
      </c>
      <c r="AS179" s="80">
        <v>0</v>
      </c>
      <c r="AT179" s="80">
        <v>0</v>
      </c>
      <c r="AU179" s="80"/>
      <c r="AV179" s="80"/>
      <c r="AW179" s="80"/>
      <c r="AX179" s="80"/>
      <c r="AY179" s="80"/>
      <c r="AZ179" s="80"/>
      <c r="BA179" s="80"/>
      <c r="BB179" s="80"/>
      <c r="BC179">
        <v>1</v>
      </c>
      <c r="BD179" s="79" t="str">
        <f>REPLACE(INDEX(GroupVertices[Group],MATCH(Edges[[#This Row],[Vertex 1]],GroupVertices[Vertex],0)),1,1,"")</f>
        <v>1</v>
      </c>
      <c r="BE179" s="79" t="str">
        <f>REPLACE(INDEX(GroupVertices[Group],MATCH(Edges[[#This Row],[Vertex 2]],GroupVertices[Vertex],0)),1,1,"")</f>
        <v>1</v>
      </c>
      <c r="BF179" s="48"/>
      <c r="BG179" s="49"/>
      <c r="BH179" s="48"/>
      <c r="BI179" s="49"/>
      <c r="BJ179" s="48"/>
      <c r="BK179" s="49"/>
      <c r="BL179" s="48"/>
      <c r="BM179" s="49"/>
      <c r="BN179" s="48"/>
    </row>
    <row r="180" spans="1:66" ht="15">
      <c r="A180" s="65" t="s">
        <v>304</v>
      </c>
      <c r="B180" s="65" t="s">
        <v>308</v>
      </c>
      <c r="C180" s="66" t="s">
        <v>3236</v>
      </c>
      <c r="D180" s="67">
        <v>3</v>
      </c>
      <c r="E180" s="68" t="s">
        <v>132</v>
      </c>
      <c r="F180" s="69">
        <v>25</v>
      </c>
      <c r="G180" s="66"/>
      <c r="H180" s="70"/>
      <c r="I180" s="71"/>
      <c r="J180" s="71"/>
      <c r="K180" s="34" t="s">
        <v>65</v>
      </c>
      <c r="L180" s="78">
        <v>180</v>
      </c>
      <c r="M180" s="78"/>
      <c r="N180" s="73"/>
      <c r="O180" s="80" t="s">
        <v>420</v>
      </c>
      <c r="P180" s="82">
        <v>43699.62168981481</v>
      </c>
      <c r="Q180" s="80" t="s">
        <v>494</v>
      </c>
      <c r="R180" s="83" t="s">
        <v>500</v>
      </c>
      <c r="S180" s="80" t="s">
        <v>504</v>
      </c>
      <c r="T180" s="80"/>
      <c r="U180" s="80"/>
      <c r="V180" s="83" t="s">
        <v>581</v>
      </c>
      <c r="W180" s="82">
        <v>43699.62168981481</v>
      </c>
      <c r="X180" s="86">
        <v>43699</v>
      </c>
      <c r="Y180" s="88" t="s">
        <v>658</v>
      </c>
      <c r="Z180" s="83" t="s">
        <v>736</v>
      </c>
      <c r="AA180" s="80"/>
      <c r="AB180" s="80"/>
      <c r="AC180" s="88" t="s">
        <v>814</v>
      </c>
      <c r="AD180" s="80"/>
      <c r="AE180" s="80" t="b">
        <v>0</v>
      </c>
      <c r="AF180" s="80">
        <v>0</v>
      </c>
      <c r="AG180" s="88" t="s">
        <v>839</v>
      </c>
      <c r="AH180" s="80" t="b">
        <v>1</v>
      </c>
      <c r="AI180" s="80" t="s">
        <v>877</v>
      </c>
      <c r="AJ180" s="80"/>
      <c r="AK180" s="88" t="s">
        <v>818</v>
      </c>
      <c r="AL180" s="80" t="b">
        <v>0</v>
      </c>
      <c r="AM180" s="80">
        <v>0</v>
      </c>
      <c r="AN180" s="88" t="s">
        <v>887</v>
      </c>
      <c r="AO180" s="80" t="s">
        <v>897</v>
      </c>
      <c r="AP180" s="80" t="b">
        <v>0</v>
      </c>
      <c r="AQ180" s="88" t="s">
        <v>814</v>
      </c>
      <c r="AR180" s="80" t="s">
        <v>197</v>
      </c>
      <c r="AS180" s="80">
        <v>0</v>
      </c>
      <c r="AT180" s="80">
        <v>0</v>
      </c>
      <c r="AU180" s="80" t="s">
        <v>900</v>
      </c>
      <c r="AV180" s="80" t="s">
        <v>901</v>
      </c>
      <c r="AW180" s="80" t="s">
        <v>902</v>
      </c>
      <c r="AX180" s="80" t="s">
        <v>904</v>
      </c>
      <c r="AY180" s="80" t="s">
        <v>906</v>
      </c>
      <c r="AZ180" s="80" t="s">
        <v>908</v>
      </c>
      <c r="BA180" s="80" t="s">
        <v>909</v>
      </c>
      <c r="BB180" s="83" t="s">
        <v>911</v>
      </c>
      <c r="BC180">
        <v>1</v>
      </c>
      <c r="BD180" s="79" t="str">
        <f>REPLACE(INDEX(GroupVertices[Group],MATCH(Edges[[#This Row],[Vertex 1]],GroupVertices[Vertex],0)),1,1,"")</f>
        <v>1</v>
      </c>
      <c r="BE180" s="79" t="str">
        <f>REPLACE(INDEX(GroupVertices[Group],MATCH(Edges[[#This Row],[Vertex 2]],GroupVertices[Vertex],0)),1,1,"")</f>
        <v>1</v>
      </c>
      <c r="BF180" s="48">
        <v>0</v>
      </c>
      <c r="BG180" s="49">
        <v>0</v>
      </c>
      <c r="BH180" s="48">
        <v>0</v>
      </c>
      <c r="BI180" s="49">
        <v>0</v>
      </c>
      <c r="BJ180" s="48">
        <v>0</v>
      </c>
      <c r="BK180" s="49">
        <v>0</v>
      </c>
      <c r="BL180" s="48">
        <v>13</v>
      </c>
      <c r="BM180" s="49">
        <v>100</v>
      </c>
      <c r="BN180" s="48">
        <v>13</v>
      </c>
    </row>
    <row r="181" spans="1:66" ht="15">
      <c r="A181" s="65" t="s">
        <v>305</v>
      </c>
      <c r="B181" s="65" t="s">
        <v>417</v>
      </c>
      <c r="C181" s="66" t="s">
        <v>3236</v>
      </c>
      <c r="D181" s="67">
        <v>3</v>
      </c>
      <c r="E181" s="68" t="s">
        <v>132</v>
      </c>
      <c r="F181" s="69">
        <v>25</v>
      </c>
      <c r="G181" s="66"/>
      <c r="H181" s="70"/>
      <c r="I181" s="71"/>
      <c r="J181" s="71"/>
      <c r="K181" s="34" t="s">
        <v>65</v>
      </c>
      <c r="L181" s="78">
        <v>181</v>
      </c>
      <c r="M181" s="78"/>
      <c r="N181" s="73"/>
      <c r="O181" s="80" t="s">
        <v>419</v>
      </c>
      <c r="P181" s="82">
        <v>43699.638553240744</v>
      </c>
      <c r="Q181" s="80" t="s">
        <v>495</v>
      </c>
      <c r="R181" s="83" t="s">
        <v>498</v>
      </c>
      <c r="S181" s="80" t="s">
        <v>504</v>
      </c>
      <c r="T181" s="80"/>
      <c r="U181" s="80"/>
      <c r="V181" s="83" t="s">
        <v>582</v>
      </c>
      <c r="W181" s="82">
        <v>43699.638553240744</v>
      </c>
      <c r="X181" s="86">
        <v>43699</v>
      </c>
      <c r="Y181" s="88" t="s">
        <v>659</v>
      </c>
      <c r="Z181" s="83" t="s">
        <v>737</v>
      </c>
      <c r="AA181" s="80"/>
      <c r="AB181" s="80"/>
      <c r="AC181" s="88" t="s">
        <v>815</v>
      </c>
      <c r="AD181" s="88" t="s">
        <v>838</v>
      </c>
      <c r="AE181" s="80" t="b">
        <v>0</v>
      </c>
      <c r="AF181" s="80">
        <v>1</v>
      </c>
      <c r="AG181" s="88" t="s">
        <v>876</v>
      </c>
      <c r="AH181" s="80" t="b">
        <v>1</v>
      </c>
      <c r="AI181" s="80" t="s">
        <v>877</v>
      </c>
      <c r="AJ181" s="80"/>
      <c r="AK181" s="88" t="s">
        <v>818</v>
      </c>
      <c r="AL181" s="80" t="b">
        <v>0</v>
      </c>
      <c r="AM181" s="80">
        <v>0</v>
      </c>
      <c r="AN181" s="88" t="s">
        <v>887</v>
      </c>
      <c r="AO181" s="80" t="s">
        <v>891</v>
      </c>
      <c r="AP181" s="80" t="b">
        <v>0</v>
      </c>
      <c r="AQ181" s="88" t="s">
        <v>838</v>
      </c>
      <c r="AR181" s="80" t="s">
        <v>197</v>
      </c>
      <c r="AS181" s="80">
        <v>0</v>
      </c>
      <c r="AT181" s="80">
        <v>0</v>
      </c>
      <c r="AU181" s="80"/>
      <c r="AV181" s="80"/>
      <c r="AW181" s="80"/>
      <c r="AX181" s="80"/>
      <c r="AY181" s="80"/>
      <c r="AZ181" s="80"/>
      <c r="BA181" s="80"/>
      <c r="BB181" s="80"/>
      <c r="BC181">
        <v>1</v>
      </c>
      <c r="BD181" s="79" t="str">
        <f>REPLACE(INDEX(GroupVertices[Group],MATCH(Edges[[#This Row],[Vertex 1]],GroupVertices[Vertex],0)),1,1,"")</f>
        <v>11</v>
      </c>
      <c r="BE181" s="79" t="str">
        <f>REPLACE(INDEX(GroupVertices[Group],MATCH(Edges[[#This Row],[Vertex 2]],GroupVertices[Vertex],0)),1,1,"")</f>
        <v>11</v>
      </c>
      <c r="BF181" s="48"/>
      <c r="BG181" s="49"/>
      <c r="BH181" s="48"/>
      <c r="BI181" s="49"/>
      <c r="BJ181" s="48"/>
      <c r="BK181" s="49"/>
      <c r="BL181" s="48"/>
      <c r="BM181" s="49"/>
      <c r="BN181" s="48"/>
    </row>
    <row r="182" spans="1:66" ht="15">
      <c r="A182" s="65" t="s">
        <v>305</v>
      </c>
      <c r="B182" s="65" t="s">
        <v>418</v>
      </c>
      <c r="C182" s="66" t="s">
        <v>3236</v>
      </c>
      <c r="D182" s="67">
        <v>3</v>
      </c>
      <c r="E182" s="68" t="s">
        <v>132</v>
      </c>
      <c r="F182" s="69">
        <v>25</v>
      </c>
      <c r="G182" s="66"/>
      <c r="H182" s="70"/>
      <c r="I182" s="71"/>
      <c r="J182" s="71"/>
      <c r="K182" s="34" t="s">
        <v>65</v>
      </c>
      <c r="L182" s="78">
        <v>182</v>
      </c>
      <c r="M182" s="78"/>
      <c r="N182" s="73"/>
      <c r="O182" s="80" t="s">
        <v>420</v>
      </c>
      <c r="P182" s="82">
        <v>43699.638553240744</v>
      </c>
      <c r="Q182" s="80" t="s">
        <v>495</v>
      </c>
      <c r="R182" s="83" t="s">
        <v>498</v>
      </c>
      <c r="S182" s="80" t="s">
        <v>504</v>
      </c>
      <c r="T182" s="80"/>
      <c r="U182" s="80"/>
      <c r="V182" s="83" t="s">
        <v>582</v>
      </c>
      <c r="W182" s="82">
        <v>43699.638553240744</v>
      </c>
      <c r="X182" s="86">
        <v>43699</v>
      </c>
      <c r="Y182" s="88" t="s">
        <v>659</v>
      </c>
      <c r="Z182" s="83" t="s">
        <v>737</v>
      </c>
      <c r="AA182" s="80"/>
      <c r="AB182" s="80"/>
      <c r="AC182" s="88" t="s">
        <v>815</v>
      </c>
      <c r="AD182" s="88" t="s">
        <v>838</v>
      </c>
      <c r="AE182" s="80" t="b">
        <v>0</v>
      </c>
      <c r="AF182" s="80">
        <v>1</v>
      </c>
      <c r="AG182" s="88" t="s">
        <v>876</v>
      </c>
      <c r="AH182" s="80" t="b">
        <v>1</v>
      </c>
      <c r="AI182" s="80" t="s">
        <v>877</v>
      </c>
      <c r="AJ182" s="80"/>
      <c r="AK182" s="88" t="s">
        <v>818</v>
      </c>
      <c r="AL182" s="80" t="b">
        <v>0</v>
      </c>
      <c r="AM182" s="80">
        <v>0</v>
      </c>
      <c r="AN182" s="88" t="s">
        <v>887</v>
      </c>
      <c r="AO182" s="80" t="s">
        <v>891</v>
      </c>
      <c r="AP182" s="80" t="b">
        <v>0</v>
      </c>
      <c r="AQ182" s="88" t="s">
        <v>838</v>
      </c>
      <c r="AR182" s="80" t="s">
        <v>197</v>
      </c>
      <c r="AS182" s="80">
        <v>0</v>
      </c>
      <c r="AT182" s="80">
        <v>0</v>
      </c>
      <c r="AU182" s="80"/>
      <c r="AV182" s="80"/>
      <c r="AW182" s="80"/>
      <c r="AX182" s="80"/>
      <c r="AY182" s="80"/>
      <c r="AZ182" s="80"/>
      <c r="BA182" s="80"/>
      <c r="BB182" s="80"/>
      <c r="BC182">
        <v>1</v>
      </c>
      <c r="BD182" s="79" t="str">
        <f>REPLACE(INDEX(GroupVertices[Group],MATCH(Edges[[#This Row],[Vertex 1]],GroupVertices[Vertex],0)),1,1,"")</f>
        <v>11</v>
      </c>
      <c r="BE182" s="79" t="str">
        <f>REPLACE(INDEX(GroupVertices[Group],MATCH(Edges[[#This Row],[Vertex 2]],GroupVertices[Vertex],0)),1,1,"")</f>
        <v>11</v>
      </c>
      <c r="BF182" s="48">
        <v>0</v>
      </c>
      <c r="BG182" s="49">
        <v>0</v>
      </c>
      <c r="BH182" s="48">
        <v>0</v>
      </c>
      <c r="BI182" s="49">
        <v>0</v>
      </c>
      <c r="BJ182" s="48">
        <v>0</v>
      </c>
      <c r="BK182" s="49">
        <v>0</v>
      </c>
      <c r="BL182" s="48">
        <v>11</v>
      </c>
      <c r="BM182" s="49">
        <v>100</v>
      </c>
      <c r="BN182" s="48">
        <v>11</v>
      </c>
    </row>
    <row r="183" spans="1:66" ht="15">
      <c r="A183" s="65" t="s">
        <v>306</v>
      </c>
      <c r="B183" s="65" t="s">
        <v>349</v>
      </c>
      <c r="C183" s="66" t="s">
        <v>3236</v>
      </c>
      <c r="D183" s="67">
        <v>3</v>
      </c>
      <c r="E183" s="68" t="s">
        <v>132</v>
      </c>
      <c r="F183" s="69">
        <v>25</v>
      </c>
      <c r="G183" s="66"/>
      <c r="H183" s="70"/>
      <c r="I183" s="71"/>
      <c r="J183" s="71"/>
      <c r="K183" s="34" t="s">
        <v>65</v>
      </c>
      <c r="L183" s="78">
        <v>183</v>
      </c>
      <c r="M183" s="78"/>
      <c r="N183" s="73"/>
      <c r="O183" s="80" t="s">
        <v>420</v>
      </c>
      <c r="P183" s="82">
        <v>43698.979363425926</v>
      </c>
      <c r="Q183" s="80" t="s">
        <v>496</v>
      </c>
      <c r="R183" s="83" t="s">
        <v>500</v>
      </c>
      <c r="S183" s="80" t="s">
        <v>504</v>
      </c>
      <c r="T183" s="80" t="s">
        <v>516</v>
      </c>
      <c r="U183" s="80"/>
      <c r="V183" s="83" t="s">
        <v>583</v>
      </c>
      <c r="W183" s="82">
        <v>43698.979363425926</v>
      </c>
      <c r="X183" s="86">
        <v>43698</v>
      </c>
      <c r="Y183" s="88" t="s">
        <v>660</v>
      </c>
      <c r="Z183" s="83" t="s">
        <v>738</v>
      </c>
      <c r="AA183" s="80"/>
      <c r="AB183" s="80"/>
      <c r="AC183" s="88" t="s">
        <v>816</v>
      </c>
      <c r="AD183" s="80"/>
      <c r="AE183" s="80" t="b">
        <v>0</v>
      </c>
      <c r="AF183" s="80">
        <v>1</v>
      </c>
      <c r="AG183" s="88" t="s">
        <v>856</v>
      </c>
      <c r="AH183" s="80" t="b">
        <v>1</v>
      </c>
      <c r="AI183" s="80" t="s">
        <v>877</v>
      </c>
      <c r="AJ183" s="80"/>
      <c r="AK183" s="88" t="s">
        <v>818</v>
      </c>
      <c r="AL183" s="80" t="b">
        <v>0</v>
      </c>
      <c r="AM183" s="80">
        <v>1</v>
      </c>
      <c r="AN183" s="88" t="s">
        <v>887</v>
      </c>
      <c r="AO183" s="80" t="s">
        <v>891</v>
      </c>
      <c r="AP183" s="80" t="b">
        <v>0</v>
      </c>
      <c r="AQ183" s="88" t="s">
        <v>816</v>
      </c>
      <c r="AR183" s="80" t="s">
        <v>197</v>
      </c>
      <c r="AS183" s="80">
        <v>0</v>
      </c>
      <c r="AT183" s="80">
        <v>0</v>
      </c>
      <c r="AU183" s="80"/>
      <c r="AV183" s="80"/>
      <c r="AW183" s="80"/>
      <c r="AX183" s="80"/>
      <c r="AY183" s="80"/>
      <c r="AZ183" s="80"/>
      <c r="BA183" s="80"/>
      <c r="BB183" s="80"/>
      <c r="BC183">
        <v>1</v>
      </c>
      <c r="BD183" s="79" t="str">
        <f>REPLACE(INDEX(GroupVertices[Group],MATCH(Edges[[#This Row],[Vertex 1]],GroupVertices[Vertex],0)),1,1,"")</f>
        <v>1</v>
      </c>
      <c r="BE183" s="79" t="str">
        <f>REPLACE(INDEX(GroupVertices[Group],MATCH(Edges[[#This Row],[Vertex 2]],GroupVertices[Vertex],0)),1,1,"")</f>
        <v>4</v>
      </c>
      <c r="BF183" s="48"/>
      <c r="BG183" s="49"/>
      <c r="BH183" s="48"/>
      <c r="BI183" s="49"/>
      <c r="BJ183" s="48"/>
      <c r="BK183" s="49"/>
      <c r="BL183" s="48"/>
      <c r="BM183" s="49"/>
      <c r="BN183" s="48"/>
    </row>
    <row r="184" spans="1:66" ht="15">
      <c r="A184" s="65" t="s">
        <v>306</v>
      </c>
      <c r="B184" s="65" t="s">
        <v>307</v>
      </c>
      <c r="C184" s="66" t="s">
        <v>3237</v>
      </c>
      <c r="D184" s="67">
        <v>4.75</v>
      </c>
      <c r="E184" s="68" t="s">
        <v>132</v>
      </c>
      <c r="F184" s="69">
        <v>20.75</v>
      </c>
      <c r="G184" s="66"/>
      <c r="H184" s="70"/>
      <c r="I184" s="71"/>
      <c r="J184" s="71"/>
      <c r="K184" s="34" t="s">
        <v>65</v>
      </c>
      <c r="L184" s="78">
        <v>184</v>
      </c>
      <c r="M184" s="78"/>
      <c r="N184" s="73"/>
      <c r="O184" s="80" t="s">
        <v>419</v>
      </c>
      <c r="P184" s="82">
        <v>43698.979363425926</v>
      </c>
      <c r="Q184" s="80" t="s">
        <v>496</v>
      </c>
      <c r="R184" s="83" t="s">
        <v>500</v>
      </c>
      <c r="S184" s="80" t="s">
        <v>504</v>
      </c>
      <c r="T184" s="80" t="s">
        <v>516</v>
      </c>
      <c r="U184" s="80"/>
      <c r="V184" s="83" t="s">
        <v>583</v>
      </c>
      <c r="W184" s="82">
        <v>43698.979363425926</v>
      </c>
      <c r="X184" s="86">
        <v>43698</v>
      </c>
      <c r="Y184" s="88" t="s">
        <v>660</v>
      </c>
      <c r="Z184" s="83" t="s">
        <v>738</v>
      </c>
      <c r="AA184" s="80"/>
      <c r="AB184" s="80"/>
      <c r="AC184" s="88" t="s">
        <v>816</v>
      </c>
      <c r="AD184" s="80"/>
      <c r="AE184" s="80" t="b">
        <v>0</v>
      </c>
      <c r="AF184" s="80">
        <v>1</v>
      </c>
      <c r="AG184" s="88" t="s">
        <v>856</v>
      </c>
      <c r="AH184" s="80" t="b">
        <v>1</v>
      </c>
      <c r="AI184" s="80" t="s">
        <v>877</v>
      </c>
      <c r="AJ184" s="80"/>
      <c r="AK184" s="88" t="s">
        <v>818</v>
      </c>
      <c r="AL184" s="80" t="b">
        <v>0</v>
      </c>
      <c r="AM184" s="80">
        <v>1</v>
      </c>
      <c r="AN184" s="88" t="s">
        <v>887</v>
      </c>
      <c r="AO184" s="80" t="s">
        <v>891</v>
      </c>
      <c r="AP184" s="80" t="b">
        <v>0</v>
      </c>
      <c r="AQ184" s="88" t="s">
        <v>816</v>
      </c>
      <c r="AR184" s="80" t="s">
        <v>197</v>
      </c>
      <c r="AS184" s="80">
        <v>0</v>
      </c>
      <c r="AT184" s="80">
        <v>0</v>
      </c>
      <c r="AU184" s="80"/>
      <c r="AV184" s="80"/>
      <c r="AW184" s="80"/>
      <c r="AX184" s="80"/>
      <c r="AY184" s="80"/>
      <c r="AZ184" s="80"/>
      <c r="BA184" s="80"/>
      <c r="BB184" s="80"/>
      <c r="BC184">
        <v>2</v>
      </c>
      <c r="BD184" s="79" t="str">
        <f>REPLACE(INDEX(GroupVertices[Group],MATCH(Edges[[#This Row],[Vertex 1]],GroupVertices[Vertex],0)),1,1,"")</f>
        <v>1</v>
      </c>
      <c r="BE184" s="79" t="str">
        <f>REPLACE(INDEX(GroupVertices[Group],MATCH(Edges[[#This Row],[Vertex 2]],GroupVertices[Vertex],0)),1,1,"")</f>
        <v>1</v>
      </c>
      <c r="BF184" s="48"/>
      <c r="BG184" s="49"/>
      <c r="BH184" s="48"/>
      <c r="BI184" s="49"/>
      <c r="BJ184" s="48"/>
      <c r="BK184" s="49"/>
      <c r="BL184" s="48"/>
      <c r="BM184" s="49"/>
      <c r="BN184" s="48"/>
    </row>
    <row r="185" spans="1:66" ht="15">
      <c r="A185" s="65" t="s">
        <v>306</v>
      </c>
      <c r="B185" s="65" t="s">
        <v>307</v>
      </c>
      <c r="C185" s="66" t="s">
        <v>3237</v>
      </c>
      <c r="D185" s="67">
        <v>4.75</v>
      </c>
      <c r="E185" s="68" t="s">
        <v>132</v>
      </c>
      <c r="F185" s="69">
        <v>20.75</v>
      </c>
      <c r="G185" s="66"/>
      <c r="H185" s="70"/>
      <c r="I185" s="71"/>
      <c r="J185" s="71"/>
      <c r="K185" s="34" t="s">
        <v>65</v>
      </c>
      <c r="L185" s="78">
        <v>185</v>
      </c>
      <c r="M185" s="78"/>
      <c r="N185" s="73"/>
      <c r="O185" s="80" t="s">
        <v>419</v>
      </c>
      <c r="P185" s="82">
        <v>43699.70211805555</v>
      </c>
      <c r="Q185" s="80" t="s">
        <v>497</v>
      </c>
      <c r="R185" s="83" t="s">
        <v>500</v>
      </c>
      <c r="S185" s="80" t="s">
        <v>504</v>
      </c>
      <c r="T185" s="80" t="s">
        <v>307</v>
      </c>
      <c r="U185" s="80"/>
      <c r="V185" s="83" t="s">
        <v>583</v>
      </c>
      <c r="W185" s="82">
        <v>43699.70211805555</v>
      </c>
      <c r="X185" s="86">
        <v>43699</v>
      </c>
      <c r="Y185" s="88" t="s">
        <v>661</v>
      </c>
      <c r="Z185" s="83" t="s">
        <v>739</v>
      </c>
      <c r="AA185" s="80"/>
      <c r="AB185" s="80"/>
      <c r="AC185" s="88" t="s">
        <v>817</v>
      </c>
      <c r="AD185" s="80"/>
      <c r="AE185" s="80" t="b">
        <v>0</v>
      </c>
      <c r="AF185" s="80">
        <v>1</v>
      </c>
      <c r="AG185" s="88" t="s">
        <v>839</v>
      </c>
      <c r="AH185" s="80" t="b">
        <v>1</v>
      </c>
      <c r="AI185" s="80" t="s">
        <v>877</v>
      </c>
      <c r="AJ185" s="80"/>
      <c r="AK185" s="88" t="s">
        <v>818</v>
      </c>
      <c r="AL185" s="80" t="b">
        <v>0</v>
      </c>
      <c r="AM185" s="80">
        <v>0</v>
      </c>
      <c r="AN185" s="88" t="s">
        <v>887</v>
      </c>
      <c r="AO185" s="80" t="s">
        <v>891</v>
      </c>
      <c r="AP185" s="80" t="b">
        <v>0</v>
      </c>
      <c r="AQ185" s="88" t="s">
        <v>817</v>
      </c>
      <c r="AR185" s="80" t="s">
        <v>197</v>
      </c>
      <c r="AS185" s="80">
        <v>0</v>
      </c>
      <c r="AT185" s="80">
        <v>0</v>
      </c>
      <c r="AU185" s="80"/>
      <c r="AV185" s="80"/>
      <c r="AW185" s="80"/>
      <c r="AX185" s="80"/>
      <c r="AY185" s="80"/>
      <c r="AZ185" s="80"/>
      <c r="BA185" s="80"/>
      <c r="BB185" s="80"/>
      <c r="BC185">
        <v>2</v>
      </c>
      <c r="BD185" s="79" t="str">
        <f>REPLACE(INDEX(GroupVertices[Group],MATCH(Edges[[#This Row],[Vertex 1]],GroupVertices[Vertex],0)),1,1,"")</f>
        <v>1</v>
      </c>
      <c r="BE185" s="79" t="str">
        <f>REPLACE(INDEX(GroupVertices[Group],MATCH(Edges[[#This Row],[Vertex 2]],GroupVertices[Vertex],0)),1,1,"")</f>
        <v>1</v>
      </c>
      <c r="BF185" s="48"/>
      <c r="BG185" s="49"/>
      <c r="BH185" s="48"/>
      <c r="BI185" s="49"/>
      <c r="BJ185" s="48"/>
      <c r="BK185" s="49"/>
      <c r="BL185" s="48"/>
      <c r="BM185" s="49"/>
      <c r="BN185" s="48"/>
    </row>
    <row r="186" spans="1:66" ht="15">
      <c r="A186" s="65" t="s">
        <v>306</v>
      </c>
      <c r="B186" s="65" t="s">
        <v>308</v>
      </c>
      <c r="C186" s="66" t="s">
        <v>3237</v>
      </c>
      <c r="D186" s="67">
        <v>4.75</v>
      </c>
      <c r="E186" s="68" t="s">
        <v>132</v>
      </c>
      <c r="F186" s="69">
        <v>20.75</v>
      </c>
      <c r="G186" s="66"/>
      <c r="H186" s="70"/>
      <c r="I186" s="71"/>
      <c r="J186" s="71"/>
      <c r="K186" s="34" t="s">
        <v>65</v>
      </c>
      <c r="L186" s="78">
        <v>186</v>
      </c>
      <c r="M186" s="78"/>
      <c r="N186" s="73"/>
      <c r="O186" s="80" t="s">
        <v>419</v>
      </c>
      <c r="P186" s="82">
        <v>43698.979363425926</v>
      </c>
      <c r="Q186" s="80" t="s">
        <v>496</v>
      </c>
      <c r="R186" s="83" t="s">
        <v>500</v>
      </c>
      <c r="S186" s="80" t="s">
        <v>504</v>
      </c>
      <c r="T186" s="80" t="s">
        <v>516</v>
      </c>
      <c r="U186" s="80"/>
      <c r="V186" s="83" t="s">
        <v>583</v>
      </c>
      <c r="W186" s="82">
        <v>43698.979363425926</v>
      </c>
      <c r="X186" s="86">
        <v>43698</v>
      </c>
      <c r="Y186" s="88" t="s">
        <v>660</v>
      </c>
      <c r="Z186" s="83" t="s">
        <v>738</v>
      </c>
      <c r="AA186" s="80"/>
      <c r="AB186" s="80"/>
      <c r="AC186" s="88" t="s">
        <v>816</v>
      </c>
      <c r="AD186" s="80"/>
      <c r="AE186" s="80" t="b">
        <v>0</v>
      </c>
      <c r="AF186" s="80">
        <v>1</v>
      </c>
      <c r="AG186" s="88" t="s">
        <v>856</v>
      </c>
      <c r="AH186" s="80" t="b">
        <v>1</v>
      </c>
      <c r="AI186" s="80" t="s">
        <v>877</v>
      </c>
      <c r="AJ186" s="80"/>
      <c r="AK186" s="88" t="s">
        <v>818</v>
      </c>
      <c r="AL186" s="80" t="b">
        <v>0</v>
      </c>
      <c r="AM186" s="80">
        <v>1</v>
      </c>
      <c r="AN186" s="88" t="s">
        <v>887</v>
      </c>
      <c r="AO186" s="80" t="s">
        <v>891</v>
      </c>
      <c r="AP186" s="80" t="b">
        <v>0</v>
      </c>
      <c r="AQ186" s="88" t="s">
        <v>816</v>
      </c>
      <c r="AR186" s="80" t="s">
        <v>197</v>
      </c>
      <c r="AS186" s="80">
        <v>0</v>
      </c>
      <c r="AT186" s="80">
        <v>0</v>
      </c>
      <c r="AU186" s="80"/>
      <c r="AV186" s="80"/>
      <c r="AW186" s="80"/>
      <c r="AX186" s="80"/>
      <c r="AY186" s="80"/>
      <c r="AZ186" s="80"/>
      <c r="BA186" s="80"/>
      <c r="BB186" s="80"/>
      <c r="BC186">
        <v>2</v>
      </c>
      <c r="BD186" s="79" t="str">
        <f>REPLACE(INDEX(GroupVertices[Group],MATCH(Edges[[#This Row],[Vertex 1]],GroupVertices[Vertex],0)),1,1,"")</f>
        <v>1</v>
      </c>
      <c r="BE186" s="79" t="str">
        <f>REPLACE(INDEX(GroupVertices[Group],MATCH(Edges[[#This Row],[Vertex 2]],GroupVertices[Vertex],0)),1,1,"")</f>
        <v>1</v>
      </c>
      <c r="BF186" s="48">
        <v>3</v>
      </c>
      <c r="BG186" s="49">
        <v>8.571428571428571</v>
      </c>
      <c r="BH186" s="48">
        <v>0</v>
      </c>
      <c r="BI186" s="49">
        <v>0</v>
      </c>
      <c r="BJ186" s="48">
        <v>0</v>
      </c>
      <c r="BK186" s="49">
        <v>0</v>
      </c>
      <c r="BL186" s="48">
        <v>32</v>
      </c>
      <c r="BM186" s="49">
        <v>91.42857142857143</v>
      </c>
      <c r="BN186" s="48">
        <v>35</v>
      </c>
    </row>
    <row r="187" spans="1:66" ht="15">
      <c r="A187" s="65" t="s">
        <v>306</v>
      </c>
      <c r="B187" s="65" t="s">
        <v>308</v>
      </c>
      <c r="C187" s="66" t="s">
        <v>3237</v>
      </c>
      <c r="D187" s="67">
        <v>4.75</v>
      </c>
      <c r="E187" s="68" t="s">
        <v>132</v>
      </c>
      <c r="F187" s="69">
        <v>20.75</v>
      </c>
      <c r="G187" s="66"/>
      <c r="H187" s="70"/>
      <c r="I187" s="71"/>
      <c r="J187" s="71"/>
      <c r="K187" s="34" t="s">
        <v>65</v>
      </c>
      <c r="L187" s="78">
        <v>187</v>
      </c>
      <c r="M187" s="78"/>
      <c r="N187" s="73"/>
      <c r="O187" s="80" t="s">
        <v>420</v>
      </c>
      <c r="P187" s="82">
        <v>43699.70211805555</v>
      </c>
      <c r="Q187" s="80" t="s">
        <v>497</v>
      </c>
      <c r="R187" s="83" t="s">
        <v>500</v>
      </c>
      <c r="S187" s="80" t="s">
        <v>504</v>
      </c>
      <c r="T187" s="80" t="s">
        <v>307</v>
      </c>
      <c r="U187" s="80"/>
      <c r="V187" s="83" t="s">
        <v>583</v>
      </c>
      <c r="W187" s="82">
        <v>43699.70211805555</v>
      </c>
      <c r="X187" s="86">
        <v>43699</v>
      </c>
      <c r="Y187" s="88" t="s">
        <v>661</v>
      </c>
      <c r="Z187" s="83" t="s">
        <v>739</v>
      </c>
      <c r="AA187" s="80"/>
      <c r="AB187" s="80"/>
      <c r="AC187" s="88" t="s">
        <v>817</v>
      </c>
      <c r="AD187" s="80"/>
      <c r="AE187" s="80" t="b">
        <v>0</v>
      </c>
      <c r="AF187" s="80">
        <v>1</v>
      </c>
      <c r="AG187" s="88" t="s">
        <v>839</v>
      </c>
      <c r="AH187" s="80" t="b">
        <v>1</v>
      </c>
      <c r="AI187" s="80" t="s">
        <v>877</v>
      </c>
      <c r="AJ187" s="80"/>
      <c r="AK187" s="88" t="s">
        <v>818</v>
      </c>
      <c r="AL187" s="80" t="b">
        <v>0</v>
      </c>
      <c r="AM187" s="80">
        <v>0</v>
      </c>
      <c r="AN187" s="88" t="s">
        <v>887</v>
      </c>
      <c r="AO187" s="80" t="s">
        <v>891</v>
      </c>
      <c r="AP187" s="80" t="b">
        <v>0</v>
      </c>
      <c r="AQ187" s="88" t="s">
        <v>817</v>
      </c>
      <c r="AR187" s="80" t="s">
        <v>197</v>
      </c>
      <c r="AS187" s="80">
        <v>0</v>
      </c>
      <c r="AT187" s="80">
        <v>0</v>
      </c>
      <c r="AU187" s="80"/>
      <c r="AV187" s="80"/>
      <c r="AW187" s="80"/>
      <c r="AX187" s="80"/>
      <c r="AY187" s="80"/>
      <c r="AZ187" s="80"/>
      <c r="BA187" s="80"/>
      <c r="BB187" s="80"/>
      <c r="BC187">
        <v>2</v>
      </c>
      <c r="BD187" s="79" t="str">
        <f>REPLACE(INDEX(GroupVertices[Group],MATCH(Edges[[#This Row],[Vertex 1]],GroupVertices[Vertex],0)),1,1,"")</f>
        <v>1</v>
      </c>
      <c r="BE187" s="79" t="str">
        <f>REPLACE(INDEX(GroupVertices[Group],MATCH(Edges[[#This Row],[Vertex 2]],GroupVertices[Vertex],0)),1,1,"")</f>
        <v>1</v>
      </c>
      <c r="BF187" s="48">
        <v>2</v>
      </c>
      <c r="BG187" s="49">
        <v>6.896551724137931</v>
      </c>
      <c r="BH187" s="48">
        <v>1</v>
      </c>
      <c r="BI187" s="49">
        <v>3.4482758620689653</v>
      </c>
      <c r="BJ187" s="48">
        <v>0</v>
      </c>
      <c r="BK187" s="49">
        <v>0</v>
      </c>
      <c r="BL187" s="48">
        <v>26</v>
      </c>
      <c r="BM187" s="49">
        <v>89.65517241379311</v>
      </c>
      <c r="BN187" s="48">
        <v>29</v>
      </c>
    </row>
    <row r="188" spans="1:66" ht="15">
      <c r="A188" s="65" t="s">
        <v>348</v>
      </c>
      <c r="B188" s="65" t="s">
        <v>348</v>
      </c>
      <c r="C188" s="66" t="s">
        <v>3236</v>
      </c>
      <c r="D188" s="67">
        <v>3</v>
      </c>
      <c r="E188" s="68" t="s">
        <v>132</v>
      </c>
      <c r="F188" s="69">
        <v>25</v>
      </c>
      <c r="G188" s="66"/>
      <c r="H188" s="70"/>
      <c r="I188" s="71"/>
      <c r="J188" s="71"/>
      <c r="K188" s="34" t="s">
        <v>65</v>
      </c>
      <c r="L188" s="78">
        <v>188</v>
      </c>
      <c r="M188" s="78"/>
      <c r="N188" s="73"/>
      <c r="O188" s="80" t="s">
        <v>197</v>
      </c>
      <c r="P188" s="82">
        <v>43698.75337962963</v>
      </c>
      <c r="Q188" s="80" t="s">
        <v>2107</v>
      </c>
      <c r="R188" s="80"/>
      <c r="S188" s="80"/>
      <c r="T188" s="80"/>
      <c r="U188" s="80"/>
      <c r="V188" s="83" t="s">
        <v>1699</v>
      </c>
      <c r="W188" s="82">
        <v>43698.75337962963</v>
      </c>
      <c r="X188" s="86">
        <v>43698</v>
      </c>
      <c r="Y188" s="88" t="s">
        <v>2206</v>
      </c>
      <c r="Z188" s="83" t="s">
        <v>2270</v>
      </c>
      <c r="AA188" s="80"/>
      <c r="AB188" s="80"/>
      <c r="AC188" s="88" t="s">
        <v>824</v>
      </c>
      <c r="AD188" s="80"/>
      <c r="AE188" s="80" t="b">
        <v>0</v>
      </c>
      <c r="AF188" s="80">
        <v>618</v>
      </c>
      <c r="AG188" s="88" t="s">
        <v>887</v>
      </c>
      <c r="AH188" s="80" t="b">
        <v>0</v>
      </c>
      <c r="AI188" s="80" t="s">
        <v>883</v>
      </c>
      <c r="AJ188" s="80"/>
      <c r="AK188" s="88" t="s">
        <v>887</v>
      </c>
      <c r="AL188" s="80" t="b">
        <v>0</v>
      </c>
      <c r="AM188" s="80">
        <v>32</v>
      </c>
      <c r="AN188" s="88" t="s">
        <v>887</v>
      </c>
      <c r="AO188" s="80" t="s">
        <v>895</v>
      </c>
      <c r="AP188" s="80" t="b">
        <v>0</v>
      </c>
      <c r="AQ188" s="88" t="s">
        <v>824</v>
      </c>
      <c r="AR188" s="80" t="s">
        <v>2397</v>
      </c>
      <c r="AS188" s="80">
        <v>0</v>
      </c>
      <c r="AT188" s="80">
        <v>0</v>
      </c>
      <c r="AU188" s="80"/>
      <c r="AV188" s="80"/>
      <c r="AW188" s="80"/>
      <c r="AX188" s="80"/>
      <c r="AY188" s="80"/>
      <c r="AZ188" s="80"/>
      <c r="BA188" s="80"/>
      <c r="BB188" s="80"/>
      <c r="BC188">
        <v>1</v>
      </c>
      <c r="BD188" s="79" t="str">
        <f>REPLACE(INDEX(GroupVertices[Group],MATCH(Edges[[#This Row],[Vertex 1]],GroupVertices[Vertex],0)),1,1,"")</f>
        <v>22</v>
      </c>
      <c r="BE188" s="79" t="str">
        <f>REPLACE(INDEX(GroupVertices[Group],MATCH(Edges[[#This Row],[Vertex 2]],GroupVertices[Vertex],0)),1,1,"")</f>
        <v>22</v>
      </c>
      <c r="BF188" s="48">
        <v>0</v>
      </c>
      <c r="BG188" s="49">
        <v>0</v>
      </c>
      <c r="BH188" s="48">
        <v>0</v>
      </c>
      <c r="BI188" s="49">
        <v>0</v>
      </c>
      <c r="BJ188" s="48">
        <v>0</v>
      </c>
      <c r="BK188" s="49">
        <v>0</v>
      </c>
      <c r="BL188" s="48">
        <v>25</v>
      </c>
      <c r="BM188" s="49">
        <v>100</v>
      </c>
      <c r="BN188" s="48">
        <v>25</v>
      </c>
    </row>
    <row r="189" spans="1:66" ht="15">
      <c r="A189" s="65" t="s">
        <v>390</v>
      </c>
      <c r="B189" s="65" t="s">
        <v>382</v>
      </c>
      <c r="C189" s="66" t="s">
        <v>3236</v>
      </c>
      <c r="D189" s="67">
        <v>3</v>
      </c>
      <c r="E189" s="68" t="s">
        <v>132</v>
      </c>
      <c r="F189" s="69">
        <v>25</v>
      </c>
      <c r="G189" s="66"/>
      <c r="H189" s="70"/>
      <c r="I189" s="71"/>
      <c r="J189" s="71"/>
      <c r="K189" s="34" t="s">
        <v>65</v>
      </c>
      <c r="L189" s="78">
        <v>189</v>
      </c>
      <c r="M189" s="78"/>
      <c r="N189" s="73"/>
      <c r="O189" s="80" t="s">
        <v>419</v>
      </c>
      <c r="P189" s="82">
        <v>43698.85912037037</v>
      </c>
      <c r="Q189" s="80" t="s">
        <v>2108</v>
      </c>
      <c r="R189" s="80"/>
      <c r="S189" s="80"/>
      <c r="T189" s="80"/>
      <c r="U189" s="80"/>
      <c r="V189" s="83" t="s">
        <v>1742</v>
      </c>
      <c r="W189" s="82">
        <v>43698.85912037037</v>
      </c>
      <c r="X189" s="86">
        <v>43698</v>
      </c>
      <c r="Y189" s="88" t="s">
        <v>2207</v>
      </c>
      <c r="Z189" s="83" t="s">
        <v>2271</v>
      </c>
      <c r="AA189" s="80"/>
      <c r="AB189" s="80"/>
      <c r="AC189" s="88" t="s">
        <v>826</v>
      </c>
      <c r="AD189" s="88" t="s">
        <v>2333</v>
      </c>
      <c r="AE189" s="80" t="b">
        <v>0</v>
      </c>
      <c r="AF189" s="80">
        <v>3</v>
      </c>
      <c r="AG189" s="88" t="s">
        <v>2376</v>
      </c>
      <c r="AH189" s="80" t="b">
        <v>0</v>
      </c>
      <c r="AI189" s="80" t="s">
        <v>877</v>
      </c>
      <c r="AJ189" s="80"/>
      <c r="AK189" s="88" t="s">
        <v>887</v>
      </c>
      <c r="AL189" s="80" t="b">
        <v>0</v>
      </c>
      <c r="AM189" s="80">
        <v>0</v>
      </c>
      <c r="AN189" s="88" t="s">
        <v>887</v>
      </c>
      <c r="AO189" s="80" t="s">
        <v>891</v>
      </c>
      <c r="AP189" s="80" t="b">
        <v>0</v>
      </c>
      <c r="AQ189" s="88" t="s">
        <v>2333</v>
      </c>
      <c r="AR189" s="80" t="s">
        <v>2397</v>
      </c>
      <c r="AS189" s="80">
        <v>0</v>
      </c>
      <c r="AT189" s="80">
        <v>0</v>
      </c>
      <c r="AU189" s="80"/>
      <c r="AV189" s="80"/>
      <c r="AW189" s="80"/>
      <c r="AX189" s="80"/>
      <c r="AY189" s="80"/>
      <c r="AZ189" s="80"/>
      <c r="BA189" s="80"/>
      <c r="BB189" s="80"/>
      <c r="BC189">
        <v>1</v>
      </c>
      <c r="BD189" s="79" t="str">
        <f>REPLACE(INDEX(GroupVertices[Group],MATCH(Edges[[#This Row],[Vertex 1]],GroupVertices[Vertex],0)),1,1,"")</f>
        <v>6</v>
      </c>
      <c r="BE189" s="79" t="str">
        <f>REPLACE(INDEX(GroupVertices[Group],MATCH(Edges[[#This Row],[Vertex 2]],GroupVertices[Vertex],0)),1,1,"")</f>
        <v>6</v>
      </c>
      <c r="BF189" s="48"/>
      <c r="BG189" s="49"/>
      <c r="BH189" s="48"/>
      <c r="BI189" s="49"/>
      <c r="BJ189" s="48"/>
      <c r="BK189" s="49"/>
      <c r="BL189" s="48"/>
      <c r="BM189" s="49"/>
      <c r="BN189" s="48"/>
    </row>
    <row r="190" spans="1:66" ht="15">
      <c r="A190" s="65" t="s">
        <v>390</v>
      </c>
      <c r="B190" s="65" t="s">
        <v>383</v>
      </c>
      <c r="C190" s="66" t="s">
        <v>3236</v>
      </c>
      <c r="D190" s="67">
        <v>3</v>
      </c>
      <c r="E190" s="68" t="s">
        <v>132</v>
      </c>
      <c r="F190" s="69">
        <v>25</v>
      </c>
      <c r="G190" s="66"/>
      <c r="H190" s="70"/>
      <c r="I190" s="71"/>
      <c r="J190" s="71"/>
      <c r="K190" s="34" t="s">
        <v>65</v>
      </c>
      <c r="L190" s="78">
        <v>190</v>
      </c>
      <c r="M190" s="78"/>
      <c r="N190" s="73"/>
      <c r="O190" s="80" t="s">
        <v>419</v>
      </c>
      <c r="P190" s="82">
        <v>43698.85912037037</v>
      </c>
      <c r="Q190" s="80" t="s">
        <v>2108</v>
      </c>
      <c r="R190" s="80"/>
      <c r="S190" s="80"/>
      <c r="T190" s="80"/>
      <c r="U190" s="80"/>
      <c r="V190" s="83" t="s">
        <v>1742</v>
      </c>
      <c r="W190" s="82">
        <v>43698.85912037037</v>
      </c>
      <c r="X190" s="86">
        <v>43698</v>
      </c>
      <c r="Y190" s="88" t="s">
        <v>2207</v>
      </c>
      <c r="Z190" s="83" t="s">
        <v>2271</v>
      </c>
      <c r="AA190" s="80"/>
      <c r="AB190" s="80"/>
      <c r="AC190" s="88" t="s">
        <v>826</v>
      </c>
      <c r="AD190" s="88" t="s">
        <v>2333</v>
      </c>
      <c r="AE190" s="80" t="b">
        <v>0</v>
      </c>
      <c r="AF190" s="80">
        <v>3</v>
      </c>
      <c r="AG190" s="88" t="s">
        <v>2376</v>
      </c>
      <c r="AH190" s="80" t="b">
        <v>0</v>
      </c>
      <c r="AI190" s="80" t="s">
        <v>877</v>
      </c>
      <c r="AJ190" s="80"/>
      <c r="AK190" s="88" t="s">
        <v>887</v>
      </c>
      <c r="AL190" s="80" t="b">
        <v>0</v>
      </c>
      <c r="AM190" s="80">
        <v>0</v>
      </c>
      <c r="AN190" s="88" t="s">
        <v>887</v>
      </c>
      <c r="AO190" s="80" t="s">
        <v>891</v>
      </c>
      <c r="AP190" s="80" t="b">
        <v>0</v>
      </c>
      <c r="AQ190" s="88" t="s">
        <v>2333</v>
      </c>
      <c r="AR190" s="80" t="s">
        <v>2397</v>
      </c>
      <c r="AS190" s="80">
        <v>0</v>
      </c>
      <c r="AT190" s="80">
        <v>0</v>
      </c>
      <c r="AU190" s="80"/>
      <c r="AV190" s="80"/>
      <c r="AW190" s="80"/>
      <c r="AX190" s="80"/>
      <c r="AY190" s="80"/>
      <c r="AZ190" s="80"/>
      <c r="BA190" s="80"/>
      <c r="BB190" s="80"/>
      <c r="BC190">
        <v>1</v>
      </c>
      <c r="BD190" s="79" t="str">
        <f>REPLACE(INDEX(GroupVertices[Group],MATCH(Edges[[#This Row],[Vertex 1]],GroupVertices[Vertex],0)),1,1,"")</f>
        <v>6</v>
      </c>
      <c r="BE190" s="79" t="str">
        <f>REPLACE(INDEX(GroupVertices[Group],MATCH(Edges[[#This Row],[Vertex 2]],GroupVertices[Vertex],0)),1,1,"")</f>
        <v>6</v>
      </c>
      <c r="BF190" s="48"/>
      <c r="BG190" s="49"/>
      <c r="BH190" s="48"/>
      <c r="BI190" s="49"/>
      <c r="BJ190" s="48"/>
      <c r="BK190" s="49"/>
      <c r="BL190" s="48"/>
      <c r="BM190" s="49"/>
      <c r="BN190" s="48"/>
    </row>
    <row r="191" spans="1:66" ht="15">
      <c r="A191" s="65" t="s">
        <v>390</v>
      </c>
      <c r="B191" s="65" t="s">
        <v>384</v>
      </c>
      <c r="C191" s="66" t="s">
        <v>3236</v>
      </c>
      <c r="D191" s="67">
        <v>3</v>
      </c>
      <c r="E191" s="68" t="s">
        <v>132</v>
      </c>
      <c r="F191" s="69">
        <v>25</v>
      </c>
      <c r="G191" s="66"/>
      <c r="H191" s="70"/>
      <c r="I191" s="71"/>
      <c r="J191" s="71"/>
      <c r="K191" s="34" t="s">
        <v>65</v>
      </c>
      <c r="L191" s="78">
        <v>191</v>
      </c>
      <c r="M191" s="78"/>
      <c r="N191" s="73"/>
      <c r="O191" s="80" t="s">
        <v>419</v>
      </c>
      <c r="P191" s="82">
        <v>43698.85912037037</v>
      </c>
      <c r="Q191" s="80" t="s">
        <v>2108</v>
      </c>
      <c r="R191" s="80"/>
      <c r="S191" s="80"/>
      <c r="T191" s="80"/>
      <c r="U191" s="80"/>
      <c r="V191" s="83" t="s">
        <v>1742</v>
      </c>
      <c r="W191" s="82">
        <v>43698.85912037037</v>
      </c>
      <c r="X191" s="86">
        <v>43698</v>
      </c>
      <c r="Y191" s="88" t="s">
        <v>2207</v>
      </c>
      <c r="Z191" s="83" t="s">
        <v>2271</v>
      </c>
      <c r="AA191" s="80"/>
      <c r="AB191" s="80"/>
      <c r="AC191" s="88" t="s">
        <v>826</v>
      </c>
      <c r="AD191" s="88" t="s">
        <v>2333</v>
      </c>
      <c r="AE191" s="80" t="b">
        <v>0</v>
      </c>
      <c r="AF191" s="80">
        <v>3</v>
      </c>
      <c r="AG191" s="88" t="s">
        <v>2376</v>
      </c>
      <c r="AH191" s="80" t="b">
        <v>0</v>
      </c>
      <c r="AI191" s="80" t="s">
        <v>877</v>
      </c>
      <c r="AJ191" s="80"/>
      <c r="AK191" s="88" t="s">
        <v>887</v>
      </c>
      <c r="AL191" s="80" t="b">
        <v>0</v>
      </c>
      <c r="AM191" s="80">
        <v>0</v>
      </c>
      <c r="AN191" s="88" t="s">
        <v>887</v>
      </c>
      <c r="AO191" s="80" t="s">
        <v>891</v>
      </c>
      <c r="AP191" s="80" t="b">
        <v>0</v>
      </c>
      <c r="AQ191" s="88" t="s">
        <v>2333</v>
      </c>
      <c r="AR191" s="80" t="s">
        <v>2397</v>
      </c>
      <c r="AS191" s="80">
        <v>0</v>
      </c>
      <c r="AT191" s="80">
        <v>0</v>
      </c>
      <c r="AU191" s="80"/>
      <c r="AV191" s="80"/>
      <c r="AW191" s="80"/>
      <c r="AX191" s="80"/>
      <c r="AY191" s="80"/>
      <c r="AZ191" s="80"/>
      <c r="BA191" s="80"/>
      <c r="BB191" s="80"/>
      <c r="BC191">
        <v>1</v>
      </c>
      <c r="BD191" s="79" t="str">
        <f>REPLACE(INDEX(GroupVertices[Group],MATCH(Edges[[#This Row],[Vertex 1]],GroupVertices[Vertex],0)),1,1,"")</f>
        <v>6</v>
      </c>
      <c r="BE191" s="79" t="str">
        <f>REPLACE(INDEX(GroupVertices[Group],MATCH(Edges[[#This Row],[Vertex 2]],GroupVertices[Vertex],0)),1,1,"")</f>
        <v>6</v>
      </c>
      <c r="BF191" s="48"/>
      <c r="BG191" s="49"/>
      <c r="BH191" s="48"/>
      <c r="BI191" s="49"/>
      <c r="BJ191" s="48"/>
      <c r="BK191" s="49"/>
      <c r="BL191" s="48"/>
      <c r="BM191" s="49"/>
      <c r="BN191" s="48"/>
    </row>
    <row r="192" spans="1:66" ht="15">
      <c r="A192" s="65" t="s">
        <v>390</v>
      </c>
      <c r="B192" s="65" t="s">
        <v>385</v>
      </c>
      <c r="C192" s="66" t="s">
        <v>3236</v>
      </c>
      <c r="D192" s="67">
        <v>3</v>
      </c>
      <c r="E192" s="68" t="s">
        <v>132</v>
      </c>
      <c r="F192" s="69">
        <v>25</v>
      </c>
      <c r="G192" s="66"/>
      <c r="H192" s="70"/>
      <c r="I192" s="71"/>
      <c r="J192" s="71"/>
      <c r="K192" s="34" t="s">
        <v>65</v>
      </c>
      <c r="L192" s="78">
        <v>192</v>
      </c>
      <c r="M192" s="78"/>
      <c r="N192" s="73"/>
      <c r="O192" s="80" t="s">
        <v>419</v>
      </c>
      <c r="P192" s="82">
        <v>43698.85912037037</v>
      </c>
      <c r="Q192" s="80" t="s">
        <v>2108</v>
      </c>
      <c r="R192" s="80"/>
      <c r="S192" s="80"/>
      <c r="T192" s="80"/>
      <c r="U192" s="80"/>
      <c r="V192" s="83" t="s">
        <v>1742</v>
      </c>
      <c r="W192" s="82">
        <v>43698.85912037037</v>
      </c>
      <c r="X192" s="86">
        <v>43698</v>
      </c>
      <c r="Y192" s="88" t="s">
        <v>2207</v>
      </c>
      <c r="Z192" s="83" t="s">
        <v>2271</v>
      </c>
      <c r="AA192" s="80"/>
      <c r="AB192" s="80"/>
      <c r="AC192" s="88" t="s">
        <v>826</v>
      </c>
      <c r="AD192" s="88" t="s">
        <v>2333</v>
      </c>
      <c r="AE192" s="80" t="b">
        <v>0</v>
      </c>
      <c r="AF192" s="80">
        <v>3</v>
      </c>
      <c r="AG192" s="88" t="s">
        <v>2376</v>
      </c>
      <c r="AH192" s="80" t="b">
        <v>0</v>
      </c>
      <c r="AI192" s="80" t="s">
        <v>877</v>
      </c>
      <c r="AJ192" s="80"/>
      <c r="AK192" s="88" t="s">
        <v>887</v>
      </c>
      <c r="AL192" s="80" t="b">
        <v>0</v>
      </c>
      <c r="AM192" s="80">
        <v>0</v>
      </c>
      <c r="AN192" s="88" t="s">
        <v>887</v>
      </c>
      <c r="AO192" s="80" t="s">
        <v>891</v>
      </c>
      <c r="AP192" s="80" t="b">
        <v>0</v>
      </c>
      <c r="AQ192" s="88" t="s">
        <v>2333</v>
      </c>
      <c r="AR192" s="80" t="s">
        <v>2397</v>
      </c>
      <c r="AS192" s="80">
        <v>0</v>
      </c>
      <c r="AT192" s="80">
        <v>0</v>
      </c>
      <c r="AU192" s="80"/>
      <c r="AV192" s="80"/>
      <c r="AW192" s="80"/>
      <c r="AX192" s="80"/>
      <c r="AY192" s="80"/>
      <c r="AZ192" s="80"/>
      <c r="BA192" s="80"/>
      <c r="BB192" s="80"/>
      <c r="BC192">
        <v>1</v>
      </c>
      <c r="BD192" s="79" t="str">
        <f>REPLACE(INDEX(GroupVertices[Group],MATCH(Edges[[#This Row],[Vertex 1]],GroupVertices[Vertex],0)),1,1,"")</f>
        <v>6</v>
      </c>
      <c r="BE192" s="79" t="str">
        <f>REPLACE(INDEX(GroupVertices[Group],MATCH(Edges[[#This Row],[Vertex 2]],GroupVertices[Vertex],0)),1,1,"")</f>
        <v>6</v>
      </c>
      <c r="BF192" s="48"/>
      <c r="BG192" s="49"/>
      <c r="BH192" s="48"/>
      <c r="BI192" s="49"/>
      <c r="BJ192" s="48"/>
      <c r="BK192" s="49"/>
      <c r="BL192" s="48"/>
      <c r="BM192" s="49"/>
      <c r="BN192" s="48"/>
    </row>
    <row r="193" spans="1:66" ht="15">
      <c r="A193" s="65" t="s">
        <v>390</v>
      </c>
      <c r="B193" s="65" t="s">
        <v>386</v>
      </c>
      <c r="C193" s="66" t="s">
        <v>3236</v>
      </c>
      <c r="D193" s="67">
        <v>3</v>
      </c>
      <c r="E193" s="68" t="s">
        <v>132</v>
      </c>
      <c r="F193" s="69">
        <v>25</v>
      </c>
      <c r="G193" s="66"/>
      <c r="H193" s="70"/>
      <c r="I193" s="71"/>
      <c r="J193" s="71"/>
      <c r="K193" s="34" t="s">
        <v>65</v>
      </c>
      <c r="L193" s="78">
        <v>193</v>
      </c>
      <c r="M193" s="78"/>
      <c r="N193" s="73"/>
      <c r="O193" s="80" t="s">
        <v>419</v>
      </c>
      <c r="P193" s="82">
        <v>43698.85912037037</v>
      </c>
      <c r="Q193" s="80" t="s">
        <v>2108</v>
      </c>
      <c r="R193" s="80"/>
      <c r="S193" s="80"/>
      <c r="T193" s="80"/>
      <c r="U193" s="80"/>
      <c r="V193" s="83" t="s">
        <v>1742</v>
      </c>
      <c r="W193" s="82">
        <v>43698.85912037037</v>
      </c>
      <c r="X193" s="86">
        <v>43698</v>
      </c>
      <c r="Y193" s="88" t="s">
        <v>2207</v>
      </c>
      <c r="Z193" s="83" t="s">
        <v>2271</v>
      </c>
      <c r="AA193" s="80"/>
      <c r="AB193" s="80"/>
      <c r="AC193" s="88" t="s">
        <v>826</v>
      </c>
      <c r="AD193" s="88" t="s">
        <v>2333</v>
      </c>
      <c r="AE193" s="80" t="b">
        <v>0</v>
      </c>
      <c r="AF193" s="80">
        <v>3</v>
      </c>
      <c r="AG193" s="88" t="s">
        <v>2376</v>
      </c>
      <c r="AH193" s="80" t="b">
        <v>0</v>
      </c>
      <c r="AI193" s="80" t="s">
        <v>877</v>
      </c>
      <c r="AJ193" s="80"/>
      <c r="AK193" s="88" t="s">
        <v>887</v>
      </c>
      <c r="AL193" s="80" t="b">
        <v>0</v>
      </c>
      <c r="AM193" s="80">
        <v>0</v>
      </c>
      <c r="AN193" s="88" t="s">
        <v>887</v>
      </c>
      <c r="AO193" s="80" t="s">
        <v>891</v>
      </c>
      <c r="AP193" s="80" t="b">
        <v>0</v>
      </c>
      <c r="AQ193" s="88" t="s">
        <v>2333</v>
      </c>
      <c r="AR193" s="80" t="s">
        <v>2397</v>
      </c>
      <c r="AS193" s="80">
        <v>0</v>
      </c>
      <c r="AT193" s="80">
        <v>0</v>
      </c>
      <c r="AU193" s="80"/>
      <c r="AV193" s="80"/>
      <c r="AW193" s="80"/>
      <c r="AX193" s="80"/>
      <c r="AY193" s="80"/>
      <c r="AZ193" s="80"/>
      <c r="BA193" s="80"/>
      <c r="BB193" s="80"/>
      <c r="BC193">
        <v>1</v>
      </c>
      <c r="BD193" s="79" t="str">
        <f>REPLACE(INDEX(GroupVertices[Group],MATCH(Edges[[#This Row],[Vertex 1]],GroupVertices[Vertex],0)),1,1,"")</f>
        <v>6</v>
      </c>
      <c r="BE193" s="79" t="str">
        <f>REPLACE(INDEX(GroupVertices[Group],MATCH(Edges[[#This Row],[Vertex 2]],GroupVertices[Vertex],0)),1,1,"")</f>
        <v>6</v>
      </c>
      <c r="BF193" s="48"/>
      <c r="BG193" s="49"/>
      <c r="BH193" s="48"/>
      <c r="BI193" s="49"/>
      <c r="BJ193" s="48"/>
      <c r="BK193" s="49"/>
      <c r="BL193" s="48"/>
      <c r="BM193" s="49"/>
      <c r="BN193" s="48"/>
    </row>
    <row r="194" spans="1:66" ht="15">
      <c r="A194" s="65" t="s">
        <v>390</v>
      </c>
      <c r="B194" s="65" t="s">
        <v>387</v>
      </c>
      <c r="C194" s="66" t="s">
        <v>3236</v>
      </c>
      <c r="D194" s="67">
        <v>3</v>
      </c>
      <c r="E194" s="68" t="s">
        <v>132</v>
      </c>
      <c r="F194" s="69">
        <v>25</v>
      </c>
      <c r="G194" s="66"/>
      <c r="H194" s="70"/>
      <c r="I194" s="71"/>
      <c r="J194" s="71"/>
      <c r="K194" s="34" t="s">
        <v>65</v>
      </c>
      <c r="L194" s="78">
        <v>194</v>
      </c>
      <c r="M194" s="78"/>
      <c r="N194" s="73"/>
      <c r="O194" s="80" t="s">
        <v>419</v>
      </c>
      <c r="P194" s="82">
        <v>43698.85912037037</v>
      </c>
      <c r="Q194" s="80" t="s">
        <v>2108</v>
      </c>
      <c r="R194" s="80"/>
      <c r="S194" s="80"/>
      <c r="T194" s="80"/>
      <c r="U194" s="80"/>
      <c r="V194" s="83" t="s">
        <v>1742</v>
      </c>
      <c r="W194" s="82">
        <v>43698.85912037037</v>
      </c>
      <c r="X194" s="86">
        <v>43698</v>
      </c>
      <c r="Y194" s="88" t="s">
        <v>2207</v>
      </c>
      <c r="Z194" s="83" t="s">
        <v>2271</v>
      </c>
      <c r="AA194" s="80"/>
      <c r="AB194" s="80"/>
      <c r="AC194" s="88" t="s">
        <v>826</v>
      </c>
      <c r="AD194" s="88" t="s">
        <v>2333</v>
      </c>
      <c r="AE194" s="80" t="b">
        <v>0</v>
      </c>
      <c r="AF194" s="80">
        <v>3</v>
      </c>
      <c r="AG194" s="88" t="s">
        <v>2376</v>
      </c>
      <c r="AH194" s="80" t="b">
        <v>0</v>
      </c>
      <c r="AI194" s="80" t="s">
        <v>877</v>
      </c>
      <c r="AJ194" s="80"/>
      <c r="AK194" s="88" t="s">
        <v>887</v>
      </c>
      <c r="AL194" s="80" t="b">
        <v>0</v>
      </c>
      <c r="AM194" s="80">
        <v>0</v>
      </c>
      <c r="AN194" s="88" t="s">
        <v>887</v>
      </c>
      <c r="AO194" s="80" t="s">
        <v>891</v>
      </c>
      <c r="AP194" s="80" t="b">
        <v>0</v>
      </c>
      <c r="AQ194" s="88" t="s">
        <v>2333</v>
      </c>
      <c r="AR194" s="80" t="s">
        <v>2397</v>
      </c>
      <c r="AS194" s="80">
        <v>0</v>
      </c>
      <c r="AT194" s="80">
        <v>0</v>
      </c>
      <c r="AU194" s="80"/>
      <c r="AV194" s="80"/>
      <c r="AW194" s="80"/>
      <c r="AX194" s="80"/>
      <c r="AY194" s="80"/>
      <c r="AZ194" s="80"/>
      <c r="BA194" s="80"/>
      <c r="BB194" s="80"/>
      <c r="BC194">
        <v>1</v>
      </c>
      <c r="BD194" s="79" t="str">
        <f>REPLACE(INDEX(GroupVertices[Group],MATCH(Edges[[#This Row],[Vertex 1]],GroupVertices[Vertex],0)),1,1,"")</f>
        <v>6</v>
      </c>
      <c r="BE194" s="79" t="str">
        <f>REPLACE(INDEX(GroupVertices[Group],MATCH(Edges[[#This Row],[Vertex 2]],GroupVertices[Vertex],0)),1,1,"")</f>
        <v>6</v>
      </c>
      <c r="BF194" s="48"/>
      <c r="BG194" s="49"/>
      <c r="BH194" s="48"/>
      <c r="BI194" s="49"/>
      <c r="BJ194" s="48"/>
      <c r="BK194" s="49"/>
      <c r="BL194" s="48"/>
      <c r="BM194" s="49"/>
      <c r="BN194" s="48"/>
    </row>
    <row r="195" spans="1:66" ht="15">
      <c r="A195" s="65" t="s">
        <v>390</v>
      </c>
      <c r="B195" s="65" t="s">
        <v>310</v>
      </c>
      <c r="C195" s="66" t="s">
        <v>3236</v>
      </c>
      <c r="D195" s="67">
        <v>3</v>
      </c>
      <c r="E195" s="68" t="s">
        <v>132</v>
      </c>
      <c r="F195" s="69">
        <v>25</v>
      </c>
      <c r="G195" s="66"/>
      <c r="H195" s="70"/>
      <c r="I195" s="71"/>
      <c r="J195" s="71"/>
      <c r="K195" s="34" t="s">
        <v>65</v>
      </c>
      <c r="L195" s="78">
        <v>195</v>
      </c>
      <c r="M195" s="78"/>
      <c r="N195" s="73"/>
      <c r="O195" s="80" t="s">
        <v>419</v>
      </c>
      <c r="P195" s="82">
        <v>43698.85912037037</v>
      </c>
      <c r="Q195" s="80" t="s">
        <v>2108</v>
      </c>
      <c r="R195" s="80"/>
      <c r="S195" s="80"/>
      <c r="T195" s="80"/>
      <c r="U195" s="80"/>
      <c r="V195" s="83" t="s">
        <v>1742</v>
      </c>
      <c r="W195" s="82">
        <v>43698.85912037037</v>
      </c>
      <c r="X195" s="86">
        <v>43698</v>
      </c>
      <c r="Y195" s="88" t="s">
        <v>2207</v>
      </c>
      <c r="Z195" s="83" t="s">
        <v>2271</v>
      </c>
      <c r="AA195" s="80"/>
      <c r="AB195" s="80"/>
      <c r="AC195" s="88" t="s">
        <v>826</v>
      </c>
      <c r="AD195" s="88" t="s">
        <v>2333</v>
      </c>
      <c r="AE195" s="80" t="b">
        <v>0</v>
      </c>
      <c r="AF195" s="80">
        <v>3</v>
      </c>
      <c r="AG195" s="88" t="s">
        <v>2376</v>
      </c>
      <c r="AH195" s="80" t="b">
        <v>0</v>
      </c>
      <c r="AI195" s="80" t="s">
        <v>877</v>
      </c>
      <c r="AJ195" s="80"/>
      <c r="AK195" s="88" t="s">
        <v>887</v>
      </c>
      <c r="AL195" s="80" t="b">
        <v>0</v>
      </c>
      <c r="AM195" s="80">
        <v>0</v>
      </c>
      <c r="AN195" s="88" t="s">
        <v>887</v>
      </c>
      <c r="AO195" s="80" t="s">
        <v>891</v>
      </c>
      <c r="AP195" s="80" t="b">
        <v>0</v>
      </c>
      <c r="AQ195" s="88" t="s">
        <v>2333</v>
      </c>
      <c r="AR195" s="80" t="s">
        <v>2397</v>
      </c>
      <c r="AS195" s="80">
        <v>0</v>
      </c>
      <c r="AT195" s="80">
        <v>0</v>
      </c>
      <c r="AU195" s="80"/>
      <c r="AV195" s="80"/>
      <c r="AW195" s="80"/>
      <c r="AX195" s="80"/>
      <c r="AY195" s="80"/>
      <c r="AZ195" s="80"/>
      <c r="BA195" s="80"/>
      <c r="BB195" s="80"/>
      <c r="BC195">
        <v>1</v>
      </c>
      <c r="BD195" s="79" t="str">
        <f>REPLACE(INDEX(GroupVertices[Group],MATCH(Edges[[#This Row],[Vertex 1]],GroupVertices[Vertex],0)),1,1,"")</f>
        <v>6</v>
      </c>
      <c r="BE195" s="79" t="str">
        <f>REPLACE(INDEX(GroupVertices[Group],MATCH(Edges[[#This Row],[Vertex 2]],GroupVertices[Vertex],0)),1,1,"")</f>
        <v>6</v>
      </c>
      <c r="BF195" s="48"/>
      <c r="BG195" s="49"/>
      <c r="BH195" s="48"/>
      <c r="BI195" s="49"/>
      <c r="BJ195" s="48"/>
      <c r="BK195" s="49"/>
      <c r="BL195" s="48"/>
      <c r="BM195" s="49"/>
      <c r="BN195" s="48"/>
    </row>
    <row r="196" spans="1:66" ht="15">
      <c r="A196" s="65" t="s">
        <v>390</v>
      </c>
      <c r="B196" s="65" t="s">
        <v>388</v>
      </c>
      <c r="C196" s="66" t="s">
        <v>3236</v>
      </c>
      <c r="D196" s="67">
        <v>3</v>
      </c>
      <c r="E196" s="68" t="s">
        <v>132</v>
      </c>
      <c r="F196" s="69">
        <v>25</v>
      </c>
      <c r="G196" s="66"/>
      <c r="H196" s="70"/>
      <c r="I196" s="71"/>
      <c r="J196" s="71"/>
      <c r="K196" s="34" t="s">
        <v>65</v>
      </c>
      <c r="L196" s="78">
        <v>196</v>
      </c>
      <c r="M196" s="78"/>
      <c r="N196" s="73"/>
      <c r="O196" s="80" t="s">
        <v>419</v>
      </c>
      <c r="P196" s="82">
        <v>43698.85912037037</v>
      </c>
      <c r="Q196" s="80" t="s">
        <v>2108</v>
      </c>
      <c r="R196" s="80"/>
      <c r="S196" s="80"/>
      <c r="T196" s="80"/>
      <c r="U196" s="80"/>
      <c r="V196" s="83" t="s">
        <v>1742</v>
      </c>
      <c r="W196" s="82">
        <v>43698.85912037037</v>
      </c>
      <c r="X196" s="86">
        <v>43698</v>
      </c>
      <c r="Y196" s="88" t="s">
        <v>2207</v>
      </c>
      <c r="Z196" s="83" t="s">
        <v>2271</v>
      </c>
      <c r="AA196" s="80"/>
      <c r="AB196" s="80"/>
      <c r="AC196" s="88" t="s">
        <v>826</v>
      </c>
      <c r="AD196" s="88" t="s">
        <v>2333</v>
      </c>
      <c r="AE196" s="80" t="b">
        <v>0</v>
      </c>
      <c r="AF196" s="80">
        <v>3</v>
      </c>
      <c r="AG196" s="88" t="s">
        <v>2376</v>
      </c>
      <c r="AH196" s="80" t="b">
        <v>0</v>
      </c>
      <c r="AI196" s="80" t="s">
        <v>877</v>
      </c>
      <c r="AJ196" s="80"/>
      <c r="AK196" s="88" t="s">
        <v>887</v>
      </c>
      <c r="AL196" s="80" t="b">
        <v>0</v>
      </c>
      <c r="AM196" s="80">
        <v>0</v>
      </c>
      <c r="AN196" s="88" t="s">
        <v>887</v>
      </c>
      <c r="AO196" s="80" t="s">
        <v>891</v>
      </c>
      <c r="AP196" s="80" t="b">
        <v>0</v>
      </c>
      <c r="AQ196" s="88" t="s">
        <v>2333</v>
      </c>
      <c r="AR196" s="80" t="s">
        <v>2397</v>
      </c>
      <c r="AS196" s="80">
        <v>0</v>
      </c>
      <c r="AT196" s="80">
        <v>0</v>
      </c>
      <c r="AU196" s="80"/>
      <c r="AV196" s="80"/>
      <c r="AW196" s="80"/>
      <c r="AX196" s="80"/>
      <c r="AY196" s="80"/>
      <c r="AZ196" s="80"/>
      <c r="BA196" s="80"/>
      <c r="BB196" s="80"/>
      <c r="BC196">
        <v>1</v>
      </c>
      <c r="BD196" s="79" t="str">
        <f>REPLACE(INDEX(GroupVertices[Group],MATCH(Edges[[#This Row],[Vertex 1]],GroupVertices[Vertex],0)),1,1,"")</f>
        <v>6</v>
      </c>
      <c r="BE196" s="79" t="str">
        <f>REPLACE(INDEX(GroupVertices[Group],MATCH(Edges[[#This Row],[Vertex 2]],GroupVertices[Vertex],0)),1,1,"")</f>
        <v>6</v>
      </c>
      <c r="BF196" s="48"/>
      <c r="BG196" s="49"/>
      <c r="BH196" s="48"/>
      <c r="BI196" s="49"/>
      <c r="BJ196" s="48"/>
      <c r="BK196" s="49"/>
      <c r="BL196" s="48"/>
      <c r="BM196" s="49"/>
      <c r="BN196" s="48"/>
    </row>
    <row r="197" spans="1:66" ht="15">
      <c r="A197" s="65" t="s">
        <v>278</v>
      </c>
      <c r="B197" s="65" t="s">
        <v>389</v>
      </c>
      <c r="C197" s="66" t="s">
        <v>3237</v>
      </c>
      <c r="D197" s="67">
        <v>4.75</v>
      </c>
      <c r="E197" s="68" t="s">
        <v>132</v>
      </c>
      <c r="F197" s="69">
        <v>20.75</v>
      </c>
      <c r="G197" s="66"/>
      <c r="H197" s="70"/>
      <c r="I197" s="71"/>
      <c r="J197" s="71"/>
      <c r="K197" s="34" t="s">
        <v>65</v>
      </c>
      <c r="L197" s="78">
        <v>197</v>
      </c>
      <c r="M197" s="78"/>
      <c r="N197" s="73"/>
      <c r="O197" s="80" t="s">
        <v>419</v>
      </c>
      <c r="P197" s="82">
        <v>43698.84950231481</v>
      </c>
      <c r="Q197" s="80" t="s">
        <v>2109</v>
      </c>
      <c r="R197" s="83" t="s">
        <v>2171</v>
      </c>
      <c r="S197" s="80" t="s">
        <v>504</v>
      </c>
      <c r="T197" s="80"/>
      <c r="U197" s="80"/>
      <c r="V197" s="83" t="s">
        <v>556</v>
      </c>
      <c r="W197" s="82">
        <v>43698.84950231481</v>
      </c>
      <c r="X197" s="86">
        <v>43698</v>
      </c>
      <c r="Y197" s="88" t="s">
        <v>2208</v>
      </c>
      <c r="Z197" s="83" t="s">
        <v>2272</v>
      </c>
      <c r="AA197" s="80"/>
      <c r="AB197" s="80"/>
      <c r="AC197" s="88" t="s">
        <v>2333</v>
      </c>
      <c r="AD197" s="80"/>
      <c r="AE197" s="80" t="b">
        <v>0</v>
      </c>
      <c r="AF197" s="80">
        <v>4</v>
      </c>
      <c r="AG197" s="88" t="s">
        <v>861</v>
      </c>
      <c r="AH197" s="80" t="b">
        <v>1</v>
      </c>
      <c r="AI197" s="80" t="s">
        <v>877</v>
      </c>
      <c r="AJ197" s="80"/>
      <c r="AK197" s="88" t="s">
        <v>2389</v>
      </c>
      <c r="AL197" s="80" t="b">
        <v>0</v>
      </c>
      <c r="AM197" s="80">
        <v>1</v>
      </c>
      <c r="AN197" s="88" t="s">
        <v>887</v>
      </c>
      <c r="AO197" s="80" t="s">
        <v>895</v>
      </c>
      <c r="AP197" s="80" t="b">
        <v>0</v>
      </c>
      <c r="AQ197" s="88" t="s">
        <v>2333</v>
      </c>
      <c r="AR197" s="80" t="s">
        <v>2397</v>
      </c>
      <c r="AS197" s="80">
        <v>0</v>
      </c>
      <c r="AT197" s="80">
        <v>0</v>
      </c>
      <c r="AU197" s="80"/>
      <c r="AV197" s="80"/>
      <c r="AW197" s="80"/>
      <c r="AX197" s="80"/>
      <c r="AY197" s="80"/>
      <c r="AZ197" s="80"/>
      <c r="BA197" s="80"/>
      <c r="BB197" s="80"/>
      <c r="BC197">
        <v>2</v>
      </c>
      <c r="BD197" s="79" t="str">
        <f>REPLACE(INDEX(GroupVertices[Group],MATCH(Edges[[#This Row],[Vertex 1]],GroupVertices[Vertex],0)),1,1,"")</f>
        <v>6</v>
      </c>
      <c r="BE197" s="79" t="str">
        <f>REPLACE(INDEX(GroupVertices[Group],MATCH(Edges[[#This Row],[Vertex 2]],GroupVertices[Vertex],0)),1,1,"")</f>
        <v>6</v>
      </c>
      <c r="BF197" s="48"/>
      <c r="BG197" s="49"/>
      <c r="BH197" s="48"/>
      <c r="BI197" s="49"/>
      <c r="BJ197" s="48"/>
      <c r="BK197" s="49"/>
      <c r="BL197" s="48"/>
      <c r="BM197" s="49"/>
      <c r="BN197" s="48"/>
    </row>
    <row r="198" spans="1:66" ht="15">
      <c r="A198" s="65" t="s">
        <v>390</v>
      </c>
      <c r="B198" s="65" t="s">
        <v>389</v>
      </c>
      <c r="C198" s="66" t="s">
        <v>3236</v>
      </c>
      <c r="D198" s="67">
        <v>3</v>
      </c>
      <c r="E198" s="68" t="s">
        <v>132</v>
      </c>
      <c r="F198" s="69">
        <v>25</v>
      </c>
      <c r="G198" s="66"/>
      <c r="H198" s="70"/>
      <c r="I198" s="71"/>
      <c r="J198" s="71"/>
      <c r="K198" s="34" t="s">
        <v>65</v>
      </c>
      <c r="L198" s="78">
        <v>198</v>
      </c>
      <c r="M198" s="78"/>
      <c r="N198" s="73"/>
      <c r="O198" s="80" t="s">
        <v>419</v>
      </c>
      <c r="P198" s="82">
        <v>43698.85912037037</v>
      </c>
      <c r="Q198" s="80" t="s">
        <v>2108</v>
      </c>
      <c r="R198" s="80"/>
      <c r="S198" s="80"/>
      <c r="T198" s="80"/>
      <c r="U198" s="80"/>
      <c r="V198" s="83" t="s">
        <v>1742</v>
      </c>
      <c r="W198" s="82">
        <v>43698.85912037037</v>
      </c>
      <c r="X198" s="86">
        <v>43698</v>
      </c>
      <c r="Y198" s="88" t="s">
        <v>2207</v>
      </c>
      <c r="Z198" s="83" t="s">
        <v>2271</v>
      </c>
      <c r="AA198" s="80"/>
      <c r="AB198" s="80"/>
      <c r="AC198" s="88" t="s">
        <v>826</v>
      </c>
      <c r="AD198" s="88" t="s">
        <v>2333</v>
      </c>
      <c r="AE198" s="80" t="b">
        <v>0</v>
      </c>
      <c r="AF198" s="80">
        <v>3</v>
      </c>
      <c r="AG198" s="88" t="s">
        <v>2376</v>
      </c>
      <c r="AH198" s="80" t="b">
        <v>0</v>
      </c>
      <c r="AI198" s="80" t="s">
        <v>877</v>
      </c>
      <c r="AJ198" s="80"/>
      <c r="AK198" s="88" t="s">
        <v>887</v>
      </c>
      <c r="AL198" s="80" t="b">
        <v>0</v>
      </c>
      <c r="AM198" s="80">
        <v>0</v>
      </c>
      <c r="AN198" s="88" t="s">
        <v>887</v>
      </c>
      <c r="AO198" s="80" t="s">
        <v>891</v>
      </c>
      <c r="AP198" s="80" t="b">
        <v>0</v>
      </c>
      <c r="AQ198" s="88" t="s">
        <v>2333</v>
      </c>
      <c r="AR198" s="80" t="s">
        <v>2397</v>
      </c>
      <c r="AS198" s="80">
        <v>0</v>
      </c>
      <c r="AT198" s="80">
        <v>0</v>
      </c>
      <c r="AU198" s="80"/>
      <c r="AV198" s="80"/>
      <c r="AW198" s="80"/>
      <c r="AX198" s="80"/>
      <c r="AY198" s="80"/>
      <c r="AZ198" s="80"/>
      <c r="BA198" s="80"/>
      <c r="BB198" s="80"/>
      <c r="BC198">
        <v>1</v>
      </c>
      <c r="BD198" s="79" t="str">
        <f>REPLACE(INDEX(GroupVertices[Group],MATCH(Edges[[#This Row],[Vertex 1]],GroupVertices[Vertex],0)),1,1,"")</f>
        <v>6</v>
      </c>
      <c r="BE198" s="79" t="str">
        <f>REPLACE(INDEX(GroupVertices[Group],MATCH(Edges[[#This Row],[Vertex 2]],GroupVertices[Vertex],0)),1,1,"")</f>
        <v>6</v>
      </c>
      <c r="BF198" s="48"/>
      <c r="BG198" s="49"/>
      <c r="BH198" s="48"/>
      <c r="BI198" s="49"/>
      <c r="BJ198" s="48"/>
      <c r="BK198" s="49"/>
      <c r="BL198" s="48"/>
      <c r="BM198" s="49"/>
      <c r="BN198" s="48"/>
    </row>
    <row r="199" spans="1:66" ht="15">
      <c r="A199" s="65" t="s">
        <v>278</v>
      </c>
      <c r="B199" s="65" t="s">
        <v>390</v>
      </c>
      <c r="C199" s="66" t="s">
        <v>3237</v>
      </c>
      <c r="D199" s="67">
        <v>4.75</v>
      </c>
      <c r="E199" s="68" t="s">
        <v>132</v>
      </c>
      <c r="F199" s="69">
        <v>20.75</v>
      </c>
      <c r="G199" s="66"/>
      <c r="H199" s="70"/>
      <c r="I199" s="71"/>
      <c r="J199" s="71"/>
      <c r="K199" s="34" t="s">
        <v>66</v>
      </c>
      <c r="L199" s="78">
        <v>199</v>
      </c>
      <c r="M199" s="78"/>
      <c r="N199" s="73"/>
      <c r="O199" s="80" t="s">
        <v>420</v>
      </c>
      <c r="P199" s="82">
        <v>43698.84950231481</v>
      </c>
      <c r="Q199" s="80" t="s">
        <v>2109</v>
      </c>
      <c r="R199" s="83" t="s">
        <v>2171</v>
      </c>
      <c r="S199" s="80" t="s">
        <v>504</v>
      </c>
      <c r="T199" s="80"/>
      <c r="U199" s="80"/>
      <c r="V199" s="83" t="s">
        <v>556</v>
      </c>
      <c r="W199" s="82">
        <v>43698.84950231481</v>
      </c>
      <c r="X199" s="86">
        <v>43698</v>
      </c>
      <c r="Y199" s="88" t="s">
        <v>2208</v>
      </c>
      <c r="Z199" s="83" t="s">
        <v>2272</v>
      </c>
      <c r="AA199" s="80"/>
      <c r="AB199" s="80"/>
      <c r="AC199" s="88" t="s">
        <v>2333</v>
      </c>
      <c r="AD199" s="80"/>
      <c r="AE199" s="80" t="b">
        <v>0</v>
      </c>
      <c r="AF199" s="80">
        <v>4</v>
      </c>
      <c r="AG199" s="88" t="s">
        <v>861</v>
      </c>
      <c r="AH199" s="80" t="b">
        <v>1</v>
      </c>
      <c r="AI199" s="80" t="s">
        <v>877</v>
      </c>
      <c r="AJ199" s="80"/>
      <c r="AK199" s="88" t="s">
        <v>2389</v>
      </c>
      <c r="AL199" s="80" t="b">
        <v>0</v>
      </c>
      <c r="AM199" s="80">
        <v>1</v>
      </c>
      <c r="AN199" s="88" t="s">
        <v>887</v>
      </c>
      <c r="AO199" s="80" t="s">
        <v>895</v>
      </c>
      <c r="AP199" s="80" t="b">
        <v>0</v>
      </c>
      <c r="AQ199" s="88" t="s">
        <v>2333</v>
      </c>
      <c r="AR199" s="80" t="s">
        <v>2397</v>
      </c>
      <c r="AS199" s="80">
        <v>0</v>
      </c>
      <c r="AT199" s="80">
        <v>0</v>
      </c>
      <c r="AU199" s="80"/>
      <c r="AV199" s="80"/>
      <c r="AW199" s="80"/>
      <c r="AX199" s="80"/>
      <c r="AY199" s="80"/>
      <c r="AZ199" s="80"/>
      <c r="BA199" s="80"/>
      <c r="BB199" s="80"/>
      <c r="BC199">
        <v>2</v>
      </c>
      <c r="BD199" s="79" t="str">
        <f>REPLACE(INDEX(GroupVertices[Group],MATCH(Edges[[#This Row],[Vertex 1]],GroupVertices[Vertex],0)),1,1,"")</f>
        <v>6</v>
      </c>
      <c r="BE199" s="79" t="str">
        <f>REPLACE(INDEX(GroupVertices[Group],MATCH(Edges[[#This Row],[Vertex 2]],GroupVertices[Vertex],0)),1,1,"")</f>
        <v>6</v>
      </c>
      <c r="BF199" s="48">
        <v>1</v>
      </c>
      <c r="BG199" s="49">
        <v>2.127659574468085</v>
      </c>
      <c r="BH199" s="48">
        <v>4</v>
      </c>
      <c r="BI199" s="49">
        <v>8.51063829787234</v>
      </c>
      <c r="BJ199" s="48">
        <v>0</v>
      </c>
      <c r="BK199" s="49">
        <v>0</v>
      </c>
      <c r="BL199" s="48">
        <v>42</v>
      </c>
      <c r="BM199" s="49">
        <v>89.36170212765957</v>
      </c>
      <c r="BN199" s="48">
        <v>47</v>
      </c>
    </row>
    <row r="200" spans="1:66" ht="15">
      <c r="A200" s="65" t="s">
        <v>390</v>
      </c>
      <c r="B200" s="65" t="s">
        <v>278</v>
      </c>
      <c r="C200" s="66" t="s">
        <v>3236</v>
      </c>
      <c r="D200" s="67">
        <v>3</v>
      </c>
      <c r="E200" s="68" t="s">
        <v>132</v>
      </c>
      <c r="F200" s="69">
        <v>25</v>
      </c>
      <c r="G200" s="66"/>
      <c r="H200" s="70"/>
      <c r="I200" s="71"/>
      <c r="J200" s="71"/>
      <c r="K200" s="34" t="s">
        <v>66</v>
      </c>
      <c r="L200" s="78">
        <v>200</v>
      </c>
      <c r="M200" s="78"/>
      <c r="N200" s="73"/>
      <c r="O200" s="80" t="s">
        <v>420</v>
      </c>
      <c r="P200" s="82">
        <v>43698.85912037037</v>
      </c>
      <c r="Q200" s="80" t="s">
        <v>2108</v>
      </c>
      <c r="R200" s="80"/>
      <c r="S200" s="80"/>
      <c r="T200" s="80"/>
      <c r="U200" s="80"/>
      <c r="V200" s="83" t="s">
        <v>1742</v>
      </c>
      <c r="W200" s="82">
        <v>43698.85912037037</v>
      </c>
      <c r="X200" s="86">
        <v>43698</v>
      </c>
      <c r="Y200" s="88" t="s">
        <v>2207</v>
      </c>
      <c r="Z200" s="83" t="s">
        <v>2271</v>
      </c>
      <c r="AA200" s="80"/>
      <c r="AB200" s="80"/>
      <c r="AC200" s="88" t="s">
        <v>826</v>
      </c>
      <c r="AD200" s="88" t="s">
        <v>2333</v>
      </c>
      <c r="AE200" s="80" t="b">
        <v>0</v>
      </c>
      <c r="AF200" s="80">
        <v>3</v>
      </c>
      <c r="AG200" s="88" t="s">
        <v>2376</v>
      </c>
      <c r="AH200" s="80" t="b">
        <v>0</v>
      </c>
      <c r="AI200" s="80" t="s">
        <v>877</v>
      </c>
      <c r="AJ200" s="80"/>
      <c r="AK200" s="88" t="s">
        <v>887</v>
      </c>
      <c r="AL200" s="80" t="b">
        <v>0</v>
      </c>
      <c r="AM200" s="80">
        <v>0</v>
      </c>
      <c r="AN200" s="88" t="s">
        <v>887</v>
      </c>
      <c r="AO200" s="80" t="s">
        <v>891</v>
      </c>
      <c r="AP200" s="80" t="b">
        <v>0</v>
      </c>
      <c r="AQ200" s="88" t="s">
        <v>2333</v>
      </c>
      <c r="AR200" s="80" t="s">
        <v>2397</v>
      </c>
      <c r="AS200" s="80">
        <v>0</v>
      </c>
      <c r="AT200" s="80">
        <v>0</v>
      </c>
      <c r="AU200" s="80"/>
      <c r="AV200" s="80"/>
      <c r="AW200" s="80"/>
      <c r="AX200" s="80"/>
      <c r="AY200" s="80"/>
      <c r="AZ200" s="80"/>
      <c r="BA200" s="80"/>
      <c r="BB200" s="80"/>
      <c r="BC200">
        <v>1</v>
      </c>
      <c r="BD200" s="79" t="str">
        <f>REPLACE(INDEX(GroupVertices[Group],MATCH(Edges[[#This Row],[Vertex 1]],GroupVertices[Vertex],0)),1,1,"")</f>
        <v>6</v>
      </c>
      <c r="BE200" s="79" t="str">
        <f>REPLACE(INDEX(GroupVertices[Group],MATCH(Edges[[#This Row],[Vertex 2]],GroupVertices[Vertex],0)),1,1,"")</f>
        <v>6</v>
      </c>
      <c r="BF200" s="48">
        <v>1</v>
      </c>
      <c r="BG200" s="49">
        <v>2.9411764705882355</v>
      </c>
      <c r="BH200" s="48">
        <v>2</v>
      </c>
      <c r="BI200" s="49">
        <v>5.882352941176471</v>
      </c>
      <c r="BJ200" s="48">
        <v>0</v>
      </c>
      <c r="BK200" s="49">
        <v>0</v>
      </c>
      <c r="BL200" s="48">
        <v>31</v>
      </c>
      <c r="BM200" s="49">
        <v>91.17647058823529</v>
      </c>
      <c r="BN200" s="48">
        <v>34</v>
      </c>
    </row>
    <row r="201" spans="1:66" ht="15">
      <c r="A201" s="65" t="s">
        <v>393</v>
      </c>
      <c r="B201" s="65" t="s">
        <v>393</v>
      </c>
      <c r="C201" s="66" t="s">
        <v>3236</v>
      </c>
      <c r="D201" s="67">
        <v>3</v>
      </c>
      <c r="E201" s="68" t="s">
        <v>132</v>
      </c>
      <c r="F201" s="69">
        <v>25</v>
      </c>
      <c r="G201" s="66"/>
      <c r="H201" s="70"/>
      <c r="I201" s="71"/>
      <c r="J201" s="71"/>
      <c r="K201" s="34" t="s">
        <v>65</v>
      </c>
      <c r="L201" s="78">
        <v>201</v>
      </c>
      <c r="M201" s="78"/>
      <c r="N201" s="73"/>
      <c r="O201" s="80" t="s">
        <v>197</v>
      </c>
      <c r="P201" s="82">
        <v>43698.63009259259</v>
      </c>
      <c r="Q201" s="80" t="s">
        <v>2110</v>
      </c>
      <c r="R201" s="80"/>
      <c r="S201" s="80"/>
      <c r="T201" s="80" t="s">
        <v>2195</v>
      </c>
      <c r="U201" s="83" t="s">
        <v>2201</v>
      </c>
      <c r="V201" s="83" t="s">
        <v>2201</v>
      </c>
      <c r="W201" s="82">
        <v>43698.63009259259</v>
      </c>
      <c r="X201" s="86">
        <v>43698</v>
      </c>
      <c r="Y201" s="88" t="s">
        <v>2209</v>
      </c>
      <c r="Z201" s="83" t="s">
        <v>2273</v>
      </c>
      <c r="AA201" s="80"/>
      <c r="AB201" s="80"/>
      <c r="AC201" s="88" t="s">
        <v>828</v>
      </c>
      <c r="AD201" s="80"/>
      <c r="AE201" s="80" t="b">
        <v>0</v>
      </c>
      <c r="AF201" s="80">
        <v>130</v>
      </c>
      <c r="AG201" s="88" t="s">
        <v>887</v>
      </c>
      <c r="AH201" s="80" t="b">
        <v>0</v>
      </c>
      <c r="AI201" s="80" t="s">
        <v>877</v>
      </c>
      <c r="AJ201" s="80"/>
      <c r="AK201" s="88" t="s">
        <v>887</v>
      </c>
      <c r="AL201" s="80" t="b">
        <v>0</v>
      </c>
      <c r="AM201" s="80">
        <v>54</v>
      </c>
      <c r="AN201" s="88" t="s">
        <v>887</v>
      </c>
      <c r="AO201" s="80" t="s">
        <v>895</v>
      </c>
      <c r="AP201" s="80" t="b">
        <v>0</v>
      </c>
      <c r="AQ201" s="88" t="s">
        <v>828</v>
      </c>
      <c r="AR201" s="80" t="s">
        <v>2397</v>
      </c>
      <c r="AS201" s="80">
        <v>0</v>
      </c>
      <c r="AT201" s="80">
        <v>0</v>
      </c>
      <c r="AU201" s="80"/>
      <c r="AV201" s="80"/>
      <c r="AW201" s="80"/>
      <c r="AX201" s="80"/>
      <c r="AY201" s="80"/>
      <c r="AZ201" s="80"/>
      <c r="BA201" s="80"/>
      <c r="BB201" s="80"/>
      <c r="BC201">
        <v>1</v>
      </c>
      <c r="BD201" s="79" t="str">
        <f>REPLACE(INDEX(GroupVertices[Group],MATCH(Edges[[#This Row],[Vertex 1]],GroupVertices[Vertex],0)),1,1,"")</f>
        <v>4</v>
      </c>
      <c r="BE201" s="79" t="str">
        <f>REPLACE(INDEX(GroupVertices[Group],MATCH(Edges[[#This Row],[Vertex 2]],GroupVertices[Vertex],0)),1,1,"")</f>
        <v>4</v>
      </c>
      <c r="BF201" s="48">
        <v>1</v>
      </c>
      <c r="BG201" s="49">
        <v>4.166666666666667</v>
      </c>
      <c r="BH201" s="48">
        <v>0</v>
      </c>
      <c r="BI201" s="49">
        <v>0</v>
      </c>
      <c r="BJ201" s="48">
        <v>0</v>
      </c>
      <c r="BK201" s="49">
        <v>0</v>
      </c>
      <c r="BL201" s="48">
        <v>23</v>
      </c>
      <c r="BM201" s="49">
        <v>95.83333333333333</v>
      </c>
      <c r="BN201" s="48">
        <v>24</v>
      </c>
    </row>
    <row r="202" spans="1:66" ht="15">
      <c r="A202" s="65" t="s">
        <v>406</v>
      </c>
      <c r="B202" s="65" t="s">
        <v>406</v>
      </c>
      <c r="C202" s="66" t="s">
        <v>3236</v>
      </c>
      <c r="D202" s="67">
        <v>3</v>
      </c>
      <c r="E202" s="68" t="s">
        <v>132</v>
      </c>
      <c r="F202" s="69">
        <v>25</v>
      </c>
      <c r="G202" s="66"/>
      <c r="H202" s="70"/>
      <c r="I202" s="71"/>
      <c r="J202" s="71"/>
      <c r="K202" s="34" t="s">
        <v>65</v>
      </c>
      <c r="L202" s="78">
        <v>202</v>
      </c>
      <c r="M202" s="78"/>
      <c r="N202" s="73"/>
      <c r="O202" s="80" t="s">
        <v>197</v>
      </c>
      <c r="P202" s="82">
        <v>43698.54684027778</v>
      </c>
      <c r="Q202" s="80" t="s">
        <v>2111</v>
      </c>
      <c r="R202" s="80"/>
      <c r="S202" s="80"/>
      <c r="T202" s="80"/>
      <c r="U202" s="80"/>
      <c r="V202" s="83" t="s">
        <v>1758</v>
      </c>
      <c r="W202" s="82">
        <v>43698.54684027778</v>
      </c>
      <c r="X202" s="86">
        <v>43698</v>
      </c>
      <c r="Y202" s="88" t="s">
        <v>2210</v>
      </c>
      <c r="Z202" s="83" t="s">
        <v>2274</v>
      </c>
      <c r="AA202" s="80"/>
      <c r="AB202" s="80"/>
      <c r="AC202" s="88" t="s">
        <v>2334</v>
      </c>
      <c r="AD202" s="80"/>
      <c r="AE202" s="80" t="b">
        <v>0</v>
      </c>
      <c r="AF202" s="80">
        <v>19407</v>
      </c>
      <c r="AG202" s="88" t="s">
        <v>887</v>
      </c>
      <c r="AH202" s="80" t="b">
        <v>0</v>
      </c>
      <c r="AI202" s="80" t="s">
        <v>877</v>
      </c>
      <c r="AJ202" s="80"/>
      <c r="AK202" s="88" t="s">
        <v>887</v>
      </c>
      <c r="AL202" s="80" t="b">
        <v>0</v>
      </c>
      <c r="AM202" s="80">
        <v>8344</v>
      </c>
      <c r="AN202" s="88" t="s">
        <v>887</v>
      </c>
      <c r="AO202" s="80" t="s">
        <v>891</v>
      </c>
      <c r="AP202" s="80" t="b">
        <v>0</v>
      </c>
      <c r="AQ202" s="88" t="s">
        <v>2334</v>
      </c>
      <c r="AR202" s="80" t="s">
        <v>2397</v>
      </c>
      <c r="AS202" s="80">
        <v>0</v>
      </c>
      <c r="AT202" s="80">
        <v>0</v>
      </c>
      <c r="AU202" s="80" t="s">
        <v>899</v>
      </c>
      <c r="AV202" s="80" t="s">
        <v>901</v>
      </c>
      <c r="AW202" s="80" t="s">
        <v>902</v>
      </c>
      <c r="AX202" s="80" t="s">
        <v>903</v>
      </c>
      <c r="AY202" s="80" t="s">
        <v>905</v>
      </c>
      <c r="AZ202" s="80" t="s">
        <v>907</v>
      </c>
      <c r="BA202" s="80" t="s">
        <v>909</v>
      </c>
      <c r="BB202" s="83" t="s">
        <v>910</v>
      </c>
      <c r="BC202">
        <v>1</v>
      </c>
      <c r="BD202" s="79" t="str">
        <f>REPLACE(INDEX(GroupVertices[Group],MATCH(Edges[[#This Row],[Vertex 1]],GroupVertices[Vertex],0)),1,1,"")</f>
        <v>13</v>
      </c>
      <c r="BE202" s="79" t="str">
        <f>REPLACE(INDEX(GroupVertices[Group],MATCH(Edges[[#This Row],[Vertex 2]],GroupVertices[Vertex],0)),1,1,"")</f>
        <v>13</v>
      </c>
      <c r="BF202" s="48">
        <v>0</v>
      </c>
      <c r="BG202" s="49">
        <v>0</v>
      </c>
      <c r="BH202" s="48">
        <v>1</v>
      </c>
      <c r="BI202" s="49">
        <v>2.272727272727273</v>
      </c>
      <c r="BJ202" s="48">
        <v>0</v>
      </c>
      <c r="BK202" s="49">
        <v>0</v>
      </c>
      <c r="BL202" s="48">
        <v>43</v>
      </c>
      <c r="BM202" s="49">
        <v>97.72727272727273</v>
      </c>
      <c r="BN202" s="48">
        <v>44</v>
      </c>
    </row>
    <row r="203" spans="1:66" ht="15">
      <c r="A203" s="65" t="s">
        <v>292</v>
      </c>
      <c r="B203" s="65" t="s">
        <v>406</v>
      </c>
      <c r="C203" s="66" t="s">
        <v>3239</v>
      </c>
      <c r="D203" s="67">
        <v>6.5</v>
      </c>
      <c r="E203" s="68" t="s">
        <v>132</v>
      </c>
      <c r="F203" s="69">
        <v>16.5</v>
      </c>
      <c r="G203" s="66"/>
      <c r="H203" s="70"/>
      <c r="I203" s="71"/>
      <c r="J203" s="71"/>
      <c r="K203" s="34" t="s">
        <v>65</v>
      </c>
      <c r="L203" s="78">
        <v>203</v>
      </c>
      <c r="M203" s="78"/>
      <c r="N203" s="73"/>
      <c r="O203" s="80" t="s">
        <v>419</v>
      </c>
      <c r="P203" s="82">
        <v>43698.62666666666</v>
      </c>
      <c r="Q203" s="80" t="s">
        <v>2112</v>
      </c>
      <c r="R203" s="80"/>
      <c r="S203" s="80"/>
      <c r="T203" s="80"/>
      <c r="U203" s="80"/>
      <c r="V203" s="83" t="s">
        <v>569</v>
      </c>
      <c r="W203" s="82">
        <v>43698.62666666666</v>
      </c>
      <c r="X203" s="86">
        <v>43698</v>
      </c>
      <c r="Y203" s="88" t="s">
        <v>2211</v>
      </c>
      <c r="Z203" s="83" t="s">
        <v>2275</v>
      </c>
      <c r="AA203" s="80"/>
      <c r="AB203" s="80"/>
      <c r="AC203" s="88" t="s">
        <v>2335</v>
      </c>
      <c r="AD203" s="88" t="s">
        <v>2337</v>
      </c>
      <c r="AE203" s="80" t="b">
        <v>0</v>
      </c>
      <c r="AF203" s="80">
        <v>0</v>
      </c>
      <c r="AG203" s="88" t="s">
        <v>869</v>
      </c>
      <c r="AH203" s="80" t="b">
        <v>0</v>
      </c>
      <c r="AI203" s="80" t="s">
        <v>877</v>
      </c>
      <c r="AJ203" s="80"/>
      <c r="AK203" s="88" t="s">
        <v>887</v>
      </c>
      <c r="AL203" s="80" t="b">
        <v>0</v>
      </c>
      <c r="AM203" s="80">
        <v>0</v>
      </c>
      <c r="AN203" s="88" t="s">
        <v>887</v>
      </c>
      <c r="AO203" s="80" t="s">
        <v>895</v>
      </c>
      <c r="AP203" s="80" t="b">
        <v>0</v>
      </c>
      <c r="AQ203" s="88" t="s">
        <v>2337</v>
      </c>
      <c r="AR203" s="80" t="s">
        <v>2397</v>
      </c>
      <c r="AS203" s="80">
        <v>0</v>
      </c>
      <c r="AT203" s="80">
        <v>0</v>
      </c>
      <c r="AU203" s="80"/>
      <c r="AV203" s="80"/>
      <c r="AW203" s="80"/>
      <c r="AX203" s="80"/>
      <c r="AY203" s="80"/>
      <c r="AZ203" s="80"/>
      <c r="BA203" s="80"/>
      <c r="BB203" s="80"/>
      <c r="BC203">
        <v>3</v>
      </c>
      <c r="BD203" s="79" t="str">
        <f>REPLACE(INDEX(GroupVertices[Group],MATCH(Edges[[#This Row],[Vertex 1]],GroupVertices[Vertex],0)),1,1,"")</f>
        <v>13</v>
      </c>
      <c r="BE203" s="79" t="str">
        <f>REPLACE(INDEX(GroupVertices[Group],MATCH(Edges[[#This Row],[Vertex 2]],GroupVertices[Vertex],0)),1,1,"")</f>
        <v>13</v>
      </c>
      <c r="BF203" s="48"/>
      <c r="BG203" s="49"/>
      <c r="BH203" s="48"/>
      <c r="BI203" s="49"/>
      <c r="BJ203" s="48"/>
      <c r="BK203" s="49"/>
      <c r="BL203" s="48"/>
      <c r="BM203" s="49"/>
      <c r="BN203" s="48"/>
    </row>
    <row r="204" spans="1:66" ht="15">
      <c r="A204" s="65" t="s">
        <v>292</v>
      </c>
      <c r="B204" s="65" t="s">
        <v>406</v>
      </c>
      <c r="C204" s="66" t="s">
        <v>3239</v>
      </c>
      <c r="D204" s="67">
        <v>6.5</v>
      </c>
      <c r="E204" s="68" t="s">
        <v>132</v>
      </c>
      <c r="F204" s="69">
        <v>16.5</v>
      </c>
      <c r="G204" s="66"/>
      <c r="H204" s="70"/>
      <c r="I204" s="71"/>
      <c r="J204" s="71"/>
      <c r="K204" s="34" t="s">
        <v>65</v>
      </c>
      <c r="L204" s="78">
        <v>204</v>
      </c>
      <c r="M204" s="78"/>
      <c r="N204" s="73"/>
      <c r="O204" s="80" t="s">
        <v>419</v>
      </c>
      <c r="P204" s="82">
        <v>43698.763125</v>
      </c>
      <c r="Q204" s="80" t="s">
        <v>2113</v>
      </c>
      <c r="R204" s="80"/>
      <c r="S204" s="80"/>
      <c r="T204" s="80"/>
      <c r="U204" s="80"/>
      <c r="V204" s="83" t="s">
        <v>569</v>
      </c>
      <c r="W204" s="82">
        <v>43698.763125</v>
      </c>
      <c r="X204" s="86">
        <v>43698</v>
      </c>
      <c r="Y204" s="88" t="s">
        <v>2212</v>
      </c>
      <c r="Z204" s="83" t="s">
        <v>2276</v>
      </c>
      <c r="AA204" s="80"/>
      <c r="AB204" s="80"/>
      <c r="AC204" s="88" t="s">
        <v>2336</v>
      </c>
      <c r="AD204" s="88" t="s">
        <v>2338</v>
      </c>
      <c r="AE204" s="80" t="b">
        <v>0</v>
      </c>
      <c r="AF204" s="80">
        <v>0</v>
      </c>
      <c r="AG204" s="88" t="s">
        <v>869</v>
      </c>
      <c r="AH204" s="80" t="b">
        <v>0</v>
      </c>
      <c r="AI204" s="80" t="s">
        <v>877</v>
      </c>
      <c r="AJ204" s="80"/>
      <c r="AK204" s="88" t="s">
        <v>887</v>
      </c>
      <c r="AL204" s="80" t="b">
        <v>0</v>
      </c>
      <c r="AM204" s="80">
        <v>0</v>
      </c>
      <c r="AN204" s="88" t="s">
        <v>887</v>
      </c>
      <c r="AO204" s="80" t="s">
        <v>895</v>
      </c>
      <c r="AP204" s="80" t="b">
        <v>0</v>
      </c>
      <c r="AQ204" s="88" t="s">
        <v>2338</v>
      </c>
      <c r="AR204" s="80" t="s">
        <v>2397</v>
      </c>
      <c r="AS204" s="80">
        <v>0</v>
      </c>
      <c r="AT204" s="80">
        <v>0</v>
      </c>
      <c r="AU204" s="80"/>
      <c r="AV204" s="80"/>
      <c r="AW204" s="80"/>
      <c r="AX204" s="80"/>
      <c r="AY204" s="80"/>
      <c r="AZ204" s="80"/>
      <c r="BA204" s="80"/>
      <c r="BB204" s="80"/>
      <c r="BC204">
        <v>3</v>
      </c>
      <c r="BD204" s="79" t="str">
        <f>REPLACE(INDEX(GroupVertices[Group],MATCH(Edges[[#This Row],[Vertex 1]],GroupVertices[Vertex],0)),1,1,"")</f>
        <v>13</v>
      </c>
      <c r="BE204" s="79" t="str">
        <f>REPLACE(INDEX(GroupVertices[Group],MATCH(Edges[[#This Row],[Vertex 2]],GroupVertices[Vertex],0)),1,1,"")</f>
        <v>13</v>
      </c>
      <c r="BF204" s="48"/>
      <c r="BG204" s="49"/>
      <c r="BH204" s="48"/>
      <c r="BI204" s="49"/>
      <c r="BJ204" s="48"/>
      <c r="BK204" s="49"/>
      <c r="BL204" s="48"/>
      <c r="BM204" s="49"/>
      <c r="BN204" s="48"/>
    </row>
    <row r="205" spans="1:66" ht="15">
      <c r="A205" s="65" t="s">
        <v>407</v>
      </c>
      <c r="B205" s="65" t="s">
        <v>406</v>
      </c>
      <c r="C205" s="66" t="s">
        <v>3239</v>
      </c>
      <c r="D205" s="67">
        <v>6.5</v>
      </c>
      <c r="E205" s="68" t="s">
        <v>132</v>
      </c>
      <c r="F205" s="69">
        <v>16.5</v>
      </c>
      <c r="G205" s="66"/>
      <c r="H205" s="70"/>
      <c r="I205" s="71"/>
      <c r="J205" s="71"/>
      <c r="K205" s="34" t="s">
        <v>65</v>
      </c>
      <c r="L205" s="78">
        <v>205</v>
      </c>
      <c r="M205" s="78"/>
      <c r="N205" s="73"/>
      <c r="O205" s="80" t="s">
        <v>420</v>
      </c>
      <c r="P205" s="82">
        <v>43698.623344907406</v>
      </c>
      <c r="Q205" s="80" t="s">
        <v>2114</v>
      </c>
      <c r="R205" s="80"/>
      <c r="S205" s="80"/>
      <c r="T205" s="80"/>
      <c r="U205" s="80"/>
      <c r="V205" s="83" t="s">
        <v>1759</v>
      </c>
      <c r="W205" s="82">
        <v>43698.623344907406</v>
      </c>
      <c r="X205" s="86">
        <v>43698</v>
      </c>
      <c r="Y205" s="88" t="s">
        <v>2213</v>
      </c>
      <c r="Z205" s="83" t="s">
        <v>2277</v>
      </c>
      <c r="AA205" s="80"/>
      <c r="AB205" s="80"/>
      <c r="AC205" s="88" t="s">
        <v>2337</v>
      </c>
      <c r="AD205" s="88" t="s">
        <v>2334</v>
      </c>
      <c r="AE205" s="80" t="b">
        <v>0</v>
      </c>
      <c r="AF205" s="80">
        <v>0</v>
      </c>
      <c r="AG205" s="88" t="s">
        <v>2377</v>
      </c>
      <c r="AH205" s="80" t="b">
        <v>0</v>
      </c>
      <c r="AI205" s="80" t="s">
        <v>877</v>
      </c>
      <c r="AJ205" s="80"/>
      <c r="AK205" s="88" t="s">
        <v>887</v>
      </c>
      <c r="AL205" s="80" t="b">
        <v>0</v>
      </c>
      <c r="AM205" s="80">
        <v>0</v>
      </c>
      <c r="AN205" s="88" t="s">
        <v>887</v>
      </c>
      <c r="AO205" s="80" t="s">
        <v>893</v>
      </c>
      <c r="AP205" s="80" t="b">
        <v>0</v>
      </c>
      <c r="AQ205" s="88" t="s">
        <v>2334</v>
      </c>
      <c r="AR205" s="80" t="s">
        <v>2397</v>
      </c>
      <c r="AS205" s="80">
        <v>0</v>
      </c>
      <c r="AT205" s="80">
        <v>0</v>
      </c>
      <c r="AU205" s="80"/>
      <c r="AV205" s="80"/>
      <c r="AW205" s="80"/>
      <c r="AX205" s="80"/>
      <c r="AY205" s="80"/>
      <c r="AZ205" s="80"/>
      <c r="BA205" s="80"/>
      <c r="BB205" s="80"/>
      <c r="BC205">
        <v>3</v>
      </c>
      <c r="BD205" s="79" t="str">
        <f>REPLACE(INDEX(GroupVertices[Group],MATCH(Edges[[#This Row],[Vertex 1]],GroupVertices[Vertex],0)),1,1,"")</f>
        <v>13</v>
      </c>
      <c r="BE205" s="79" t="str">
        <f>REPLACE(INDEX(GroupVertices[Group],MATCH(Edges[[#This Row],[Vertex 2]],GroupVertices[Vertex],0)),1,1,"")</f>
        <v>13</v>
      </c>
      <c r="BF205" s="48">
        <v>1</v>
      </c>
      <c r="BG205" s="49">
        <v>4.166666666666667</v>
      </c>
      <c r="BH205" s="48">
        <v>1</v>
      </c>
      <c r="BI205" s="49">
        <v>4.166666666666667</v>
      </c>
      <c r="BJ205" s="48">
        <v>0</v>
      </c>
      <c r="BK205" s="49">
        <v>0</v>
      </c>
      <c r="BL205" s="48">
        <v>22</v>
      </c>
      <c r="BM205" s="49">
        <v>91.66666666666667</v>
      </c>
      <c r="BN205" s="48">
        <v>24</v>
      </c>
    </row>
    <row r="206" spans="1:66" ht="15">
      <c r="A206" s="65" t="s">
        <v>407</v>
      </c>
      <c r="B206" s="65" t="s">
        <v>406</v>
      </c>
      <c r="C206" s="66" t="s">
        <v>3239</v>
      </c>
      <c r="D206" s="67">
        <v>6.5</v>
      </c>
      <c r="E206" s="68" t="s">
        <v>132</v>
      </c>
      <c r="F206" s="69">
        <v>16.5</v>
      </c>
      <c r="G206" s="66"/>
      <c r="H206" s="70"/>
      <c r="I206" s="71"/>
      <c r="J206" s="71"/>
      <c r="K206" s="34" t="s">
        <v>65</v>
      </c>
      <c r="L206" s="78">
        <v>206</v>
      </c>
      <c r="M206" s="78"/>
      <c r="N206" s="73"/>
      <c r="O206" s="80" t="s">
        <v>419</v>
      </c>
      <c r="P206" s="82">
        <v>43698.76142361111</v>
      </c>
      <c r="Q206" s="80" t="s">
        <v>2115</v>
      </c>
      <c r="R206" s="80"/>
      <c r="S206" s="80"/>
      <c r="T206" s="80"/>
      <c r="U206" s="80"/>
      <c r="V206" s="83" t="s">
        <v>1759</v>
      </c>
      <c r="W206" s="82">
        <v>43698.76142361111</v>
      </c>
      <c r="X206" s="86">
        <v>43698</v>
      </c>
      <c r="Y206" s="88" t="s">
        <v>2214</v>
      </c>
      <c r="Z206" s="83" t="s">
        <v>2278</v>
      </c>
      <c r="AA206" s="80"/>
      <c r="AB206" s="80"/>
      <c r="AC206" s="88" t="s">
        <v>2338</v>
      </c>
      <c r="AD206" s="88" t="s">
        <v>2335</v>
      </c>
      <c r="AE206" s="80" t="b">
        <v>0</v>
      </c>
      <c r="AF206" s="80">
        <v>0</v>
      </c>
      <c r="AG206" s="88" t="s">
        <v>2378</v>
      </c>
      <c r="AH206" s="80" t="b">
        <v>0</v>
      </c>
      <c r="AI206" s="80" t="s">
        <v>877</v>
      </c>
      <c r="AJ206" s="80"/>
      <c r="AK206" s="88" t="s">
        <v>887</v>
      </c>
      <c r="AL206" s="80" t="b">
        <v>0</v>
      </c>
      <c r="AM206" s="80">
        <v>0</v>
      </c>
      <c r="AN206" s="88" t="s">
        <v>887</v>
      </c>
      <c r="AO206" s="80" t="s">
        <v>893</v>
      </c>
      <c r="AP206" s="80" t="b">
        <v>0</v>
      </c>
      <c r="AQ206" s="88" t="s">
        <v>2335</v>
      </c>
      <c r="AR206" s="80" t="s">
        <v>2397</v>
      </c>
      <c r="AS206" s="80">
        <v>0</v>
      </c>
      <c r="AT206" s="80">
        <v>0</v>
      </c>
      <c r="AU206" s="80"/>
      <c r="AV206" s="80"/>
      <c r="AW206" s="80"/>
      <c r="AX206" s="80"/>
      <c r="AY206" s="80"/>
      <c r="AZ206" s="80"/>
      <c r="BA206" s="80"/>
      <c r="BB206" s="80"/>
      <c r="BC206">
        <v>3</v>
      </c>
      <c r="BD206" s="79" t="str">
        <f>REPLACE(INDEX(GroupVertices[Group],MATCH(Edges[[#This Row],[Vertex 1]],GroupVertices[Vertex],0)),1,1,"")</f>
        <v>13</v>
      </c>
      <c r="BE206" s="79" t="str">
        <f>REPLACE(INDEX(GroupVertices[Group],MATCH(Edges[[#This Row],[Vertex 2]],GroupVertices[Vertex],0)),1,1,"")</f>
        <v>13</v>
      </c>
      <c r="BF206" s="48"/>
      <c r="BG206" s="49"/>
      <c r="BH206" s="48"/>
      <c r="BI206" s="49"/>
      <c r="BJ206" s="48"/>
      <c r="BK206" s="49"/>
      <c r="BL206" s="48"/>
      <c r="BM206" s="49"/>
      <c r="BN206" s="48"/>
    </row>
    <row r="207" spans="1:66" ht="15">
      <c r="A207" s="65" t="s">
        <v>407</v>
      </c>
      <c r="B207" s="65" t="s">
        <v>406</v>
      </c>
      <c r="C207" s="66" t="s">
        <v>3239</v>
      </c>
      <c r="D207" s="67">
        <v>6.5</v>
      </c>
      <c r="E207" s="68" t="s">
        <v>132</v>
      </c>
      <c r="F207" s="69">
        <v>16.5</v>
      </c>
      <c r="G207" s="66"/>
      <c r="H207" s="70"/>
      <c r="I207" s="71"/>
      <c r="J207" s="71"/>
      <c r="K207" s="34" t="s">
        <v>65</v>
      </c>
      <c r="L207" s="78">
        <v>207</v>
      </c>
      <c r="M207" s="78"/>
      <c r="N207" s="73"/>
      <c r="O207" s="80" t="s">
        <v>419</v>
      </c>
      <c r="P207" s="82">
        <v>43698.7653587963</v>
      </c>
      <c r="Q207" s="80" t="s">
        <v>2116</v>
      </c>
      <c r="R207" s="80"/>
      <c r="S207" s="80"/>
      <c r="T207" s="80"/>
      <c r="U207" s="80"/>
      <c r="V207" s="83" t="s">
        <v>1759</v>
      </c>
      <c r="W207" s="82">
        <v>43698.7653587963</v>
      </c>
      <c r="X207" s="86">
        <v>43698</v>
      </c>
      <c r="Y207" s="88" t="s">
        <v>2215</v>
      </c>
      <c r="Z207" s="83" t="s">
        <v>2279</v>
      </c>
      <c r="AA207" s="80"/>
      <c r="AB207" s="80"/>
      <c r="AC207" s="88" t="s">
        <v>833</v>
      </c>
      <c r="AD207" s="88" t="s">
        <v>2336</v>
      </c>
      <c r="AE207" s="80" t="b">
        <v>0</v>
      </c>
      <c r="AF207" s="80">
        <v>0</v>
      </c>
      <c r="AG207" s="88" t="s">
        <v>2378</v>
      </c>
      <c r="AH207" s="80" t="b">
        <v>0</v>
      </c>
      <c r="AI207" s="80" t="s">
        <v>877</v>
      </c>
      <c r="AJ207" s="80"/>
      <c r="AK207" s="88" t="s">
        <v>887</v>
      </c>
      <c r="AL207" s="80" t="b">
        <v>0</v>
      </c>
      <c r="AM207" s="80">
        <v>0</v>
      </c>
      <c r="AN207" s="88" t="s">
        <v>887</v>
      </c>
      <c r="AO207" s="80" t="s">
        <v>893</v>
      </c>
      <c r="AP207" s="80" t="b">
        <v>0</v>
      </c>
      <c r="AQ207" s="88" t="s">
        <v>2336</v>
      </c>
      <c r="AR207" s="80" t="s">
        <v>2397</v>
      </c>
      <c r="AS207" s="80">
        <v>0</v>
      </c>
      <c r="AT207" s="80">
        <v>0</v>
      </c>
      <c r="AU207" s="80"/>
      <c r="AV207" s="80"/>
      <c r="AW207" s="80"/>
      <c r="AX207" s="80"/>
      <c r="AY207" s="80"/>
      <c r="AZ207" s="80"/>
      <c r="BA207" s="80"/>
      <c r="BB207" s="80"/>
      <c r="BC207">
        <v>3</v>
      </c>
      <c r="BD207" s="79" t="str">
        <f>REPLACE(INDEX(GroupVertices[Group],MATCH(Edges[[#This Row],[Vertex 1]],GroupVertices[Vertex],0)),1,1,"")</f>
        <v>13</v>
      </c>
      <c r="BE207" s="79" t="str">
        <f>REPLACE(INDEX(GroupVertices[Group],MATCH(Edges[[#This Row],[Vertex 2]],GroupVertices[Vertex],0)),1,1,"")</f>
        <v>13</v>
      </c>
      <c r="BF207" s="48"/>
      <c r="BG207" s="49"/>
      <c r="BH207" s="48"/>
      <c r="BI207" s="49"/>
      <c r="BJ207" s="48"/>
      <c r="BK207" s="49"/>
      <c r="BL207" s="48"/>
      <c r="BM207" s="49"/>
      <c r="BN207" s="48"/>
    </row>
    <row r="208" spans="1:66" ht="15">
      <c r="A208" s="65" t="s">
        <v>292</v>
      </c>
      <c r="B208" s="65" t="s">
        <v>407</v>
      </c>
      <c r="C208" s="66" t="s">
        <v>3239</v>
      </c>
      <c r="D208" s="67">
        <v>6.5</v>
      </c>
      <c r="E208" s="68" t="s">
        <v>132</v>
      </c>
      <c r="F208" s="69">
        <v>16.5</v>
      </c>
      <c r="G208" s="66"/>
      <c r="H208" s="70"/>
      <c r="I208" s="71"/>
      <c r="J208" s="71"/>
      <c r="K208" s="34" t="s">
        <v>66</v>
      </c>
      <c r="L208" s="78">
        <v>208</v>
      </c>
      <c r="M208" s="78"/>
      <c r="N208" s="73"/>
      <c r="O208" s="80" t="s">
        <v>420</v>
      </c>
      <c r="P208" s="82">
        <v>43698.62666666666</v>
      </c>
      <c r="Q208" s="80" t="s">
        <v>2112</v>
      </c>
      <c r="R208" s="80"/>
      <c r="S208" s="80"/>
      <c r="T208" s="80"/>
      <c r="U208" s="80"/>
      <c r="V208" s="83" t="s">
        <v>569</v>
      </c>
      <c r="W208" s="82">
        <v>43698.62666666666</v>
      </c>
      <c r="X208" s="86">
        <v>43698</v>
      </c>
      <c r="Y208" s="88" t="s">
        <v>2211</v>
      </c>
      <c r="Z208" s="83" t="s">
        <v>2275</v>
      </c>
      <c r="AA208" s="80"/>
      <c r="AB208" s="80"/>
      <c r="AC208" s="88" t="s">
        <v>2335</v>
      </c>
      <c r="AD208" s="88" t="s">
        <v>2337</v>
      </c>
      <c r="AE208" s="80" t="b">
        <v>0</v>
      </c>
      <c r="AF208" s="80">
        <v>0</v>
      </c>
      <c r="AG208" s="88" t="s">
        <v>869</v>
      </c>
      <c r="AH208" s="80" t="b">
        <v>0</v>
      </c>
      <c r="AI208" s="80" t="s">
        <v>877</v>
      </c>
      <c r="AJ208" s="80"/>
      <c r="AK208" s="88" t="s">
        <v>887</v>
      </c>
      <c r="AL208" s="80" t="b">
        <v>0</v>
      </c>
      <c r="AM208" s="80">
        <v>0</v>
      </c>
      <c r="AN208" s="88" t="s">
        <v>887</v>
      </c>
      <c r="AO208" s="80" t="s">
        <v>895</v>
      </c>
      <c r="AP208" s="80" t="b">
        <v>0</v>
      </c>
      <c r="AQ208" s="88" t="s">
        <v>2337</v>
      </c>
      <c r="AR208" s="80" t="s">
        <v>2397</v>
      </c>
      <c r="AS208" s="80">
        <v>0</v>
      </c>
      <c r="AT208" s="80">
        <v>0</v>
      </c>
      <c r="AU208" s="80"/>
      <c r="AV208" s="80"/>
      <c r="AW208" s="80"/>
      <c r="AX208" s="80"/>
      <c r="AY208" s="80"/>
      <c r="AZ208" s="80"/>
      <c r="BA208" s="80"/>
      <c r="BB208" s="80"/>
      <c r="BC208">
        <v>3</v>
      </c>
      <c r="BD208" s="79" t="str">
        <f>REPLACE(INDEX(GroupVertices[Group],MATCH(Edges[[#This Row],[Vertex 1]],GroupVertices[Vertex],0)),1,1,"")</f>
        <v>13</v>
      </c>
      <c r="BE208" s="79" t="str">
        <f>REPLACE(INDEX(GroupVertices[Group],MATCH(Edges[[#This Row],[Vertex 2]],GroupVertices[Vertex],0)),1,1,"")</f>
        <v>13</v>
      </c>
      <c r="BF208" s="48">
        <v>0</v>
      </c>
      <c r="BG208" s="49">
        <v>0</v>
      </c>
      <c r="BH208" s="48">
        <v>3</v>
      </c>
      <c r="BI208" s="49">
        <v>9.090909090909092</v>
      </c>
      <c r="BJ208" s="48">
        <v>0</v>
      </c>
      <c r="BK208" s="49">
        <v>0</v>
      </c>
      <c r="BL208" s="48">
        <v>30</v>
      </c>
      <c r="BM208" s="49">
        <v>90.9090909090909</v>
      </c>
      <c r="BN208" s="48">
        <v>33</v>
      </c>
    </row>
    <row r="209" spans="1:66" ht="15">
      <c r="A209" s="65" t="s">
        <v>292</v>
      </c>
      <c r="B209" s="65" t="s">
        <v>407</v>
      </c>
      <c r="C209" s="66" t="s">
        <v>3239</v>
      </c>
      <c r="D209" s="67">
        <v>6.5</v>
      </c>
      <c r="E209" s="68" t="s">
        <v>132</v>
      </c>
      <c r="F209" s="69">
        <v>16.5</v>
      </c>
      <c r="G209" s="66"/>
      <c r="H209" s="70"/>
      <c r="I209" s="71"/>
      <c r="J209" s="71"/>
      <c r="K209" s="34" t="s">
        <v>66</v>
      </c>
      <c r="L209" s="78">
        <v>209</v>
      </c>
      <c r="M209" s="78"/>
      <c r="N209" s="73"/>
      <c r="O209" s="80" t="s">
        <v>420</v>
      </c>
      <c r="P209" s="82">
        <v>43698.763125</v>
      </c>
      <c r="Q209" s="80" t="s">
        <v>2113</v>
      </c>
      <c r="R209" s="80"/>
      <c r="S209" s="80"/>
      <c r="T209" s="80"/>
      <c r="U209" s="80"/>
      <c r="V209" s="83" t="s">
        <v>569</v>
      </c>
      <c r="W209" s="82">
        <v>43698.763125</v>
      </c>
      <c r="X209" s="86">
        <v>43698</v>
      </c>
      <c r="Y209" s="88" t="s">
        <v>2212</v>
      </c>
      <c r="Z209" s="83" t="s">
        <v>2276</v>
      </c>
      <c r="AA209" s="80"/>
      <c r="AB209" s="80"/>
      <c r="AC209" s="88" t="s">
        <v>2336</v>
      </c>
      <c r="AD209" s="88" t="s">
        <v>2338</v>
      </c>
      <c r="AE209" s="80" t="b">
        <v>0</v>
      </c>
      <c r="AF209" s="80">
        <v>0</v>
      </c>
      <c r="AG209" s="88" t="s">
        <v>869</v>
      </c>
      <c r="AH209" s="80" t="b">
        <v>0</v>
      </c>
      <c r="AI209" s="80" t="s">
        <v>877</v>
      </c>
      <c r="AJ209" s="80"/>
      <c r="AK209" s="88" t="s">
        <v>887</v>
      </c>
      <c r="AL209" s="80" t="b">
        <v>0</v>
      </c>
      <c r="AM209" s="80">
        <v>0</v>
      </c>
      <c r="AN209" s="88" t="s">
        <v>887</v>
      </c>
      <c r="AO209" s="80" t="s">
        <v>895</v>
      </c>
      <c r="AP209" s="80" t="b">
        <v>0</v>
      </c>
      <c r="AQ209" s="88" t="s">
        <v>2338</v>
      </c>
      <c r="AR209" s="80" t="s">
        <v>2397</v>
      </c>
      <c r="AS209" s="80">
        <v>0</v>
      </c>
      <c r="AT209" s="80">
        <v>0</v>
      </c>
      <c r="AU209" s="80"/>
      <c r="AV209" s="80"/>
      <c r="AW209" s="80"/>
      <c r="AX209" s="80"/>
      <c r="AY209" s="80"/>
      <c r="AZ209" s="80"/>
      <c r="BA209" s="80"/>
      <c r="BB209" s="80"/>
      <c r="BC209">
        <v>3</v>
      </c>
      <c r="BD209" s="79" t="str">
        <f>REPLACE(INDEX(GroupVertices[Group],MATCH(Edges[[#This Row],[Vertex 1]],GroupVertices[Vertex],0)),1,1,"")</f>
        <v>13</v>
      </c>
      <c r="BE209" s="79" t="str">
        <f>REPLACE(INDEX(GroupVertices[Group],MATCH(Edges[[#This Row],[Vertex 2]],GroupVertices[Vertex],0)),1,1,"")</f>
        <v>13</v>
      </c>
      <c r="BF209" s="48">
        <v>4</v>
      </c>
      <c r="BG209" s="49">
        <v>9.523809523809524</v>
      </c>
      <c r="BH209" s="48">
        <v>4</v>
      </c>
      <c r="BI209" s="49">
        <v>9.523809523809524</v>
      </c>
      <c r="BJ209" s="48">
        <v>0</v>
      </c>
      <c r="BK209" s="49">
        <v>0</v>
      </c>
      <c r="BL209" s="48">
        <v>34</v>
      </c>
      <c r="BM209" s="49">
        <v>80.95238095238095</v>
      </c>
      <c r="BN209" s="48">
        <v>42</v>
      </c>
    </row>
    <row r="210" spans="1:66" ht="15">
      <c r="A210" s="65" t="s">
        <v>407</v>
      </c>
      <c r="B210" s="65" t="s">
        <v>292</v>
      </c>
      <c r="C210" s="66" t="s">
        <v>3237</v>
      </c>
      <c r="D210" s="67">
        <v>4.75</v>
      </c>
      <c r="E210" s="68" t="s">
        <v>132</v>
      </c>
      <c r="F210" s="69">
        <v>20.75</v>
      </c>
      <c r="G210" s="66"/>
      <c r="H210" s="70"/>
      <c r="I210" s="71"/>
      <c r="J210" s="71"/>
      <c r="K210" s="34" t="s">
        <v>66</v>
      </c>
      <c r="L210" s="78">
        <v>210</v>
      </c>
      <c r="M210" s="78"/>
      <c r="N210" s="73"/>
      <c r="O210" s="80" t="s">
        <v>420</v>
      </c>
      <c r="P210" s="82">
        <v>43698.76142361111</v>
      </c>
      <c r="Q210" s="80" t="s">
        <v>2115</v>
      </c>
      <c r="R210" s="80"/>
      <c r="S210" s="80"/>
      <c r="T210" s="80"/>
      <c r="U210" s="80"/>
      <c r="V210" s="83" t="s">
        <v>1759</v>
      </c>
      <c r="W210" s="82">
        <v>43698.76142361111</v>
      </c>
      <c r="X210" s="86">
        <v>43698</v>
      </c>
      <c r="Y210" s="88" t="s">
        <v>2214</v>
      </c>
      <c r="Z210" s="83" t="s">
        <v>2278</v>
      </c>
      <c r="AA210" s="80"/>
      <c r="AB210" s="80"/>
      <c r="AC210" s="88" t="s">
        <v>2338</v>
      </c>
      <c r="AD210" s="88" t="s">
        <v>2335</v>
      </c>
      <c r="AE210" s="80" t="b">
        <v>0</v>
      </c>
      <c r="AF210" s="80">
        <v>0</v>
      </c>
      <c r="AG210" s="88" t="s">
        <v>2378</v>
      </c>
      <c r="AH210" s="80" t="b">
        <v>0</v>
      </c>
      <c r="AI210" s="80" t="s">
        <v>877</v>
      </c>
      <c r="AJ210" s="80"/>
      <c r="AK210" s="88" t="s">
        <v>887</v>
      </c>
      <c r="AL210" s="80" t="b">
        <v>0</v>
      </c>
      <c r="AM210" s="80">
        <v>0</v>
      </c>
      <c r="AN210" s="88" t="s">
        <v>887</v>
      </c>
      <c r="AO210" s="80" t="s">
        <v>893</v>
      </c>
      <c r="AP210" s="80" t="b">
        <v>0</v>
      </c>
      <c r="AQ210" s="88" t="s">
        <v>2335</v>
      </c>
      <c r="AR210" s="80" t="s">
        <v>2397</v>
      </c>
      <c r="AS210" s="80">
        <v>0</v>
      </c>
      <c r="AT210" s="80">
        <v>0</v>
      </c>
      <c r="AU210" s="80"/>
      <c r="AV210" s="80"/>
      <c r="AW210" s="80"/>
      <c r="AX210" s="80"/>
      <c r="AY210" s="80"/>
      <c r="AZ210" s="80"/>
      <c r="BA210" s="80"/>
      <c r="BB210" s="80"/>
      <c r="BC210">
        <v>2</v>
      </c>
      <c r="BD210" s="79" t="str">
        <f>REPLACE(INDEX(GroupVertices[Group],MATCH(Edges[[#This Row],[Vertex 1]],GroupVertices[Vertex],0)),1,1,"")</f>
        <v>13</v>
      </c>
      <c r="BE210" s="79" t="str">
        <f>REPLACE(INDEX(GroupVertices[Group],MATCH(Edges[[#This Row],[Vertex 2]],GroupVertices[Vertex],0)),1,1,"")</f>
        <v>13</v>
      </c>
      <c r="BF210" s="48">
        <v>3</v>
      </c>
      <c r="BG210" s="49">
        <v>9.090909090909092</v>
      </c>
      <c r="BH210" s="48">
        <v>0</v>
      </c>
      <c r="BI210" s="49">
        <v>0</v>
      </c>
      <c r="BJ210" s="48">
        <v>0</v>
      </c>
      <c r="BK210" s="49">
        <v>0</v>
      </c>
      <c r="BL210" s="48">
        <v>30</v>
      </c>
      <c r="BM210" s="49">
        <v>90.9090909090909</v>
      </c>
      <c r="BN210" s="48">
        <v>33</v>
      </c>
    </row>
    <row r="211" spans="1:66" ht="15">
      <c r="A211" s="65" t="s">
        <v>407</v>
      </c>
      <c r="B211" s="65" t="s">
        <v>292</v>
      </c>
      <c r="C211" s="66" t="s">
        <v>3237</v>
      </c>
      <c r="D211" s="67">
        <v>4.75</v>
      </c>
      <c r="E211" s="68" t="s">
        <v>132</v>
      </c>
      <c r="F211" s="69">
        <v>20.75</v>
      </c>
      <c r="G211" s="66"/>
      <c r="H211" s="70"/>
      <c r="I211" s="71"/>
      <c r="J211" s="71"/>
      <c r="K211" s="34" t="s">
        <v>66</v>
      </c>
      <c r="L211" s="78">
        <v>211</v>
      </c>
      <c r="M211" s="78"/>
      <c r="N211" s="73"/>
      <c r="O211" s="80" t="s">
        <v>420</v>
      </c>
      <c r="P211" s="82">
        <v>43698.7653587963</v>
      </c>
      <c r="Q211" s="80" t="s">
        <v>2116</v>
      </c>
      <c r="R211" s="80"/>
      <c r="S211" s="80"/>
      <c r="T211" s="80"/>
      <c r="U211" s="80"/>
      <c r="V211" s="83" t="s">
        <v>1759</v>
      </c>
      <c r="W211" s="82">
        <v>43698.7653587963</v>
      </c>
      <c r="X211" s="86">
        <v>43698</v>
      </c>
      <c r="Y211" s="88" t="s">
        <v>2215</v>
      </c>
      <c r="Z211" s="83" t="s">
        <v>2279</v>
      </c>
      <c r="AA211" s="80"/>
      <c r="AB211" s="80"/>
      <c r="AC211" s="88" t="s">
        <v>833</v>
      </c>
      <c r="AD211" s="88" t="s">
        <v>2336</v>
      </c>
      <c r="AE211" s="80" t="b">
        <v>0</v>
      </c>
      <c r="AF211" s="80">
        <v>0</v>
      </c>
      <c r="AG211" s="88" t="s">
        <v>2378</v>
      </c>
      <c r="AH211" s="80" t="b">
        <v>0</v>
      </c>
      <c r="AI211" s="80" t="s">
        <v>877</v>
      </c>
      <c r="AJ211" s="80"/>
      <c r="AK211" s="88" t="s">
        <v>887</v>
      </c>
      <c r="AL211" s="80" t="b">
        <v>0</v>
      </c>
      <c r="AM211" s="80">
        <v>0</v>
      </c>
      <c r="AN211" s="88" t="s">
        <v>887</v>
      </c>
      <c r="AO211" s="80" t="s">
        <v>893</v>
      </c>
      <c r="AP211" s="80" t="b">
        <v>0</v>
      </c>
      <c r="AQ211" s="88" t="s">
        <v>2336</v>
      </c>
      <c r="AR211" s="80" t="s">
        <v>2397</v>
      </c>
      <c r="AS211" s="80">
        <v>0</v>
      </c>
      <c r="AT211" s="80">
        <v>0</v>
      </c>
      <c r="AU211" s="80"/>
      <c r="AV211" s="80"/>
      <c r="AW211" s="80"/>
      <c r="AX211" s="80"/>
      <c r="AY211" s="80"/>
      <c r="AZ211" s="80"/>
      <c r="BA211" s="80"/>
      <c r="BB211" s="80"/>
      <c r="BC211">
        <v>2</v>
      </c>
      <c r="BD211" s="79" t="str">
        <f>REPLACE(INDEX(GroupVertices[Group],MATCH(Edges[[#This Row],[Vertex 1]],GroupVertices[Vertex],0)),1,1,"")</f>
        <v>13</v>
      </c>
      <c r="BE211" s="79" t="str">
        <f>REPLACE(INDEX(GroupVertices[Group],MATCH(Edges[[#This Row],[Vertex 2]],GroupVertices[Vertex],0)),1,1,"")</f>
        <v>13</v>
      </c>
      <c r="BF211" s="48">
        <v>0</v>
      </c>
      <c r="BG211" s="49">
        <v>0</v>
      </c>
      <c r="BH211" s="48">
        <v>2</v>
      </c>
      <c r="BI211" s="49">
        <v>4.878048780487805</v>
      </c>
      <c r="BJ211" s="48">
        <v>0</v>
      </c>
      <c r="BK211" s="49">
        <v>0</v>
      </c>
      <c r="BL211" s="48">
        <v>39</v>
      </c>
      <c r="BM211" s="49">
        <v>95.1219512195122</v>
      </c>
      <c r="BN211" s="48">
        <v>41</v>
      </c>
    </row>
    <row r="212" spans="1:66" ht="15">
      <c r="A212" s="65" t="s">
        <v>391</v>
      </c>
      <c r="B212" s="65" t="s">
        <v>308</v>
      </c>
      <c r="C212" s="66" t="s">
        <v>3236</v>
      </c>
      <c r="D212" s="67">
        <v>3</v>
      </c>
      <c r="E212" s="68" t="s">
        <v>132</v>
      </c>
      <c r="F212" s="69">
        <v>25</v>
      </c>
      <c r="G212" s="66"/>
      <c r="H212" s="70"/>
      <c r="I212" s="71"/>
      <c r="J212" s="71"/>
      <c r="K212" s="34" t="s">
        <v>65</v>
      </c>
      <c r="L212" s="78">
        <v>212</v>
      </c>
      <c r="M212" s="78"/>
      <c r="N212" s="73"/>
      <c r="O212" s="80" t="s">
        <v>420</v>
      </c>
      <c r="P212" s="82">
        <v>43698.73211805556</v>
      </c>
      <c r="Q212" s="80" t="s">
        <v>2117</v>
      </c>
      <c r="R212" s="80"/>
      <c r="S212" s="80"/>
      <c r="T212" s="80"/>
      <c r="U212" s="80"/>
      <c r="V212" s="83" t="s">
        <v>1743</v>
      </c>
      <c r="W212" s="82">
        <v>43698.73211805556</v>
      </c>
      <c r="X212" s="86">
        <v>43698</v>
      </c>
      <c r="Y212" s="88" t="s">
        <v>2216</v>
      </c>
      <c r="Z212" s="83" t="s">
        <v>2280</v>
      </c>
      <c r="AA212" s="80"/>
      <c r="AB212" s="80"/>
      <c r="AC212" s="88" t="s">
        <v>2339</v>
      </c>
      <c r="AD212" s="88" t="s">
        <v>2369</v>
      </c>
      <c r="AE212" s="80" t="b">
        <v>0</v>
      </c>
      <c r="AF212" s="80">
        <v>1350</v>
      </c>
      <c r="AG212" s="88" t="s">
        <v>839</v>
      </c>
      <c r="AH212" s="80" t="b">
        <v>0</v>
      </c>
      <c r="AI212" s="80" t="s">
        <v>877</v>
      </c>
      <c r="AJ212" s="80"/>
      <c r="AK212" s="88" t="s">
        <v>887</v>
      </c>
      <c r="AL212" s="80" t="b">
        <v>0</v>
      </c>
      <c r="AM212" s="80">
        <v>289</v>
      </c>
      <c r="AN212" s="88" t="s">
        <v>887</v>
      </c>
      <c r="AO212" s="80" t="s">
        <v>893</v>
      </c>
      <c r="AP212" s="80" t="b">
        <v>0</v>
      </c>
      <c r="AQ212" s="88" t="s">
        <v>2369</v>
      </c>
      <c r="AR212" s="80" t="s">
        <v>2397</v>
      </c>
      <c r="AS212" s="80">
        <v>0</v>
      </c>
      <c r="AT212" s="80">
        <v>0</v>
      </c>
      <c r="AU212" s="80"/>
      <c r="AV212" s="80"/>
      <c r="AW212" s="80"/>
      <c r="AX212" s="80"/>
      <c r="AY212" s="80"/>
      <c r="AZ212" s="80"/>
      <c r="BA212" s="80"/>
      <c r="BB212" s="80"/>
      <c r="BC212">
        <v>1</v>
      </c>
      <c r="BD212" s="79" t="str">
        <f>REPLACE(INDEX(GroupVertices[Group],MATCH(Edges[[#This Row],[Vertex 1]],GroupVertices[Vertex],0)),1,1,"")</f>
        <v>1</v>
      </c>
      <c r="BE212" s="79" t="str">
        <f>REPLACE(INDEX(GroupVertices[Group],MATCH(Edges[[#This Row],[Vertex 2]],GroupVertices[Vertex],0)),1,1,"")</f>
        <v>1</v>
      </c>
      <c r="BF212" s="48">
        <v>0</v>
      </c>
      <c r="BG212" s="49">
        <v>0</v>
      </c>
      <c r="BH212" s="48">
        <v>0</v>
      </c>
      <c r="BI212" s="49">
        <v>0</v>
      </c>
      <c r="BJ212" s="48">
        <v>0</v>
      </c>
      <c r="BK212" s="49">
        <v>0</v>
      </c>
      <c r="BL212" s="48">
        <v>14</v>
      </c>
      <c r="BM212" s="49">
        <v>100</v>
      </c>
      <c r="BN212" s="48">
        <v>14</v>
      </c>
    </row>
    <row r="213" spans="1:66" ht="15">
      <c r="A213" s="65" t="s">
        <v>279</v>
      </c>
      <c r="B213" s="65" t="s">
        <v>391</v>
      </c>
      <c r="C213" s="66" t="s">
        <v>3238</v>
      </c>
      <c r="D213" s="67">
        <v>10</v>
      </c>
      <c r="E213" s="68" t="s">
        <v>136</v>
      </c>
      <c r="F213" s="69">
        <v>8</v>
      </c>
      <c r="G213" s="66"/>
      <c r="H213" s="70"/>
      <c r="I213" s="71"/>
      <c r="J213" s="71"/>
      <c r="K213" s="34" t="s">
        <v>65</v>
      </c>
      <c r="L213" s="78">
        <v>213</v>
      </c>
      <c r="M213" s="78"/>
      <c r="N213" s="73"/>
      <c r="O213" s="80" t="s">
        <v>419</v>
      </c>
      <c r="P213" s="82">
        <v>43698.734664351854</v>
      </c>
      <c r="Q213" s="80" t="s">
        <v>2118</v>
      </c>
      <c r="R213" s="80"/>
      <c r="S213" s="80"/>
      <c r="T213" s="80"/>
      <c r="U213" s="80"/>
      <c r="V213" s="83" t="s">
        <v>557</v>
      </c>
      <c r="W213" s="82">
        <v>43698.734664351854</v>
      </c>
      <c r="X213" s="86">
        <v>43698</v>
      </c>
      <c r="Y213" s="88" t="s">
        <v>2217</v>
      </c>
      <c r="Z213" s="83" t="s">
        <v>2281</v>
      </c>
      <c r="AA213" s="80"/>
      <c r="AB213" s="80"/>
      <c r="AC213" s="88" t="s">
        <v>2340</v>
      </c>
      <c r="AD213" s="88" t="s">
        <v>2347</v>
      </c>
      <c r="AE213" s="80" t="b">
        <v>0</v>
      </c>
      <c r="AF213" s="80">
        <v>1</v>
      </c>
      <c r="AG213" s="88" t="s">
        <v>862</v>
      </c>
      <c r="AH213" s="80" t="b">
        <v>0</v>
      </c>
      <c r="AI213" s="80" t="s">
        <v>877</v>
      </c>
      <c r="AJ213" s="80"/>
      <c r="AK213" s="88" t="s">
        <v>887</v>
      </c>
      <c r="AL213" s="80" t="b">
        <v>0</v>
      </c>
      <c r="AM213" s="80">
        <v>0</v>
      </c>
      <c r="AN213" s="88" t="s">
        <v>887</v>
      </c>
      <c r="AO213" s="80" t="s">
        <v>895</v>
      </c>
      <c r="AP213" s="80" t="b">
        <v>0</v>
      </c>
      <c r="AQ213" s="88" t="s">
        <v>2347</v>
      </c>
      <c r="AR213" s="80" t="s">
        <v>2397</v>
      </c>
      <c r="AS213" s="80">
        <v>0</v>
      </c>
      <c r="AT213" s="80">
        <v>0</v>
      </c>
      <c r="AU213" s="80"/>
      <c r="AV213" s="80"/>
      <c r="AW213" s="80"/>
      <c r="AX213" s="80"/>
      <c r="AY213" s="80"/>
      <c r="AZ213" s="80"/>
      <c r="BA213" s="80"/>
      <c r="BB213" s="80"/>
      <c r="BC213">
        <v>8</v>
      </c>
      <c r="BD213" s="79" t="str">
        <f>REPLACE(INDEX(GroupVertices[Group],MATCH(Edges[[#This Row],[Vertex 1]],GroupVertices[Vertex],0)),1,1,"")</f>
        <v>1</v>
      </c>
      <c r="BE213" s="79" t="str">
        <f>REPLACE(INDEX(GroupVertices[Group],MATCH(Edges[[#This Row],[Vertex 2]],GroupVertices[Vertex],0)),1,1,"")</f>
        <v>1</v>
      </c>
      <c r="BF213" s="48"/>
      <c r="BG213" s="49"/>
      <c r="BH213" s="48"/>
      <c r="BI213" s="49"/>
      <c r="BJ213" s="48"/>
      <c r="BK213" s="49"/>
      <c r="BL213" s="48"/>
      <c r="BM213" s="49"/>
      <c r="BN213" s="48"/>
    </row>
    <row r="214" spans="1:66" ht="15">
      <c r="A214" s="65" t="s">
        <v>279</v>
      </c>
      <c r="B214" s="65" t="s">
        <v>391</v>
      </c>
      <c r="C214" s="66" t="s">
        <v>3238</v>
      </c>
      <c r="D214" s="67">
        <v>10</v>
      </c>
      <c r="E214" s="68" t="s">
        <v>136</v>
      </c>
      <c r="F214" s="69">
        <v>8</v>
      </c>
      <c r="G214" s="66"/>
      <c r="H214" s="70"/>
      <c r="I214" s="71"/>
      <c r="J214" s="71"/>
      <c r="K214" s="34" t="s">
        <v>65</v>
      </c>
      <c r="L214" s="78">
        <v>214</v>
      </c>
      <c r="M214" s="78"/>
      <c r="N214" s="73"/>
      <c r="O214" s="80" t="s">
        <v>419</v>
      </c>
      <c r="P214" s="82">
        <v>43698.79482638889</v>
      </c>
      <c r="Q214" s="80" t="s">
        <v>2119</v>
      </c>
      <c r="R214" s="80"/>
      <c r="S214" s="80"/>
      <c r="T214" s="80"/>
      <c r="U214" s="80"/>
      <c r="V214" s="83" t="s">
        <v>557</v>
      </c>
      <c r="W214" s="82">
        <v>43698.79482638889</v>
      </c>
      <c r="X214" s="86">
        <v>43698</v>
      </c>
      <c r="Y214" s="88" t="s">
        <v>2218</v>
      </c>
      <c r="Z214" s="83" t="s">
        <v>2282</v>
      </c>
      <c r="AA214" s="80"/>
      <c r="AB214" s="80"/>
      <c r="AC214" s="88" t="s">
        <v>2341</v>
      </c>
      <c r="AD214" s="88" t="s">
        <v>2348</v>
      </c>
      <c r="AE214" s="80" t="b">
        <v>0</v>
      </c>
      <c r="AF214" s="80">
        <v>0</v>
      </c>
      <c r="AG214" s="88" t="s">
        <v>862</v>
      </c>
      <c r="AH214" s="80" t="b">
        <v>0</v>
      </c>
      <c r="AI214" s="80" t="s">
        <v>877</v>
      </c>
      <c r="AJ214" s="80"/>
      <c r="AK214" s="88" t="s">
        <v>887</v>
      </c>
      <c r="AL214" s="80" t="b">
        <v>0</v>
      </c>
      <c r="AM214" s="80">
        <v>0</v>
      </c>
      <c r="AN214" s="88" t="s">
        <v>887</v>
      </c>
      <c r="AO214" s="80" t="s">
        <v>895</v>
      </c>
      <c r="AP214" s="80" t="b">
        <v>0</v>
      </c>
      <c r="AQ214" s="88" t="s">
        <v>2348</v>
      </c>
      <c r="AR214" s="80" t="s">
        <v>2397</v>
      </c>
      <c r="AS214" s="80">
        <v>0</v>
      </c>
      <c r="AT214" s="80">
        <v>0</v>
      </c>
      <c r="AU214" s="80"/>
      <c r="AV214" s="80"/>
      <c r="AW214" s="80"/>
      <c r="AX214" s="80"/>
      <c r="AY214" s="80"/>
      <c r="AZ214" s="80"/>
      <c r="BA214" s="80"/>
      <c r="BB214" s="80"/>
      <c r="BC214">
        <v>8</v>
      </c>
      <c r="BD214" s="79" t="str">
        <f>REPLACE(INDEX(GroupVertices[Group],MATCH(Edges[[#This Row],[Vertex 1]],GroupVertices[Vertex],0)),1,1,"")</f>
        <v>1</v>
      </c>
      <c r="BE214" s="79" t="str">
        <f>REPLACE(INDEX(GroupVertices[Group],MATCH(Edges[[#This Row],[Vertex 2]],GroupVertices[Vertex],0)),1,1,"")</f>
        <v>1</v>
      </c>
      <c r="BF214" s="48"/>
      <c r="BG214" s="49"/>
      <c r="BH214" s="48"/>
      <c r="BI214" s="49"/>
      <c r="BJ214" s="48"/>
      <c r="BK214" s="49"/>
      <c r="BL214" s="48"/>
      <c r="BM214" s="49"/>
      <c r="BN214" s="48"/>
    </row>
    <row r="215" spans="1:66" ht="15">
      <c r="A215" s="65" t="s">
        <v>279</v>
      </c>
      <c r="B215" s="65" t="s">
        <v>391</v>
      </c>
      <c r="C215" s="66" t="s">
        <v>3238</v>
      </c>
      <c r="D215" s="67">
        <v>10</v>
      </c>
      <c r="E215" s="68" t="s">
        <v>136</v>
      </c>
      <c r="F215" s="69">
        <v>8</v>
      </c>
      <c r="G215" s="66"/>
      <c r="H215" s="70"/>
      <c r="I215" s="71"/>
      <c r="J215" s="71"/>
      <c r="K215" s="34" t="s">
        <v>65</v>
      </c>
      <c r="L215" s="78">
        <v>215</v>
      </c>
      <c r="M215" s="78"/>
      <c r="N215" s="73"/>
      <c r="O215" s="80" t="s">
        <v>419</v>
      </c>
      <c r="P215" s="82">
        <v>43698.82001157408</v>
      </c>
      <c r="Q215" s="80" t="s">
        <v>2120</v>
      </c>
      <c r="R215" s="80"/>
      <c r="S215" s="80"/>
      <c r="T215" s="80"/>
      <c r="U215" s="80"/>
      <c r="V215" s="83" t="s">
        <v>557</v>
      </c>
      <c r="W215" s="82">
        <v>43698.82001157408</v>
      </c>
      <c r="X215" s="86">
        <v>43698</v>
      </c>
      <c r="Y215" s="88" t="s">
        <v>2219</v>
      </c>
      <c r="Z215" s="83" t="s">
        <v>2283</v>
      </c>
      <c r="AA215" s="80"/>
      <c r="AB215" s="80"/>
      <c r="AC215" s="88" t="s">
        <v>2342</v>
      </c>
      <c r="AD215" s="88" t="s">
        <v>2349</v>
      </c>
      <c r="AE215" s="80" t="b">
        <v>0</v>
      </c>
      <c r="AF215" s="80">
        <v>0</v>
      </c>
      <c r="AG215" s="88" t="s">
        <v>862</v>
      </c>
      <c r="AH215" s="80" t="b">
        <v>0</v>
      </c>
      <c r="AI215" s="80" t="s">
        <v>877</v>
      </c>
      <c r="AJ215" s="80"/>
      <c r="AK215" s="88" t="s">
        <v>887</v>
      </c>
      <c r="AL215" s="80" t="b">
        <v>0</v>
      </c>
      <c r="AM215" s="80">
        <v>0</v>
      </c>
      <c r="AN215" s="88" t="s">
        <v>887</v>
      </c>
      <c r="AO215" s="80" t="s">
        <v>895</v>
      </c>
      <c r="AP215" s="80" t="b">
        <v>0</v>
      </c>
      <c r="AQ215" s="88" t="s">
        <v>2349</v>
      </c>
      <c r="AR215" s="80" t="s">
        <v>2397</v>
      </c>
      <c r="AS215" s="80">
        <v>0</v>
      </c>
      <c r="AT215" s="80">
        <v>0</v>
      </c>
      <c r="AU215" s="80"/>
      <c r="AV215" s="80"/>
      <c r="AW215" s="80"/>
      <c r="AX215" s="80"/>
      <c r="AY215" s="80"/>
      <c r="AZ215" s="80"/>
      <c r="BA215" s="80"/>
      <c r="BB215" s="80"/>
      <c r="BC215">
        <v>8</v>
      </c>
      <c r="BD215" s="79" t="str">
        <f>REPLACE(INDEX(GroupVertices[Group],MATCH(Edges[[#This Row],[Vertex 1]],GroupVertices[Vertex],0)),1,1,"")</f>
        <v>1</v>
      </c>
      <c r="BE215" s="79" t="str">
        <f>REPLACE(INDEX(GroupVertices[Group],MATCH(Edges[[#This Row],[Vertex 2]],GroupVertices[Vertex],0)),1,1,"")</f>
        <v>1</v>
      </c>
      <c r="BF215" s="48"/>
      <c r="BG215" s="49"/>
      <c r="BH215" s="48"/>
      <c r="BI215" s="49"/>
      <c r="BJ215" s="48"/>
      <c r="BK215" s="49"/>
      <c r="BL215" s="48"/>
      <c r="BM215" s="49"/>
      <c r="BN215" s="48"/>
    </row>
    <row r="216" spans="1:66" ht="15">
      <c r="A216" s="65" t="s">
        <v>279</v>
      </c>
      <c r="B216" s="65" t="s">
        <v>391</v>
      </c>
      <c r="C216" s="66" t="s">
        <v>3238</v>
      </c>
      <c r="D216" s="67">
        <v>10</v>
      </c>
      <c r="E216" s="68" t="s">
        <v>136</v>
      </c>
      <c r="F216" s="69">
        <v>8</v>
      </c>
      <c r="G216" s="66"/>
      <c r="H216" s="70"/>
      <c r="I216" s="71"/>
      <c r="J216" s="71"/>
      <c r="K216" s="34" t="s">
        <v>65</v>
      </c>
      <c r="L216" s="78">
        <v>216</v>
      </c>
      <c r="M216" s="78"/>
      <c r="N216" s="73"/>
      <c r="O216" s="80" t="s">
        <v>419</v>
      </c>
      <c r="P216" s="82">
        <v>43698.823217592595</v>
      </c>
      <c r="Q216" s="80" t="s">
        <v>2121</v>
      </c>
      <c r="R216" s="80"/>
      <c r="S216" s="80"/>
      <c r="T216" s="80"/>
      <c r="U216" s="80"/>
      <c r="V216" s="83" t="s">
        <v>557</v>
      </c>
      <c r="W216" s="82">
        <v>43698.823217592595</v>
      </c>
      <c r="X216" s="86">
        <v>43698</v>
      </c>
      <c r="Y216" s="88" t="s">
        <v>2220</v>
      </c>
      <c r="Z216" s="83" t="s">
        <v>2284</v>
      </c>
      <c r="AA216" s="80"/>
      <c r="AB216" s="80"/>
      <c r="AC216" s="88" t="s">
        <v>2343</v>
      </c>
      <c r="AD216" s="88" t="s">
        <v>2350</v>
      </c>
      <c r="AE216" s="80" t="b">
        <v>0</v>
      </c>
      <c r="AF216" s="80">
        <v>0</v>
      </c>
      <c r="AG216" s="88" t="s">
        <v>862</v>
      </c>
      <c r="AH216" s="80" t="b">
        <v>0</v>
      </c>
      <c r="AI216" s="80" t="s">
        <v>877</v>
      </c>
      <c r="AJ216" s="80"/>
      <c r="AK216" s="88" t="s">
        <v>887</v>
      </c>
      <c r="AL216" s="80" t="b">
        <v>0</v>
      </c>
      <c r="AM216" s="80">
        <v>0</v>
      </c>
      <c r="AN216" s="88" t="s">
        <v>887</v>
      </c>
      <c r="AO216" s="80" t="s">
        <v>895</v>
      </c>
      <c r="AP216" s="80" t="b">
        <v>0</v>
      </c>
      <c r="AQ216" s="88" t="s">
        <v>2350</v>
      </c>
      <c r="AR216" s="80" t="s">
        <v>2397</v>
      </c>
      <c r="AS216" s="80">
        <v>0</v>
      </c>
      <c r="AT216" s="80">
        <v>0</v>
      </c>
      <c r="AU216" s="80"/>
      <c r="AV216" s="80"/>
      <c r="AW216" s="80"/>
      <c r="AX216" s="80"/>
      <c r="AY216" s="80"/>
      <c r="AZ216" s="80"/>
      <c r="BA216" s="80"/>
      <c r="BB216" s="80"/>
      <c r="BC216">
        <v>8</v>
      </c>
      <c r="BD216" s="79" t="str">
        <f>REPLACE(INDEX(GroupVertices[Group],MATCH(Edges[[#This Row],[Vertex 1]],GroupVertices[Vertex],0)),1,1,"")</f>
        <v>1</v>
      </c>
      <c r="BE216" s="79" t="str">
        <f>REPLACE(INDEX(GroupVertices[Group],MATCH(Edges[[#This Row],[Vertex 2]],GroupVertices[Vertex],0)),1,1,"")</f>
        <v>1</v>
      </c>
      <c r="BF216" s="48"/>
      <c r="BG216" s="49"/>
      <c r="BH216" s="48"/>
      <c r="BI216" s="49"/>
      <c r="BJ216" s="48"/>
      <c r="BK216" s="49"/>
      <c r="BL216" s="48"/>
      <c r="BM216" s="49"/>
      <c r="BN216" s="48"/>
    </row>
    <row r="217" spans="1:66" ht="15">
      <c r="A217" s="65" t="s">
        <v>279</v>
      </c>
      <c r="B217" s="65" t="s">
        <v>391</v>
      </c>
      <c r="C217" s="66" t="s">
        <v>3238</v>
      </c>
      <c r="D217" s="67">
        <v>10</v>
      </c>
      <c r="E217" s="68" t="s">
        <v>136</v>
      </c>
      <c r="F217" s="69">
        <v>8</v>
      </c>
      <c r="G217" s="66"/>
      <c r="H217" s="70"/>
      <c r="I217" s="71"/>
      <c r="J217" s="71"/>
      <c r="K217" s="34" t="s">
        <v>65</v>
      </c>
      <c r="L217" s="78">
        <v>217</v>
      </c>
      <c r="M217" s="78"/>
      <c r="N217" s="73"/>
      <c r="O217" s="80" t="s">
        <v>419</v>
      </c>
      <c r="P217" s="82">
        <v>43698.82695601852</v>
      </c>
      <c r="Q217" s="80" t="s">
        <v>2122</v>
      </c>
      <c r="R217" s="80"/>
      <c r="S217" s="80"/>
      <c r="T217" s="80"/>
      <c r="U217" s="80"/>
      <c r="V217" s="83" t="s">
        <v>557</v>
      </c>
      <c r="W217" s="82">
        <v>43698.82695601852</v>
      </c>
      <c r="X217" s="86">
        <v>43698</v>
      </c>
      <c r="Y217" s="88" t="s">
        <v>2221</v>
      </c>
      <c r="Z217" s="83" t="s">
        <v>2285</v>
      </c>
      <c r="AA217" s="80"/>
      <c r="AB217" s="80"/>
      <c r="AC217" s="88" t="s">
        <v>2344</v>
      </c>
      <c r="AD217" s="88" t="s">
        <v>2351</v>
      </c>
      <c r="AE217" s="80" t="b">
        <v>0</v>
      </c>
      <c r="AF217" s="80">
        <v>0</v>
      </c>
      <c r="AG217" s="88" t="s">
        <v>862</v>
      </c>
      <c r="AH217" s="80" t="b">
        <v>0</v>
      </c>
      <c r="AI217" s="80" t="s">
        <v>877</v>
      </c>
      <c r="AJ217" s="80"/>
      <c r="AK217" s="88" t="s">
        <v>887</v>
      </c>
      <c r="AL217" s="80" t="b">
        <v>0</v>
      </c>
      <c r="AM217" s="80">
        <v>0</v>
      </c>
      <c r="AN217" s="88" t="s">
        <v>887</v>
      </c>
      <c r="AO217" s="80" t="s">
        <v>895</v>
      </c>
      <c r="AP217" s="80" t="b">
        <v>0</v>
      </c>
      <c r="AQ217" s="88" t="s">
        <v>2351</v>
      </c>
      <c r="AR217" s="80" t="s">
        <v>2397</v>
      </c>
      <c r="AS217" s="80">
        <v>0</v>
      </c>
      <c r="AT217" s="80">
        <v>0</v>
      </c>
      <c r="AU217" s="80"/>
      <c r="AV217" s="80"/>
      <c r="AW217" s="80"/>
      <c r="AX217" s="80"/>
      <c r="AY217" s="80"/>
      <c r="AZ217" s="80"/>
      <c r="BA217" s="80"/>
      <c r="BB217" s="80"/>
      <c r="BC217">
        <v>8</v>
      </c>
      <c r="BD217" s="79" t="str">
        <f>REPLACE(INDEX(GroupVertices[Group],MATCH(Edges[[#This Row],[Vertex 1]],GroupVertices[Vertex],0)),1,1,"")</f>
        <v>1</v>
      </c>
      <c r="BE217" s="79" t="str">
        <f>REPLACE(INDEX(GroupVertices[Group],MATCH(Edges[[#This Row],[Vertex 2]],GroupVertices[Vertex],0)),1,1,"")</f>
        <v>1</v>
      </c>
      <c r="BF217" s="48"/>
      <c r="BG217" s="49"/>
      <c r="BH217" s="48"/>
      <c r="BI217" s="49"/>
      <c r="BJ217" s="48"/>
      <c r="BK217" s="49"/>
      <c r="BL217" s="48"/>
      <c r="BM217" s="49"/>
      <c r="BN217" s="48"/>
    </row>
    <row r="218" spans="1:66" ht="15">
      <c r="A218" s="65" t="s">
        <v>279</v>
      </c>
      <c r="B218" s="65" t="s">
        <v>391</v>
      </c>
      <c r="C218" s="66" t="s">
        <v>3238</v>
      </c>
      <c r="D218" s="67">
        <v>10</v>
      </c>
      <c r="E218" s="68" t="s">
        <v>136</v>
      </c>
      <c r="F218" s="69">
        <v>8</v>
      </c>
      <c r="G218" s="66"/>
      <c r="H218" s="70"/>
      <c r="I218" s="71"/>
      <c r="J218" s="71"/>
      <c r="K218" s="34" t="s">
        <v>65</v>
      </c>
      <c r="L218" s="78">
        <v>218</v>
      </c>
      <c r="M218" s="78"/>
      <c r="N218" s="73"/>
      <c r="O218" s="80" t="s">
        <v>419</v>
      </c>
      <c r="P218" s="82">
        <v>43698.83679398148</v>
      </c>
      <c r="Q218" s="80" t="s">
        <v>2123</v>
      </c>
      <c r="R218" s="80"/>
      <c r="S218" s="80"/>
      <c r="T218" s="80"/>
      <c r="U218" s="80"/>
      <c r="V218" s="83" t="s">
        <v>557</v>
      </c>
      <c r="W218" s="82">
        <v>43698.83679398148</v>
      </c>
      <c r="X218" s="86">
        <v>43698</v>
      </c>
      <c r="Y218" s="88" t="s">
        <v>2222</v>
      </c>
      <c r="Z218" s="83" t="s">
        <v>2286</v>
      </c>
      <c r="AA218" s="80"/>
      <c r="AB218" s="80"/>
      <c r="AC218" s="88" t="s">
        <v>2345</v>
      </c>
      <c r="AD218" s="88" t="s">
        <v>2352</v>
      </c>
      <c r="AE218" s="80" t="b">
        <v>0</v>
      </c>
      <c r="AF218" s="80">
        <v>0</v>
      </c>
      <c r="AG218" s="88" t="s">
        <v>862</v>
      </c>
      <c r="AH218" s="80" t="b">
        <v>0</v>
      </c>
      <c r="AI218" s="80" t="s">
        <v>877</v>
      </c>
      <c r="AJ218" s="80"/>
      <c r="AK218" s="88" t="s">
        <v>887</v>
      </c>
      <c r="AL218" s="80" t="b">
        <v>0</v>
      </c>
      <c r="AM218" s="80">
        <v>0</v>
      </c>
      <c r="AN218" s="88" t="s">
        <v>887</v>
      </c>
      <c r="AO218" s="80" t="s">
        <v>895</v>
      </c>
      <c r="AP218" s="80" t="b">
        <v>0</v>
      </c>
      <c r="AQ218" s="88" t="s">
        <v>2352</v>
      </c>
      <c r="AR218" s="80" t="s">
        <v>2397</v>
      </c>
      <c r="AS218" s="80">
        <v>0</v>
      </c>
      <c r="AT218" s="80">
        <v>0</v>
      </c>
      <c r="AU218" s="80"/>
      <c r="AV218" s="80"/>
      <c r="AW218" s="80"/>
      <c r="AX218" s="80"/>
      <c r="AY218" s="80"/>
      <c r="AZ218" s="80"/>
      <c r="BA218" s="80"/>
      <c r="BB218" s="80"/>
      <c r="BC218">
        <v>8</v>
      </c>
      <c r="BD218" s="79" t="str">
        <f>REPLACE(INDEX(GroupVertices[Group],MATCH(Edges[[#This Row],[Vertex 1]],GroupVertices[Vertex],0)),1,1,"")</f>
        <v>1</v>
      </c>
      <c r="BE218" s="79" t="str">
        <f>REPLACE(INDEX(GroupVertices[Group],MATCH(Edges[[#This Row],[Vertex 2]],GroupVertices[Vertex],0)),1,1,"")</f>
        <v>1</v>
      </c>
      <c r="BF218" s="48"/>
      <c r="BG218" s="49"/>
      <c r="BH218" s="48"/>
      <c r="BI218" s="49"/>
      <c r="BJ218" s="48"/>
      <c r="BK218" s="49"/>
      <c r="BL218" s="48"/>
      <c r="BM218" s="49"/>
      <c r="BN218" s="48"/>
    </row>
    <row r="219" spans="1:66" ht="15">
      <c r="A219" s="65" t="s">
        <v>279</v>
      </c>
      <c r="B219" s="65" t="s">
        <v>391</v>
      </c>
      <c r="C219" s="66" t="s">
        <v>3238</v>
      </c>
      <c r="D219" s="67">
        <v>10</v>
      </c>
      <c r="E219" s="68" t="s">
        <v>136</v>
      </c>
      <c r="F219" s="69">
        <v>8</v>
      </c>
      <c r="G219" s="66"/>
      <c r="H219" s="70"/>
      <c r="I219" s="71"/>
      <c r="J219" s="71"/>
      <c r="K219" s="34" t="s">
        <v>65</v>
      </c>
      <c r="L219" s="78">
        <v>219</v>
      </c>
      <c r="M219" s="78"/>
      <c r="N219" s="73"/>
      <c r="O219" s="80" t="s">
        <v>419</v>
      </c>
      <c r="P219" s="82">
        <v>43698.858923611115</v>
      </c>
      <c r="Q219" s="80" t="s">
        <v>2124</v>
      </c>
      <c r="R219" s="80"/>
      <c r="S219" s="80"/>
      <c r="T219" s="80"/>
      <c r="U219" s="80"/>
      <c r="V219" s="83" t="s">
        <v>557</v>
      </c>
      <c r="W219" s="82">
        <v>43698.858923611115</v>
      </c>
      <c r="X219" s="86">
        <v>43698</v>
      </c>
      <c r="Y219" s="88" t="s">
        <v>2223</v>
      </c>
      <c r="Z219" s="83" t="s">
        <v>2287</v>
      </c>
      <c r="AA219" s="80"/>
      <c r="AB219" s="80"/>
      <c r="AC219" s="88" t="s">
        <v>2346</v>
      </c>
      <c r="AD219" s="88" t="s">
        <v>2353</v>
      </c>
      <c r="AE219" s="80" t="b">
        <v>0</v>
      </c>
      <c r="AF219" s="80">
        <v>0</v>
      </c>
      <c r="AG219" s="88" t="s">
        <v>862</v>
      </c>
      <c r="AH219" s="80" t="b">
        <v>0</v>
      </c>
      <c r="AI219" s="80" t="s">
        <v>877</v>
      </c>
      <c r="AJ219" s="80"/>
      <c r="AK219" s="88" t="s">
        <v>887</v>
      </c>
      <c r="AL219" s="80" t="b">
        <v>0</v>
      </c>
      <c r="AM219" s="80">
        <v>0</v>
      </c>
      <c r="AN219" s="88" t="s">
        <v>887</v>
      </c>
      <c r="AO219" s="80" t="s">
        <v>895</v>
      </c>
      <c r="AP219" s="80" t="b">
        <v>0</v>
      </c>
      <c r="AQ219" s="88" t="s">
        <v>2353</v>
      </c>
      <c r="AR219" s="80" t="s">
        <v>2397</v>
      </c>
      <c r="AS219" s="80">
        <v>0</v>
      </c>
      <c r="AT219" s="80">
        <v>0</v>
      </c>
      <c r="AU219" s="80"/>
      <c r="AV219" s="80"/>
      <c r="AW219" s="80"/>
      <c r="AX219" s="80"/>
      <c r="AY219" s="80"/>
      <c r="AZ219" s="80"/>
      <c r="BA219" s="80"/>
      <c r="BB219" s="80"/>
      <c r="BC219">
        <v>8</v>
      </c>
      <c r="BD219" s="79" t="str">
        <f>REPLACE(INDEX(GroupVertices[Group],MATCH(Edges[[#This Row],[Vertex 1]],GroupVertices[Vertex],0)),1,1,"")</f>
        <v>1</v>
      </c>
      <c r="BE219" s="79" t="str">
        <f>REPLACE(INDEX(GroupVertices[Group],MATCH(Edges[[#This Row],[Vertex 2]],GroupVertices[Vertex],0)),1,1,"")</f>
        <v>1</v>
      </c>
      <c r="BF219" s="48"/>
      <c r="BG219" s="49"/>
      <c r="BH219" s="48"/>
      <c r="BI219" s="49"/>
      <c r="BJ219" s="48"/>
      <c r="BK219" s="49"/>
      <c r="BL219" s="48"/>
      <c r="BM219" s="49"/>
      <c r="BN219" s="48"/>
    </row>
    <row r="220" spans="1:66" ht="15">
      <c r="A220" s="65" t="s">
        <v>392</v>
      </c>
      <c r="B220" s="65" t="s">
        <v>391</v>
      </c>
      <c r="C220" s="66" t="s">
        <v>3238</v>
      </c>
      <c r="D220" s="67">
        <v>10</v>
      </c>
      <c r="E220" s="68" t="s">
        <v>136</v>
      </c>
      <c r="F220" s="69">
        <v>8</v>
      </c>
      <c r="G220" s="66"/>
      <c r="H220" s="70"/>
      <c r="I220" s="71"/>
      <c r="J220" s="71"/>
      <c r="K220" s="34" t="s">
        <v>65</v>
      </c>
      <c r="L220" s="78">
        <v>220</v>
      </c>
      <c r="M220" s="78"/>
      <c r="N220" s="73"/>
      <c r="O220" s="80" t="s">
        <v>420</v>
      </c>
      <c r="P220" s="82">
        <v>43698.73318287037</v>
      </c>
      <c r="Q220" s="80" t="s">
        <v>2125</v>
      </c>
      <c r="R220" s="80"/>
      <c r="S220" s="80"/>
      <c r="T220" s="80"/>
      <c r="U220" s="80"/>
      <c r="V220" s="83" t="s">
        <v>1665</v>
      </c>
      <c r="W220" s="82">
        <v>43698.73318287037</v>
      </c>
      <c r="X220" s="86">
        <v>43698</v>
      </c>
      <c r="Y220" s="88" t="s">
        <v>2224</v>
      </c>
      <c r="Z220" s="83" t="s">
        <v>2288</v>
      </c>
      <c r="AA220" s="80"/>
      <c r="AB220" s="80"/>
      <c r="AC220" s="88" t="s">
        <v>2347</v>
      </c>
      <c r="AD220" s="88" t="s">
        <v>2339</v>
      </c>
      <c r="AE220" s="80" t="b">
        <v>0</v>
      </c>
      <c r="AF220" s="80">
        <v>1</v>
      </c>
      <c r="AG220" s="88" t="s">
        <v>2379</v>
      </c>
      <c r="AH220" s="80" t="b">
        <v>0</v>
      </c>
      <c r="AI220" s="80" t="s">
        <v>877</v>
      </c>
      <c r="AJ220" s="80"/>
      <c r="AK220" s="88" t="s">
        <v>887</v>
      </c>
      <c r="AL220" s="80" t="b">
        <v>0</v>
      </c>
      <c r="AM220" s="80">
        <v>0</v>
      </c>
      <c r="AN220" s="88" t="s">
        <v>887</v>
      </c>
      <c r="AO220" s="80" t="s">
        <v>893</v>
      </c>
      <c r="AP220" s="80" t="b">
        <v>0</v>
      </c>
      <c r="AQ220" s="88" t="s">
        <v>2339</v>
      </c>
      <c r="AR220" s="80" t="s">
        <v>2397</v>
      </c>
      <c r="AS220" s="80">
        <v>0</v>
      </c>
      <c r="AT220" s="80">
        <v>0</v>
      </c>
      <c r="AU220" s="80"/>
      <c r="AV220" s="80"/>
      <c r="AW220" s="80"/>
      <c r="AX220" s="80"/>
      <c r="AY220" s="80"/>
      <c r="AZ220" s="80"/>
      <c r="BA220" s="80"/>
      <c r="BB220" s="80"/>
      <c r="BC220">
        <v>8</v>
      </c>
      <c r="BD220" s="79" t="str">
        <f>REPLACE(INDEX(GroupVertices[Group],MATCH(Edges[[#This Row],[Vertex 1]],GroupVertices[Vertex],0)),1,1,"")</f>
        <v>1</v>
      </c>
      <c r="BE220" s="79" t="str">
        <f>REPLACE(INDEX(GroupVertices[Group],MATCH(Edges[[#This Row],[Vertex 2]],GroupVertices[Vertex],0)),1,1,"")</f>
        <v>1</v>
      </c>
      <c r="BF220" s="48"/>
      <c r="BG220" s="49"/>
      <c r="BH220" s="48"/>
      <c r="BI220" s="49"/>
      <c r="BJ220" s="48"/>
      <c r="BK220" s="49"/>
      <c r="BL220" s="48"/>
      <c r="BM220" s="49"/>
      <c r="BN220" s="48"/>
    </row>
    <row r="221" spans="1:66" ht="15">
      <c r="A221" s="65" t="s">
        <v>392</v>
      </c>
      <c r="B221" s="65" t="s">
        <v>391</v>
      </c>
      <c r="C221" s="66" t="s">
        <v>3238</v>
      </c>
      <c r="D221" s="67">
        <v>10</v>
      </c>
      <c r="E221" s="68" t="s">
        <v>136</v>
      </c>
      <c r="F221" s="69">
        <v>8</v>
      </c>
      <c r="G221" s="66"/>
      <c r="H221" s="70"/>
      <c r="I221" s="71"/>
      <c r="J221" s="71"/>
      <c r="K221" s="34" t="s">
        <v>65</v>
      </c>
      <c r="L221" s="78">
        <v>221</v>
      </c>
      <c r="M221" s="78"/>
      <c r="N221" s="73"/>
      <c r="O221" s="80" t="s">
        <v>419</v>
      </c>
      <c r="P221" s="82">
        <v>43698.79</v>
      </c>
      <c r="Q221" s="80" t="s">
        <v>2126</v>
      </c>
      <c r="R221" s="80"/>
      <c r="S221" s="80"/>
      <c r="T221" s="80"/>
      <c r="U221" s="80"/>
      <c r="V221" s="83" t="s">
        <v>1665</v>
      </c>
      <c r="W221" s="82">
        <v>43698.79</v>
      </c>
      <c r="X221" s="86">
        <v>43698</v>
      </c>
      <c r="Y221" s="88" t="s">
        <v>2225</v>
      </c>
      <c r="Z221" s="83" t="s">
        <v>2289</v>
      </c>
      <c r="AA221" s="80"/>
      <c r="AB221" s="80"/>
      <c r="AC221" s="88" t="s">
        <v>2348</v>
      </c>
      <c r="AD221" s="88" t="s">
        <v>2340</v>
      </c>
      <c r="AE221" s="80" t="b">
        <v>0</v>
      </c>
      <c r="AF221" s="80">
        <v>0</v>
      </c>
      <c r="AG221" s="88" t="s">
        <v>2380</v>
      </c>
      <c r="AH221" s="80" t="b">
        <v>0</v>
      </c>
      <c r="AI221" s="80" t="s">
        <v>877</v>
      </c>
      <c r="AJ221" s="80"/>
      <c r="AK221" s="88" t="s">
        <v>887</v>
      </c>
      <c r="AL221" s="80" t="b">
        <v>0</v>
      </c>
      <c r="AM221" s="80">
        <v>0</v>
      </c>
      <c r="AN221" s="88" t="s">
        <v>887</v>
      </c>
      <c r="AO221" s="80" t="s">
        <v>893</v>
      </c>
      <c r="AP221" s="80" t="b">
        <v>0</v>
      </c>
      <c r="AQ221" s="88" t="s">
        <v>2340</v>
      </c>
      <c r="AR221" s="80" t="s">
        <v>2397</v>
      </c>
      <c r="AS221" s="80">
        <v>0</v>
      </c>
      <c r="AT221" s="80">
        <v>0</v>
      </c>
      <c r="AU221" s="80"/>
      <c r="AV221" s="80"/>
      <c r="AW221" s="80"/>
      <c r="AX221" s="80"/>
      <c r="AY221" s="80"/>
      <c r="AZ221" s="80"/>
      <c r="BA221" s="80"/>
      <c r="BB221" s="80"/>
      <c r="BC221">
        <v>8</v>
      </c>
      <c r="BD221" s="79" t="str">
        <f>REPLACE(INDEX(GroupVertices[Group],MATCH(Edges[[#This Row],[Vertex 1]],GroupVertices[Vertex],0)),1,1,"")</f>
        <v>1</v>
      </c>
      <c r="BE221" s="79" t="str">
        <f>REPLACE(INDEX(GroupVertices[Group],MATCH(Edges[[#This Row],[Vertex 2]],GroupVertices[Vertex],0)),1,1,"")</f>
        <v>1</v>
      </c>
      <c r="BF221" s="48"/>
      <c r="BG221" s="49"/>
      <c r="BH221" s="48"/>
      <c r="BI221" s="49"/>
      <c r="BJ221" s="48"/>
      <c r="BK221" s="49"/>
      <c r="BL221" s="48"/>
      <c r="BM221" s="49"/>
      <c r="BN221" s="48"/>
    </row>
    <row r="222" spans="1:66" ht="15">
      <c r="A222" s="65" t="s">
        <v>392</v>
      </c>
      <c r="B222" s="65" t="s">
        <v>391</v>
      </c>
      <c r="C222" s="66" t="s">
        <v>3238</v>
      </c>
      <c r="D222" s="67">
        <v>10</v>
      </c>
      <c r="E222" s="68" t="s">
        <v>136</v>
      </c>
      <c r="F222" s="69">
        <v>8</v>
      </c>
      <c r="G222" s="66"/>
      <c r="H222" s="70"/>
      <c r="I222" s="71"/>
      <c r="J222" s="71"/>
      <c r="K222" s="34" t="s">
        <v>65</v>
      </c>
      <c r="L222" s="78">
        <v>222</v>
      </c>
      <c r="M222" s="78"/>
      <c r="N222" s="73"/>
      <c r="O222" s="80" t="s">
        <v>419</v>
      </c>
      <c r="P222" s="82">
        <v>43698.818761574075</v>
      </c>
      <c r="Q222" s="80" t="s">
        <v>2127</v>
      </c>
      <c r="R222" s="80"/>
      <c r="S222" s="80"/>
      <c r="T222" s="80"/>
      <c r="U222" s="80"/>
      <c r="V222" s="83" t="s">
        <v>1665</v>
      </c>
      <c r="W222" s="82">
        <v>43698.818761574075</v>
      </c>
      <c r="X222" s="86">
        <v>43698</v>
      </c>
      <c r="Y222" s="88" t="s">
        <v>2226</v>
      </c>
      <c r="Z222" s="83" t="s">
        <v>2290</v>
      </c>
      <c r="AA222" s="80"/>
      <c r="AB222" s="80"/>
      <c r="AC222" s="88" t="s">
        <v>2349</v>
      </c>
      <c r="AD222" s="88" t="s">
        <v>2341</v>
      </c>
      <c r="AE222" s="80" t="b">
        <v>0</v>
      </c>
      <c r="AF222" s="80">
        <v>0</v>
      </c>
      <c r="AG222" s="88" t="s">
        <v>2380</v>
      </c>
      <c r="AH222" s="80" t="b">
        <v>0</v>
      </c>
      <c r="AI222" s="80" t="s">
        <v>877</v>
      </c>
      <c r="AJ222" s="80"/>
      <c r="AK222" s="88" t="s">
        <v>887</v>
      </c>
      <c r="AL222" s="80" t="b">
        <v>0</v>
      </c>
      <c r="AM222" s="80">
        <v>0</v>
      </c>
      <c r="AN222" s="88" t="s">
        <v>887</v>
      </c>
      <c r="AO222" s="80" t="s">
        <v>893</v>
      </c>
      <c r="AP222" s="80" t="b">
        <v>0</v>
      </c>
      <c r="AQ222" s="88" t="s">
        <v>2341</v>
      </c>
      <c r="AR222" s="80" t="s">
        <v>2397</v>
      </c>
      <c r="AS222" s="80">
        <v>0</v>
      </c>
      <c r="AT222" s="80">
        <v>0</v>
      </c>
      <c r="AU222" s="80"/>
      <c r="AV222" s="80"/>
      <c r="AW222" s="80"/>
      <c r="AX222" s="80"/>
      <c r="AY222" s="80"/>
      <c r="AZ222" s="80"/>
      <c r="BA222" s="80"/>
      <c r="BB222" s="80"/>
      <c r="BC222">
        <v>8</v>
      </c>
      <c r="BD222" s="79" t="str">
        <f>REPLACE(INDEX(GroupVertices[Group],MATCH(Edges[[#This Row],[Vertex 1]],GroupVertices[Vertex],0)),1,1,"")</f>
        <v>1</v>
      </c>
      <c r="BE222" s="79" t="str">
        <f>REPLACE(INDEX(GroupVertices[Group],MATCH(Edges[[#This Row],[Vertex 2]],GroupVertices[Vertex],0)),1,1,"")</f>
        <v>1</v>
      </c>
      <c r="BF222" s="48"/>
      <c r="BG222" s="49"/>
      <c r="BH222" s="48"/>
      <c r="BI222" s="49"/>
      <c r="BJ222" s="48"/>
      <c r="BK222" s="49"/>
      <c r="BL222" s="48"/>
      <c r="BM222" s="49"/>
      <c r="BN222" s="48"/>
    </row>
    <row r="223" spans="1:66" ht="15">
      <c r="A223" s="65" t="s">
        <v>392</v>
      </c>
      <c r="B223" s="65" t="s">
        <v>391</v>
      </c>
      <c r="C223" s="66" t="s">
        <v>3238</v>
      </c>
      <c r="D223" s="67">
        <v>10</v>
      </c>
      <c r="E223" s="68" t="s">
        <v>136</v>
      </c>
      <c r="F223" s="69">
        <v>8</v>
      </c>
      <c r="G223" s="66"/>
      <c r="H223" s="70"/>
      <c r="I223" s="71"/>
      <c r="J223" s="71"/>
      <c r="K223" s="34" t="s">
        <v>65</v>
      </c>
      <c r="L223" s="78">
        <v>223</v>
      </c>
      <c r="M223" s="78"/>
      <c r="N223" s="73"/>
      <c r="O223" s="80" t="s">
        <v>419</v>
      </c>
      <c r="P223" s="82">
        <v>43698.821851851855</v>
      </c>
      <c r="Q223" s="80" t="s">
        <v>2128</v>
      </c>
      <c r="R223" s="80"/>
      <c r="S223" s="80"/>
      <c r="T223" s="80"/>
      <c r="U223" s="80"/>
      <c r="V223" s="83" t="s">
        <v>1665</v>
      </c>
      <c r="W223" s="82">
        <v>43698.821851851855</v>
      </c>
      <c r="X223" s="86">
        <v>43698</v>
      </c>
      <c r="Y223" s="88" t="s">
        <v>2227</v>
      </c>
      <c r="Z223" s="83" t="s">
        <v>2291</v>
      </c>
      <c r="AA223" s="80"/>
      <c r="AB223" s="80"/>
      <c r="AC223" s="88" t="s">
        <v>2350</v>
      </c>
      <c r="AD223" s="88" t="s">
        <v>2342</v>
      </c>
      <c r="AE223" s="80" t="b">
        <v>0</v>
      </c>
      <c r="AF223" s="80">
        <v>0</v>
      </c>
      <c r="AG223" s="88" t="s">
        <v>2380</v>
      </c>
      <c r="AH223" s="80" t="b">
        <v>0</v>
      </c>
      <c r="AI223" s="80" t="s">
        <v>877</v>
      </c>
      <c r="AJ223" s="80"/>
      <c r="AK223" s="88" t="s">
        <v>887</v>
      </c>
      <c r="AL223" s="80" t="b">
        <v>0</v>
      </c>
      <c r="AM223" s="80">
        <v>0</v>
      </c>
      <c r="AN223" s="88" t="s">
        <v>887</v>
      </c>
      <c r="AO223" s="80" t="s">
        <v>893</v>
      </c>
      <c r="AP223" s="80" t="b">
        <v>0</v>
      </c>
      <c r="AQ223" s="88" t="s">
        <v>2342</v>
      </c>
      <c r="AR223" s="80" t="s">
        <v>2397</v>
      </c>
      <c r="AS223" s="80">
        <v>0</v>
      </c>
      <c r="AT223" s="80">
        <v>0</v>
      </c>
      <c r="AU223" s="80"/>
      <c r="AV223" s="80"/>
      <c r="AW223" s="80"/>
      <c r="AX223" s="80"/>
      <c r="AY223" s="80"/>
      <c r="AZ223" s="80"/>
      <c r="BA223" s="80"/>
      <c r="BB223" s="80"/>
      <c r="BC223">
        <v>8</v>
      </c>
      <c r="BD223" s="79" t="str">
        <f>REPLACE(INDEX(GroupVertices[Group],MATCH(Edges[[#This Row],[Vertex 1]],GroupVertices[Vertex],0)),1,1,"")</f>
        <v>1</v>
      </c>
      <c r="BE223" s="79" t="str">
        <f>REPLACE(INDEX(GroupVertices[Group],MATCH(Edges[[#This Row],[Vertex 2]],GroupVertices[Vertex],0)),1,1,"")</f>
        <v>1</v>
      </c>
      <c r="BF223" s="48"/>
      <c r="BG223" s="49"/>
      <c r="BH223" s="48"/>
      <c r="BI223" s="49"/>
      <c r="BJ223" s="48"/>
      <c r="BK223" s="49"/>
      <c r="BL223" s="48"/>
      <c r="BM223" s="49"/>
      <c r="BN223" s="48"/>
    </row>
    <row r="224" spans="1:66" ht="15">
      <c r="A224" s="65" t="s">
        <v>392</v>
      </c>
      <c r="B224" s="65" t="s">
        <v>391</v>
      </c>
      <c r="C224" s="66" t="s">
        <v>3238</v>
      </c>
      <c r="D224" s="67">
        <v>10</v>
      </c>
      <c r="E224" s="68" t="s">
        <v>136</v>
      </c>
      <c r="F224" s="69">
        <v>8</v>
      </c>
      <c r="G224" s="66"/>
      <c r="H224" s="70"/>
      <c r="I224" s="71"/>
      <c r="J224" s="71"/>
      <c r="K224" s="34" t="s">
        <v>65</v>
      </c>
      <c r="L224" s="78">
        <v>224</v>
      </c>
      <c r="M224" s="78"/>
      <c r="N224" s="73"/>
      <c r="O224" s="80" t="s">
        <v>419</v>
      </c>
      <c r="P224" s="82">
        <v>43698.82597222222</v>
      </c>
      <c r="Q224" s="80" t="s">
        <v>2129</v>
      </c>
      <c r="R224" s="80"/>
      <c r="S224" s="80"/>
      <c r="T224" s="80"/>
      <c r="U224" s="80"/>
      <c r="V224" s="83" t="s">
        <v>1665</v>
      </c>
      <c r="W224" s="82">
        <v>43698.82597222222</v>
      </c>
      <c r="X224" s="86">
        <v>43698</v>
      </c>
      <c r="Y224" s="88" t="s">
        <v>2228</v>
      </c>
      <c r="Z224" s="83" t="s">
        <v>2292</v>
      </c>
      <c r="AA224" s="80"/>
      <c r="AB224" s="80"/>
      <c r="AC224" s="88" t="s">
        <v>2351</v>
      </c>
      <c r="AD224" s="88" t="s">
        <v>2343</v>
      </c>
      <c r="AE224" s="80" t="b">
        <v>0</v>
      </c>
      <c r="AF224" s="80">
        <v>0</v>
      </c>
      <c r="AG224" s="88" t="s">
        <v>2380</v>
      </c>
      <c r="AH224" s="80" t="b">
        <v>0</v>
      </c>
      <c r="AI224" s="80" t="s">
        <v>877</v>
      </c>
      <c r="AJ224" s="80"/>
      <c r="AK224" s="88" t="s">
        <v>887</v>
      </c>
      <c r="AL224" s="80" t="b">
        <v>0</v>
      </c>
      <c r="AM224" s="80">
        <v>0</v>
      </c>
      <c r="AN224" s="88" t="s">
        <v>887</v>
      </c>
      <c r="AO224" s="80" t="s">
        <v>893</v>
      </c>
      <c r="AP224" s="80" t="b">
        <v>0</v>
      </c>
      <c r="AQ224" s="88" t="s">
        <v>2343</v>
      </c>
      <c r="AR224" s="80" t="s">
        <v>2397</v>
      </c>
      <c r="AS224" s="80">
        <v>0</v>
      </c>
      <c r="AT224" s="80">
        <v>0</v>
      </c>
      <c r="AU224" s="80"/>
      <c r="AV224" s="80"/>
      <c r="AW224" s="80"/>
      <c r="AX224" s="80"/>
      <c r="AY224" s="80"/>
      <c r="AZ224" s="80"/>
      <c r="BA224" s="80"/>
      <c r="BB224" s="80"/>
      <c r="BC224">
        <v>8</v>
      </c>
      <c r="BD224" s="79" t="str">
        <f>REPLACE(INDEX(GroupVertices[Group],MATCH(Edges[[#This Row],[Vertex 1]],GroupVertices[Vertex],0)),1,1,"")</f>
        <v>1</v>
      </c>
      <c r="BE224" s="79" t="str">
        <f>REPLACE(INDEX(GroupVertices[Group],MATCH(Edges[[#This Row],[Vertex 2]],GroupVertices[Vertex],0)),1,1,"")</f>
        <v>1</v>
      </c>
      <c r="BF224" s="48"/>
      <c r="BG224" s="49"/>
      <c r="BH224" s="48"/>
      <c r="BI224" s="49"/>
      <c r="BJ224" s="48"/>
      <c r="BK224" s="49"/>
      <c r="BL224" s="48"/>
      <c r="BM224" s="49"/>
      <c r="BN224" s="48"/>
    </row>
    <row r="225" spans="1:66" ht="15">
      <c r="A225" s="65" t="s">
        <v>392</v>
      </c>
      <c r="B225" s="65" t="s">
        <v>391</v>
      </c>
      <c r="C225" s="66" t="s">
        <v>3238</v>
      </c>
      <c r="D225" s="67">
        <v>10</v>
      </c>
      <c r="E225" s="68" t="s">
        <v>136</v>
      </c>
      <c r="F225" s="69">
        <v>8</v>
      </c>
      <c r="G225" s="66"/>
      <c r="H225" s="70"/>
      <c r="I225" s="71"/>
      <c r="J225" s="71"/>
      <c r="K225" s="34" t="s">
        <v>65</v>
      </c>
      <c r="L225" s="78">
        <v>225</v>
      </c>
      <c r="M225" s="78"/>
      <c r="N225" s="73"/>
      <c r="O225" s="80" t="s">
        <v>419</v>
      </c>
      <c r="P225" s="82">
        <v>43698.83516203704</v>
      </c>
      <c r="Q225" s="80" t="s">
        <v>2130</v>
      </c>
      <c r="R225" s="80"/>
      <c r="S225" s="80"/>
      <c r="T225" s="80"/>
      <c r="U225" s="80"/>
      <c r="V225" s="83" t="s">
        <v>1665</v>
      </c>
      <c r="W225" s="82">
        <v>43698.83516203704</v>
      </c>
      <c r="X225" s="86">
        <v>43698</v>
      </c>
      <c r="Y225" s="88" t="s">
        <v>2229</v>
      </c>
      <c r="Z225" s="83" t="s">
        <v>2293</v>
      </c>
      <c r="AA225" s="80"/>
      <c r="AB225" s="80"/>
      <c r="AC225" s="88" t="s">
        <v>2352</v>
      </c>
      <c r="AD225" s="88" t="s">
        <v>2344</v>
      </c>
      <c r="AE225" s="80" t="b">
        <v>0</v>
      </c>
      <c r="AF225" s="80">
        <v>0</v>
      </c>
      <c r="AG225" s="88" t="s">
        <v>2380</v>
      </c>
      <c r="AH225" s="80" t="b">
        <v>0</v>
      </c>
      <c r="AI225" s="80" t="s">
        <v>877</v>
      </c>
      <c r="AJ225" s="80"/>
      <c r="AK225" s="88" t="s">
        <v>887</v>
      </c>
      <c r="AL225" s="80" t="b">
        <v>0</v>
      </c>
      <c r="AM225" s="80">
        <v>0</v>
      </c>
      <c r="AN225" s="88" t="s">
        <v>887</v>
      </c>
      <c r="AO225" s="80" t="s">
        <v>893</v>
      </c>
      <c r="AP225" s="80" t="b">
        <v>0</v>
      </c>
      <c r="AQ225" s="88" t="s">
        <v>2344</v>
      </c>
      <c r="AR225" s="80" t="s">
        <v>2397</v>
      </c>
      <c r="AS225" s="80">
        <v>0</v>
      </c>
      <c r="AT225" s="80">
        <v>0</v>
      </c>
      <c r="AU225" s="80"/>
      <c r="AV225" s="80"/>
      <c r="AW225" s="80"/>
      <c r="AX225" s="80"/>
      <c r="AY225" s="80"/>
      <c r="AZ225" s="80"/>
      <c r="BA225" s="80"/>
      <c r="BB225" s="80"/>
      <c r="BC225">
        <v>8</v>
      </c>
      <c r="BD225" s="79" t="str">
        <f>REPLACE(INDEX(GroupVertices[Group],MATCH(Edges[[#This Row],[Vertex 1]],GroupVertices[Vertex],0)),1,1,"")</f>
        <v>1</v>
      </c>
      <c r="BE225" s="79" t="str">
        <f>REPLACE(INDEX(GroupVertices[Group],MATCH(Edges[[#This Row],[Vertex 2]],GroupVertices[Vertex],0)),1,1,"")</f>
        <v>1</v>
      </c>
      <c r="BF225" s="48"/>
      <c r="BG225" s="49"/>
      <c r="BH225" s="48"/>
      <c r="BI225" s="49"/>
      <c r="BJ225" s="48"/>
      <c r="BK225" s="49"/>
      <c r="BL225" s="48"/>
      <c r="BM225" s="49"/>
      <c r="BN225" s="48"/>
    </row>
    <row r="226" spans="1:66" ht="15">
      <c r="A226" s="65" t="s">
        <v>392</v>
      </c>
      <c r="B226" s="65" t="s">
        <v>391</v>
      </c>
      <c r="C226" s="66" t="s">
        <v>3238</v>
      </c>
      <c r="D226" s="67">
        <v>10</v>
      </c>
      <c r="E226" s="68" t="s">
        <v>136</v>
      </c>
      <c r="F226" s="69">
        <v>8</v>
      </c>
      <c r="G226" s="66"/>
      <c r="H226" s="70"/>
      <c r="I226" s="71"/>
      <c r="J226" s="71"/>
      <c r="K226" s="34" t="s">
        <v>65</v>
      </c>
      <c r="L226" s="78">
        <v>226</v>
      </c>
      <c r="M226" s="78"/>
      <c r="N226" s="73"/>
      <c r="O226" s="80" t="s">
        <v>419</v>
      </c>
      <c r="P226" s="82">
        <v>43698.85208333333</v>
      </c>
      <c r="Q226" s="80" t="s">
        <v>2131</v>
      </c>
      <c r="R226" s="80"/>
      <c r="S226" s="80"/>
      <c r="T226" s="80"/>
      <c r="U226" s="80"/>
      <c r="V226" s="83" t="s">
        <v>1665</v>
      </c>
      <c r="W226" s="82">
        <v>43698.85208333333</v>
      </c>
      <c r="X226" s="86">
        <v>43698</v>
      </c>
      <c r="Y226" s="88" t="s">
        <v>2230</v>
      </c>
      <c r="Z226" s="83" t="s">
        <v>2294</v>
      </c>
      <c r="AA226" s="80"/>
      <c r="AB226" s="80"/>
      <c r="AC226" s="88" t="s">
        <v>2353</v>
      </c>
      <c r="AD226" s="88" t="s">
        <v>2345</v>
      </c>
      <c r="AE226" s="80" t="b">
        <v>0</v>
      </c>
      <c r="AF226" s="80">
        <v>0</v>
      </c>
      <c r="AG226" s="88" t="s">
        <v>2380</v>
      </c>
      <c r="AH226" s="80" t="b">
        <v>0</v>
      </c>
      <c r="AI226" s="80" t="s">
        <v>877</v>
      </c>
      <c r="AJ226" s="80"/>
      <c r="AK226" s="88" t="s">
        <v>887</v>
      </c>
      <c r="AL226" s="80" t="b">
        <v>0</v>
      </c>
      <c r="AM226" s="80">
        <v>0</v>
      </c>
      <c r="AN226" s="88" t="s">
        <v>887</v>
      </c>
      <c r="AO226" s="80" t="s">
        <v>893</v>
      </c>
      <c r="AP226" s="80" t="b">
        <v>0</v>
      </c>
      <c r="AQ226" s="88" t="s">
        <v>2345</v>
      </c>
      <c r="AR226" s="80" t="s">
        <v>2397</v>
      </c>
      <c r="AS226" s="80">
        <v>0</v>
      </c>
      <c r="AT226" s="80">
        <v>0</v>
      </c>
      <c r="AU226" s="80"/>
      <c r="AV226" s="80"/>
      <c r="AW226" s="80"/>
      <c r="AX226" s="80"/>
      <c r="AY226" s="80"/>
      <c r="AZ226" s="80"/>
      <c r="BA226" s="80"/>
      <c r="BB226" s="80"/>
      <c r="BC226">
        <v>8</v>
      </c>
      <c r="BD226" s="79" t="str">
        <f>REPLACE(INDEX(GroupVertices[Group],MATCH(Edges[[#This Row],[Vertex 1]],GroupVertices[Vertex],0)),1,1,"")</f>
        <v>1</v>
      </c>
      <c r="BE226" s="79" t="str">
        <f>REPLACE(INDEX(GroupVertices[Group],MATCH(Edges[[#This Row],[Vertex 2]],GroupVertices[Vertex],0)),1,1,"")</f>
        <v>1</v>
      </c>
      <c r="BF226" s="48"/>
      <c r="BG226" s="49"/>
      <c r="BH226" s="48"/>
      <c r="BI226" s="49"/>
      <c r="BJ226" s="48"/>
      <c r="BK226" s="49"/>
      <c r="BL226" s="48"/>
      <c r="BM226" s="49"/>
      <c r="BN226" s="48"/>
    </row>
    <row r="227" spans="1:66" ht="15">
      <c r="A227" s="65" t="s">
        <v>392</v>
      </c>
      <c r="B227" s="65" t="s">
        <v>391</v>
      </c>
      <c r="C227" s="66" t="s">
        <v>3238</v>
      </c>
      <c r="D227" s="67">
        <v>10</v>
      </c>
      <c r="E227" s="68" t="s">
        <v>136</v>
      </c>
      <c r="F227" s="69">
        <v>8</v>
      </c>
      <c r="G227" s="66"/>
      <c r="H227" s="70"/>
      <c r="I227" s="71"/>
      <c r="J227" s="71"/>
      <c r="K227" s="34" t="s">
        <v>65</v>
      </c>
      <c r="L227" s="78">
        <v>227</v>
      </c>
      <c r="M227" s="78"/>
      <c r="N227" s="73"/>
      <c r="O227" s="80" t="s">
        <v>419</v>
      </c>
      <c r="P227" s="82">
        <v>43698.865335648145</v>
      </c>
      <c r="Q227" s="80" t="s">
        <v>2132</v>
      </c>
      <c r="R227" s="80"/>
      <c r="S227" s="80"/>
      <c r="T227" s="80"/>
      <c r="U227" s="80"/>
      <c r="V227" s="83" t="s">
        <v>1665</v>
      </c>
      <c r="W227" s="82">
        <v>43698.865335648145</v>
      </c>
      <c r="X227" s="86">
        <v>43698</v>
      </c>
      <c r="Y227" s="88" t="s">
        <v>2231</v>
      </c>
      <c r="Z227" s="83" t="s">
        <v>2295</v>
      </c>
      <c r="AA227" s="80"/>
      <c r="AB227" s="80"/>
      <c r="AC227" s="88" t="s">
        <v>827</v>
      </c>
      <c r="AD227" s="88" t="s">
        <v>2346</v>
      </c>
      <c r="AE227" s="80" t="b">
        <v>0</v>
      </c>
      <c r="AF227" s="80">
        <v>0</v>
      </c>
      <c r="AG227" s="88" t="s">
        <v>2380</v>
      </c>
      <c r="AH227" s="80" t="b">
        <v>0</v>
      </c>
      <c r="AI227" s="80" t="s">
        <v>877</v>
      </c>
      <c r="AJ227" s="80"/>
      <c r="AK227" s="88" t="s">
        <v>887</v>
      </c>
      <c r="AL227" s="80" t="b">
        <v>0</v>
      </c>
      <c r="AM227" s="80">
        <v>0</v>
      </c>
      <c r="AN227" s="88" t="s">
        <v>887</v>
      </c>
      <c r="AO227" s="80" t="s">
        <v>893</v>
      </c>
      <c r="AP227" s="80" t="b">
        <v>0</v>
      </c>
      <c r="AQ227" s="88" t="s">
        <v>2346</v>
      </c>
      <c r="AR227" s="80" t="s">
        <v>2397</v>
      </c>
      <c r="AS227" s="80">
        <v>0</v>
      </c>
      <c r="AT227" s="80">
        <v>0</v>
      </c>
      <c r="AU227" s="80"/>
      <c r="AV227" s="80"/>
      <c r="AW227" s="80"/>
      <c r="AX227" s="80"/>
      <c r="AY227" s="80"/>
      <c r="AZ227" s="80"/>
      <c r="BA227" s="80"/>
      <c r="BB227" s="80"/>
      <c r="BC227">
        <v>8</v>
      </c>
      <c r="BD227" s="79" t="str">
        <f>REPLACE(INDEX(GroupVertices[Group],MATCH(Edges[[#This Row],[Vertex 1]],GroupVertices[Vertex],0)),1,1,"")</f>
        <v>1</v>
      </c>
      <c r="BE227" s="79" t="str">
        <f>REPLACE(INDEX(GroupVertices[Group],MATCH(Edges[[#This Row],[Vertex 2]],GroupVertices[Vertex],0)),1,1,"")</f>
        <v>1</v>
      </c>
      <c r="BF227" s="48"/>
      <c r="BG227" s="49"/>
      <c r="BH227" s="48"/>
      <c r="BI227" s="49"/>
      <c r="BJ227" s="48"/>
      <c r="BK227" s="49"/>
      <c r="BL227" s="48"/>
      <c r="BM227" s="49"/>
      <c r="BN227" s="48"/>
    </row>
    <row r="228" spans="1:66" ht="15">
      <c r="A228" s="65" t="s">
        <v>279</v>
      </c>
      <c r="B228" s="65" t="s">
        <v>308</v>
      </c>
      <c r="C228" s="66" t="s">
        <v>3238</v>
      </c>
      <c r="D228" s="67">
        <v>10</v>
      </c>
      <c r="E228" s="68" t="s">
        <v>136</v>
      </c>
      <c r="F228" s="69">
        <v>8</v>
      </c>
      <c r="G228" s="66"/>
      <c r="H228" s="70"/>
      <c r="I228" s="71"/>
      <c r="J228" s="71"/>
      <c r="K228" s="34" t="s">
        <v>65</v>
      </c>
      <c r="L228" s="78">
        <v>228</v>
      </c>
      <c r="M228" s="78"/>
      <c r="N228" s="73"/>
      <c r="O228" s="80" t="s">
        <v>419</v>
      </c>
      <c r="P228" s="82">
        <v>43698.734664351854</v>
      </c>
      <c r="Q228" s="80" t="s">
        <v>2118</v>
      </c>
      <c r="R228" s="80"/>
      <c r="S228" s="80"/>
      <c r="T228" s="80"/>
      <c r="U228" s="80"/>
      <c r="V228" s="83" t="s">
        <v>557</v>
      </c>
      <c r="W228" s="82">
        <v>43698.734664351854</v>
      </c>
      <c r="X228" s="86">
        <v>43698</v>
      </c>
      <c r="Y228" s="88" t="s">
        <v>2217</v>
      </c>
      <c r="Z228" s="83" t="s">
        <v>2281</v>
      </c>
      <c r="AA228" s="80"/>
      <c r="AB228" s="80"/>
      <c r="AC228" s="88" t="s">
        <v>2340</v>
      </c>
      <c r="AD228" s="88" t="s">
        <v>2347</v>
      </c>
      <c r="AE228" s="80" t="b">
        <v>0</v>
      </c>
      <c r="AF228" s="80">
        <v>1</v>
      </c>
      <c r="AG228" s="88" t="s">
        <v>862</v>
      </c>
      <c r="AH228" s="80" t="b">
        <v>0</v>
      </c>
      <c r="AI228" s="80" t="s">
        <v>877</v>
      </c>
      <c r="AJ228" s="80"/>
      <c r="AK228" s="88" t="s">
        <v>887</v>
      </c>
      <c r="AL228" s="80" t="b">
        <v>0</v>
      </c>
      <c r="AM228" s="80">
        <v>0</v>
      </c>
      <c r="AN228" s="88" t="s">
        <v>887</v>
      </c>
      <c r="AO228" s="80" t="s">
        <v>895</v>
      </c>
      <c r="AP228" s="80" t="b">
        <v>0</v>
      </c>
      <c r="AQ228" s="88" t="s">
        <v>2347</v>
      </c>
      <c r="AR228" s="80" t="s">
        <v>2397</v>
      </c>
      <c r="AS228" s="80">
        <v>0</v>
      </c>
      <c r="AT228" s="80">
        <v>0</v>
      </c>
      <c r="AU228" s="80"/>
      <c r="AV228" s="80"/>
      <c r="AW228" s="80"/>
      <c r="AX228" s="80"/>
      <c r="AY228" s="80"/>
      <c r="AZ228" s="80"/>
      <c r="BA228" s="80"/>
      <c r="BB228" s="80"/>
      <c r="BC228">
        <v>8</v>
      </c>
      <c r="BD228" s="79" t="str">
        <f>REPLACE(INDEX(GroupVertices[Group],MATCH(Edges[[#This Row],[Vertex 1]],GroupVertices[Vertex],0)),1,1,"")</f>
        <v>1</v>
      </c>
      <c r="BE228" s="79" t="str">
        <f>REPLACE(INDEX(GroupVertices[Group],MATCH(Edges[[#This Row],[Vertex 2]],GroupVertices[Vertex],0)),1,1,"")</f>
        <v>1</v>
      </c>
      <c r="BF228" s="48"/>
      <c r="BG228" s="49"/>
      <c r="BH228" s="48"/>
      <c r="BI228" s="49"/>
      <c r="BJ228" s="48"/>
      <c r="BK228" s="49"/>
      <c r="BL228" s="48"/>
      <c r="BM228" s="49"/>
      <c r="BN228" s="48"/>
    </row>
    <row r="229" spans="1:66" ht="15">
      <c r="A229" s="65" t="s">
        <v>279</v>
      </c>
      <c r="B229" s="65" t="s">
        <v>392</v>
      </c>
      <c r="C229" s="66" t="s">
        <v>3238</v>
      </c>
      <c r="D229" s="67">
        <v>10</v>
      </c>
      <c r="E229" s="68" t="s">
        <v>136</v>
      </c>
      <c r="F229" s="69">
        <v>8</v>
      </c>
      <c r="G229" s="66"/>
      <c r="H229" s="70"/>
      <c r="I229" s="71"/>
      <c r="J229" s="71"/>
      <c r="K229" s="34" t="s">
        <v>66</v>
      </c>
      <c r="L229" s="78">
        <v>229</v>
      </c>
      <c r="M229" s="78"/>
      <c r="N229" s="73"/>
      <c r="O229" s="80" t="s">
        <v>420</v>
      </c>
      <c r="P229" s="82">
        <v>43698.734664351854</v>
      </c>
      <c r="Q229" s="80" t="s">
        <v>2118</v>
      </c>
      <c r="R229" s="80"/>
      <c r="S229" s="80"/>
      <c r="T229" s="80"/>
      <c r="U229" s="80"/>
      <c r="V229" s="83" t="s">
        <v>557</v>
      </c>
      <c r="W229" s="82">
        <v>43698.734664351854</v>
      </c>
      <c r="X229" s="86">
        <v>43698</v>
      </c>
      <c r="Y229" s="88" t="s">
        <v>2217</v>
      </c>
      <c r="Z229" s="83" t="s">
        <v>2281</v>
      </c>
      <c r="AA229" s="80"/>
      <c r="AB229" s="80"/>
      <c r="AC229" s="88" t="s">
        <v>2340</v>
      </c>
      <c r="AD229" s="88" t="s">
        <v>2347</v>
      </c>
      <c r="AE229" s="80" t="b">
        <v>0</v>
      </c>
      <c r="AF229" s="80">
        <v>1</v>
      </c>
      <c r="AG229" s="88" t="s">
        <v>862</v>
      </c>
      <c r="AH229" s="80" t="b">
        <v>0</v>
      </c>
      <c r="AI229" s="80" t="s">
        <v>877</v>
      </c>
      <c r="AJ229" s="80"/>
      <c r="AK229" s="88" t="s">
        <v>887</v>
      </c>
      <c r="AL229" s="80" t="b">
        <v>0</v>
      </c>
      <c r="AM229" s="80">
        <v>0</v>
      </c>
      <c r="AN229" s="88" t="s">
        <v>887</v>
      </c>
      <c r="AO229" s="80" t="s">
        <v>895</v>
      </c>
      <c r="AP229" s="80" t="b">
        <v>0</v>
      </c>
      <c r="AQ229" s="88" t="s">
        <v>2347</v>
      </c>
      <c r="AR229" s="80" t="s">
        <v>2397</v>
      </c>
      <c r="AS229" s="80">
        <v>0</v>
      </c>
      <c r="AT229" s="80">
        <v>0</v>
      </c>
      <c r="AU229" s="80"/>
      <c r="AV229" s="80"/>
      <c r="AW229" s="80"/>
      <c r="AX229" s="80"/>
      <c r="AY229" s="80"/>
      <c r="AZ229" s="80"/>
      <c r="BA229" s="80"/>
      <c r="BB229" s="80"/>
      <c r="BC229">
        <v>8</v>
      </c>
      <c r="BD229" s="79" t="str">
        <f>REPLACE(INDEX(GroupVertices[Group],MATCH(Edges[[#This Row],[Vertex 1]],GroupVertices[Vertex],0)),1,1,"")</f>
        <v>1</v>
      </c>
      <c r="BE229" s="79" t="str">
        <f>REPLACE(INDEX(GroupVertices[Group],MATCH(Edges[[#This Row],[Vertex 2]],GroupVertices[Vertex],0)),1,1,"")</f>
        <v>1</v>
      </c>
      <c r="BF229" s="48">
        <v>3</v>
      </c>
      <c r="BG229" s="49">
        <v>7.5</v>
      </c>
      <c r="BH229" s="48">
        <v>1</v>
      </c>
      <c r="BI229" s="49">
        <v>2.5</v>
      </c>
      <c r="BJ229" s="48">
        <v>0</v>
      </c>
      <c r="BK229" s="49">
        <v>0</v>
      </c>
      <c r="BL229" s="48">
        <v>36</v>
      </c>
      <c r="BM229" s="49">
        <v>90</v>
      </c>
      <c r="BN229" s="48">
        <v>40</v>
      </c>
    </row>
    <row r="230" spans="1:66" ht="15">
      <c r="A230" s="65" t="s">
        <v>279</v>
      </c>
      <c r="B230" s="65" t="s">
        <v>308</v>
      </c>
      <c r="C230" s="66" t="s">
        <v>3238</v>
      </c>
      <c r="D230" s="67">
        <v>10</v>
      </c>
      <c r="E230" s="68" t="s">
        <v>136</v>
      </c>
      <c r="F230" s="69">
        <v>8</v>
      </c>
      <c r="G230" s="66"/>
      <c r="H230" s="70"/>
      <c r="I230" s="71"/>
      <c r="J230" s="71"/>
      <c r="K230" s="34" t="s">
        <v>65</v>
      </c>
      <c r="L230" s="78">
        <v>230</v>
      </c>
      <c r="M230" s="78"/>
      <c r="N230" s="73"/>
      <c r="O230" s="80" t="s">
        <v>419</v>
      </c>
      <c r="P230" s="82">
        <v>43698.79482638889</v>
      </c>
      <c r="Q230" s="80" t="s">
        <v>2119</v>
      </c>
      <c r="R230" s="80"/>
      <c r="S230" s="80"/>
      <c r="T230" s="80"/>
      <c r="U230" s="80"/>
      <c r="V230" s="83" t="s">
        <v>557</v>
      </c>
      <c r="W230" s="82">
        <v>43698.79482638889</v>
      </c>
      <c r="X230" s="86">
        <v>43698</v>
      </c>
      <c r="Y230" s="88" t="s">
        <v>2218</v>
      </c>
      <c r="Z230" s="83" t="s">
        <v>2282</v>
      </c>
      <c r="AA230" s="80"/>
      <c r="AB230" s="80"/>
      <c r="AC230" s="88" t="s">
        <v>2341</v>
      </c>
      <c r="AD230" s="88" t="s">
        <v>2348</v>
      </c>
      <c r="AE230" s="80" t="b">
        <v>0</v>
      </c>
      <c r="AF230" s="80">
        <v>0</v>
      </c>
      <c r="AG230" s="88" t="s">
        <v>862</v>
      </c>
      <c r="AH230" s="80" t="b">
        <v>0</v>
      </c>
      <c r="AI230" s="80" t="s">
        <v>877</v>
      </c>
      <c r="AJ230" s="80"/>
      <c r="AK230" s="88" t="s">
        <v>887</v>
      </c>
      <c r="AL230" s="80" t="b">
        <v>0</v>
      </c>
      <c r="AM230" s="80">
        <v>0</v>
      </c>
      <c r="AN230" s="88" t="s">
        <v>887</v>
      </c>
      <c r="AO230" s="80" t="s">
        <v>895</v>
      </c>
      <c r="AP230" s="80" t="b">
        <v>0</v>
      </c>
      <c r="AQ230" s="88" t="s">
        <v>2348</v>
      </c>
      <c r="AR230" s="80" t="s">
        <v>2397</v>
      </c>
      <c r="AS230" s="80">
        <v>0</v>
      </c>
      <c r="AT230" s="80">
        <v>0</v>
      </c>
      <c r="AU230" s="80"/>
      <c r="AV230" s="80"/>
      <c r="AW230" s="80"/>
      <c r="AX230" s="80"/>
      <c r="AY230" s="80"/>
      <c r="AZ230" s="80"/>
      <c r="BA230" s="80"/>
      <c r="BB230" s="80"/>
      <c r="BC230">
        <v>8</v>
      </c>
      <c r="BD230" s="79" t="str">
        <f>REPLACE(INDEX(GroupVertices[Group],MATCH(Edges[[#This Row],[Vertex 1]],GroupVertices[Vertex],0)),1,1,"")</f>
        <v>1</v>
      </c>
      <c r="BE230" s="79" t="str">
        <f>REPLACE(INDEX(GroupVertices[Group],MATCH(Edges[[#This Row],[Vertex 2]],GroupVertices[Vertex],0)),1,1,"")</f>
        <v>1</v>
      </c>
      <c r="BF230" s="48"/>
      <c r="BG230" s="49"/>
      <c r="BH230" s="48"/>
      <c r="BI230" s="49"/>
      <c r="BJ230" s="48"/>
      <c r="BK230" s="49"/>
      <c r="BL230" s="48"/>
      <c r="BM230" s="49"/>
      <c r="BN230" s="48"/>
    </row>
    <row r="231" spans="1:66" ht="15">
      <c r="A231" s="65" t="s">
        <v>279</v>
      </c>
      <c r="B231" s="65" t="s">
        <v>392</v>
      </c>
      <c r="C231" s="66" t="s">
        <v>3238</v>
      </c>
      <c r="D231" s="67">
        <v>10</v>
      </c>
      <c r="E231" s="68" t="s">
        <v>136</v>
      </c>
      <c r="F231" s="69">
        <v>8</v>
      </c>
      <c r="G231" s="66"/>
      <c r="H231" s="70"/>
      <c r="I231" s="71"/>
      <c r="J231" s="71"/>
      <c r="K231" s="34" t="s">
        <v>66</v>
      </c>
      <c r="L231" s="78">
        <v>231</v>
      </c>
      <c r="M231" s="78"/>
      <c r="N231" s="73"/>
      <c r="O231" s="80" t="s">
        <v>420</v>
      </c>
      <c r="P231" s="82">
        <v>43698.79482638889</v>
      </c>
      <c r="Q231" s="80" t="s">
        <v>2119</v>
      </c>
      <c r="R231" s="80"/>
      <c r="S231" s="80"/>
      <c r="T231" s="80"/>
      <c r="U231" s="80"/>
      <c r="V231" s="83" t="s">
        <v>557</v>
      </c>
      <c r="W231" s="82">
        <v>43698.79482638889</v>
      </c>
      <c r="X231" s="86">
        <v>43698</v>
      </c>
      <c r="Y231" s="88" t="s">
        <v>2218</v>
      </c>
      <c r="Z231" s="83" t="s">
        <v>2282</v>
      </c>
      <c r="AA231" s="80"/>
      <c r="AB231" s="80"/>
      <c r="AC231" s="88" t="s">
        <v>2341</v>
      </c>
      <c r="AD231" s="88" t="s">
        <v>2348</v>
      </c>
      <c r="AE231" s="80" t="b">
        <v>0</v>
      </c>
      <c r="AF231" s="80">
        <v>0</v>
      </c>
      <c r="AG231" s="88" t="s">
        <v>862</v>
      </c>
      <c r="AH231" s="80" t="b">
        <v>0</v>
      </c>
      <c r="AI231" s="80" t="s">
        <v>877</v>
      </c>
      <c r="AJ231" s="80"/>
      <c r="AK231" s="88" t="s">
        <v>887</v>
      </c>
      <c r="AL231" s="80" t="b">
        <v>0</v>
      </c>
      <c r="AM231" s="80">
        <v>0</v>
      </c>
      <c r="AN231" s="88" t="s">
        <v>887</v>
      </c>
      <c r="AO231" s="80" t="s">
        <v>895</v>
      </c>
      <c r="AP231" s="80" t="b">
        <v>0</v>
      </c>
      <c r="AQ231" s="88" t="s">
        <v>2348</v>
      </c>
      <c r="AR231" s="80" t="s">
        <v>2397</v>
      </c>
      <c r="AS231" s="80">
        <v>0</v>
      </c>
      <c r="AT231" s="80">
        <v>0</v>
      </c>
      <c r="AU231" s="80"/>
      <c r="AV231" s="80"/>
      <c r="AW231" s="80"/>
      <c r="AX231" s="80"/>
      <c r="AY231" s="80"/>
      <c r="AZ231" s="80"/>
      <c r="BA231" s="80"/>
      <c r="BB231" s="80"/>
      <c r="BC231">
        <v>8</v>
      </c>
      <c r="BD231" s="79" t="str">
        <f>REPLACE(INDEX(GroupVertices[Group],MATCH(Edges[[#This Row],[Vertex 1]],GroupVertices[Vertex],0)),1,1,"")</f>
        <v>1</v>
      </c>
      <c r="BE231" s="79" t="str">
        <f>REPLACE(INDEX(GroupVertices[Group],MATCH(Edges[[#This Row],[Vertex 2]],GroupVertices[Vertex],0)),1,1,"")</f>
        <v>1</v>
      </c>
      <c r="BF231" s="48">
        <v>1</v>
      </c>
      <c r="BG231" s="49">
        <v>1.7241379310344827</v>
      </c>
      <c r="BH231" s="48">
        <v>0</v>
      </c>
      <c r="BI231" s="49">
        <v>0</v>
      </c>
      <c r="BJ231" s="48">
        <v>0</v>
      </c>
      <c r="BK231" s="49">
        <v>0</v>
      </c>
      <c r="BL231" s="48">
        <v>57</v>
      </c>
      <c r="BM231" s="49">
        <v>98.27586206896552</v>
      </c>
      <c r="BN231" s="48">
        <v>58</v>
      </c>
    </row>
    <row r="232" spans="1:66" ht="15">
      <c r="A232" s="65" t="s">
        <v>279</v>
      </c>
      <c r="B232" s="65" t="s">
        <v>308</v>
      </c>
      <c r="C232" s="66" t="s">
        <v>3238</v>
      </c>
      <c r="D232" s="67">
        <v>10</v>
      </c>
      <c r="E232" s="68" t="s">
        <v>136</v>
      </c>
      <c r="F232" s="69">
        <v>8</v>
      </c>
      <c r="G232" s="66"/>
      <c r="H232" s="70"/>
      <c r="I232" s="71"/>
      <c r="J232" s="71"/>
      <c r="K232" s="34" t="s">
        <v>65</v>
      </c>
      <c r="L232" s="78">
        <v>232</v>
      </c>
      <c r="M232" s="78"/>
      <c r="N232" s="73"/>
      <c r="O232" s="80" t="s">
        <v>419</v>
      </c>
      <c r="P232" s="82">
        <v>43698.82001157408</v>
      </c>
      <c r="Q232" s="80" t="s">
        <v>2120</v>
      </c>
      <c r="R232" s="80"/>
      <c r="S232" s="80"/>
      <c r="T232" s="80"/>
      <c r="U232" s="80"/>
      <c r="V232" s="83" t="s">
        <v>557</v>
      </c>
      <c r="W232" s="82">
        <v>43698.82001157408</v>
      </c>
      <c r="X232" s="86">
        <v>43698</v>
      </c>
      <c r="Y232" s="88" t="s">
        <v>2219</v>
      </c>
      <c r="Z232" s="83" t="s">
        <v>2283</v>
      </c>
      <c r="AA232" s="80"/>
      <c r="AB232" s="80"/>
      <c r="AC232" s="88" t="s">
        <v>2342</v>
      </c>
      <c r="AD232" s="88" t="s">
        <v>2349</v>
      </c>
      <c r="AE232" s="80" t="b">
        <v>0</v>
      </c>
      <c r="AF232" s="80">
        <v>0</v>
      </c>
      <c r="AG232" s="88" t="s">
        <v>862</v>
      </c>
      <c r="AH232" s="80" t="b">
        <v>0</v>
      </c>
      <c r="AI232" s="80" t="s">
        <v>877</v>
      </c>
      <c r="AJ232" s="80"/>
      <c r="AK232" s="88" t="s">
        <v>887</v>
      </c>
      <c r="AL232" s="80" t="b">
        <v>0</v>
      </c>
      <c r="AM232" s="80">
        <v>0</v>
      </c>
      <c r="AN232" s="88" t="s">
        <v>887</v>
      </c>
      <c r="AO232" s="80" t="s">
        <v>895</v>
      </c>
      <c r="AP232" s="80" t="b">
        <v>0</v>
      </c>
      <c r="AQ232" s="88" t="s">
        <v>2349</v>
      </c>
      <c r="AR232" s="80" t="s">
        <v>2397</v>
      </c>
      <c r="AS232" s="80">
        <v>0</v>
      </c>
      <c r="AT232" s="80">
        <v>0</v>
      </c>
      <c r="AU232" s="80"/>
      <c r="AV232" s="80"/>
      <c r="AW232" s="80"/>
      <c r="AX232" s="80"/>
      <c r="AY232" s="80"/>
      <c r="AZ232" s="80"/>
      <c r="BA232" s="80"/>
      <c r="BB232" s="80"/>
      <c r="BC232">
        <v>8</v>
      </c>
      <c r="BD232" s="79" t="str">
        <f>REPLACE(INDEX(GroupVertices[Group],MATCH(Edges[[#This Row],[Vertex 1]],GroupVertices[Vertex],0)),1,1,"")</f>
        <v>1</v>
      </c>
      <c r="BE232" s="79" t="str">
        <f>REPLACE(INDEX(GroupVertices[Group],MATCH(Edges[[#This Row],[Vertex 2]],GroupVertices[Vertex],0)),1,1,"")</f>
        <v>1</v>
      </c>
      <c r="BF232" s="48"/>
      <c r="BG232" s="49"/>
      <c r="BH232" s="48"/>
      <c r="BI232" s="49"/>
      <c r="BJ232" s="48"/>
      <c r="BK232" s="49"/>
      <c r="BL232" s="48"/>
      <c r="BM232" s="49"/>
      <c r="BN232" s="48"/>
    </row>
    <row r="233" spans="1:66" ht="15">
      <c r="A233" s="65" t="s">
        <v>279</v>
      </c>
      <c r="B233" s="65" t="s">
        <v>392</v>
      </c>
      <c r="C233" s="66" t="s">
        <v>3238</v>
      </c>
      <c r="D233" s="67">
        <v>10</v>
      </c>
      <c r="E233" s="68" t="s">
        <v>136</v>
      </c>
      <c r="F233" s="69">
        <v>8</v>
      </c>
      <c r="G233" s="66"/>
      <c r="H233" s="70"/>
      <c r="I233" s="71"/>
      <c r="J233" s="71"/>
      <c r="K233" s="34" t="s">
        <v>66</v>
      </c>
      <c r="L233" s="78">
        <v>233</v>
      </c>
      <c r="M233" s="78"/>
      <c r="N233" s="73"/>
      <c r="O233" s="80" t="s">
        <v>420</v>
      </c>
      <c r="P233" s="82">
        <v>43698.82001157408</v>
      </c>
      <c r="Q233" s="80" t="s">
        <v>2120</v>
      </c>
      <c r="R233" s="80"/>
      <c r="S233" s="80"/>
      <c r="T233" s="80"/>
      <c r="U233" s="80"/>
      <c r="V233" s="83" t="s">
        <v>557</v>
      </c>
      <c r="W233" s="82">
        <v>43698.82001157408</v>
      </c>
      <c r="X233" s="86">
        <v>43698</v>
      </c>
      <c r="Y233" s="88" t="s">
        <v>2219</v>
      </c>
      <c r="Z233" s="83" t="s">
        <v>2283</v>
      </c>
      <c r="AA233" s="80"/>
      <c r="AB233" s="80"/>
      <c r="AC233" s="88" t="s">
        <v>2342</v>
      </c>
      <c r="AD233" s="88" t="s">
        <v>2349</v>
      </c>
      <c r="AE233" s="80" t="b">
        <v>0</v>
      </c>
      <c r="AF233" s="80">
        <v>0</v>
      </c>
      <c r="AG233" s="88" t="s">
        <v>862</v>
      </c>
      <c r="AH233" s="80" t="b">
        <v>0</v>
      </c>
      <c r="AI233" s="80" t="s">
        <v>877</v>
      </c>
      <c r="AJ233" s="80"/>
      <c r="AK233" s="88" t="s">
        <v>887</v>
      </c>
      <c r="AL233" s="80" t="b">
        <v>0</v>
      </c>
      <c r="AM233" s="80">
        <v>0</v>
      </c>
      <c r="AN233" s="88" t="s">
        <v>887</v>
      </c>
      <c r="AO233" s="80" t="s">
        <v>895</v>
      </c>
      <c r="AP233" s="80" t="b">
        <v>0</v>
      </c>
      <c r="AQ233" s="88" t="s">
        <v>2349</v>
      </c>
      <c r="AR233" s="80" t="s">
        <v>2397</v>
      </c>
      <c r="AS233" s="80">
        <v>0</v>
      </c>
      <c r="AT233" s="80">
        <v>0</v>
      </c>
      <c r="AU233" s="80"/>
      <c r="AV233" s="80"/>
      <c r="AW233" s="80"/>
      <c r="AX233" s="80"/>
      <c r="AY233" s="80"/>
      <c r="AZ233" s="80"/>
      <c r="BA233" s="80"/>
      <c r="BB233" s="80"/>
      <c r="BC233">
        <v>8</v>
      </c>
      <c r="BD233" s="79" t="str">
        <f>REPLACE(INDEX(GroupVertices[Group],MATCH(Edges[[#This Row],[Vertex 1]],GroupVertices[Vertex],0)),1,1,"")</f>
        <v>1</v>
      </c>
      <c r="BE233" s="79" t="str">
        <f>REPLACE(INDEX(GroupVertices[Group],MATCH(Edges[[#This Row],[Vertex 2]],GroupVertices[Vertex],0)),1,1,"")</f>
        <v>1</v>
      </c>
      <c r="BF233" s="48">
        <v>0</v>
      </c>
      <c r="BG233" s="49">
        <v>0</v>
      </c>
      <c r="BH233" s="48">
        <v>2</v>
      </c>
      <c r="BI233" s="49">
        <v>8.695652173913043</v>
      </c>
      <c r="BJ233" s="48">
        <v>0</v>
      </c>
      <c r="BK233" s="49">
        <v>0</v>
      </c>
      <c r="BL233" s="48">
        <v>21</v>
      </c>
      <c r="BM233" s="49">
        <v>91.30434782608695</v>
      </c>
      <c r="BN233" s="48">
        <v>23</v>
      </c>
    </row>
    <row r="234" spans="1:66" ht="15">
      <c r="A234" s="65" t="s">
        <v>279</v>
      </c>
      <c r="B234" s="65" t="s">
        <v>308</v>
      </c>
      <c r="C234" s="66" t="s">
        <v>3238</v>
      </c>
      <c r="D234" s="67">
        <v>10</v>
      </c>
      <c r="E234" s="68" t="s">
        <v>136</v>
      </c>
      <c r="F234" s="69">
        <v>8</v>
      </c>
      <c r="G234" s="66"/>
      <c r="H234" s="70"/>
      <c r="I234" s="71"/>
      <c r="J234" s="71"/>
      <c r="K234" s="34" t="s">
        <v>65</v>
      </c>
      <c r="L234" s="78">
        <v>234</v>
      </c>
      <c r="M234" s="78"/>
      <c r="N234" s="73"/>
      <c r="O234" s="80" t="s">
        <v>419</v>
      </c>
      <c r="P234" s="82">
        <v>43698.823217592595</v>
      </c>
      <c r="Q234" s="80" t="s">
        <v>2121</v>
      </c>
      <c r="R234" s="80"/>
      <c r="S234" s="80"/>
      <c r="T234" s="80"/>
      <c r="U234" s="80"/>
      <c r="V234" s="83" t="s">
        <v>557</v>
      </c>
      <c r="W234" s="82">
        <v>43698.823217592595</v>
      </c>
      <c r="X234" s="86">
        <v>43698</v>
      </c>
      <c r="Y234" s="88" t="s">
        <v>2220</v>
      </c>
      <c r="Z234" s="83" t="s">
        <v>2284</v>
      </c>
      <c r="AA234" s="80"/>
      <c r="AB234" s="80"/>
      <c r="AC234" s="88" t="s">
        <v>2343</v>
      </c>
      <c r="AD234" s="88" t="s">
        <v>2350</v>
      </c>
      <c r="AE234" s="80" t="b">
        <v>0</v>
      </c>
      <c r="AF234" s="80">
        <v>0</v>
      </c>
      <c r="AG234" s="88" t="s">
        <v>862</v>
      </c>
      <c r="AH234" s="80" t="b">
        <v>0</v>
      </c>
      <c r="AI234" s="80" t="s">
        <v>877</v>
      </c>
      <c r="AJ234" s="80"/>
      <c r="AK234" s="88" t="s">
        <v>887</v>
      </c>
      <c r="AL234" s="80" t="b">
        <v>0</v>
      </c>
      <c r="AM234" s="80">
        <v>0</v>
      </c>
      <c r="AN234" s="88" t="s">
        <v>887</v>
      </c>
      <c r="AO234" s="80" t="s">
        <v>895</v>
      </c>
      <c r="AP234" s="80" t="b">
        <v>0</v>
      </c>
      <c r="AQ234" s="88" t="s">
        <v>2350</v>
      </c>
      <c r="AR234" s="80" t="s">
        <v>2397</v>
      </c>
      <c r="AS234" s="80">
        <v>0</v>
      </c>
      <c r="AT234" s="80">
        <v>0</v>
      </c>
      <c r="AU234" s="80"/>
      <c r="AV234" s="80"/>
      <c r="AW234" s="80"/>
      <c r="AX234" s="80"/>
      <c r="AY234" s="80"/>
      <c r="AZ234" s="80"/>
      <c r="BA234" s="80"/>
      <c r="BB234" s="80"/>
      <c r="BC234">
        <v>8</v>
      </c>
      <c r="BD234" s="79" t="str">
        <f>REPLACE(INDEX(GroupVertices[Group],MATCH(Edges[[#This Row],[Vertex 1]],GroupVertices[Vertex],0)),1,1,"")</f>
        <v>1</v>
      </c>
      <c r="BE234" s="79" t="str">
        <f>REPLACE(INDEX(GroupVertices[Group],MATCH(Edges[[#This Row],[Vertex 2]],GroupVertices[Vertex],0)),1,1,"")</f>
        <v>1</v>
      </c>
      <c r="BF234" s="48"/>
      <c r="BG234" s="49"/>
      <c r="BH234" s="48"/>
      <c r="BI234" s="49"/>
      <c r="BJ234" s="48"/>
      <c r="BK234" s="49"/>
      <c r="BL234" s="48"/>
      <c r="BM234" s="49"/>
      <c r="BN234" s="48"/>
    </row>
    <row r="235" spans="1:66" ht="15">
      <c r="A235" s="65" t="s">
        <v>279</v>
      </c>
      <c r="B235" s="65" t="s">
        <v>392</v>
      </c>
      <c r="C235" s="66" t="s">
        <v>3238</v>
      </c>
      <c r="D235" s="67">
        <v>10</v>
      </c>
      <c r="E235" s="68" t="s">
        <v>136</v>
      </c>
      <c r="F235" s="69">
        <v>8</v>
      </c>
      <c r="G235" s="66"/>
      <c r="H235" s="70"/>
      <c r="I235" s="71"/>
      <c r="J235" s="71"/>
      <c r="K235" s="34" t="s">
        <v>66</v>
      </c>
      <c r="L235" s="78">
        <v>235</v>
      </c>
      <c r="M235" s="78"/>
      <c r="N235" s="73"/>
      <c r="O235" s="80" t="s">
        <v>420</v>
      </c>
      <c r="P235" s="82">
        <v>43698.823217592595</v>
      </c>
      <c r="Q235" s="80" t="s">
        <v>2121</v>
      </c>
      <c r="R235" s="80"/>
      <c r="S235" s="80"/>
      <c r="T235" s="80"/>
      <c r="U235" s="80"/>
      <c r="V235" s="83" t="s">
        <v>557</v>
      </c>
      <c r="W235" s="82">
        <v>43698.823217592595</v>
      </c>
      <c r="X235" s="86">
        <v>43698</v>
      </c>
      <c r="Y235" s="88" t="s">
        <v>2220</v>
      </c>
      <c r="Z235" s="83" t="s">
        <v>2284</v>
      </c>
      <c r="AA235" s="80"/>
      <c r="AB235" s="80"/>
      <c r="AC235" s="88" t="s">
        <v>2343</v>
      </c>
      <c r="AD235" s="88" t="s">
        <v>2350</v>
      </c>
      <c r="AE235" s="80" t="b">
        <v>0</v>
      </c>
      <c r="AF235" s="80">
        <v>0</v>
      </c>
      <c r="AG235" s="88" t="s">
        <v>862</v>
      </c>
      <c r="AH235" s="80" t="b">
        <v>0</v>
      </c>
      <c r="AI235" s="80" t="s">
        <v>877</v>
      </c>
      <c r="AJ235" s="80"/>
      <c r="AK235" s="88" t="s">
        <v>887</v>
      </c>
      <c r="AL235" s="80" t="b">
        <v>0</v>
      </c>
      <c r="AM235" s="80">
        <v>0</v>
      </c>
      <c r="AN235" s="88" t="s">
        <v>887</v>
      </c>
      <c r="AO235" s="80" t="s">
        <v>895</v>
      </c>
      <c r="AP235" s="80" t="b">
        <v>0</v>
      </c>
      <c r="AQ235" s="88" t="s">
        <v>2350</v>
      </c>
      <c r="AR235" s="80" t="s">
        <v>2397</v>
      </c>
      <c r="AS235" s="80">
        <v>0</v>
      </c>
      <c r="AT235" s="80">
        <v>0</v>
      </c>
      <c r="AU235" s="80"/>
      <c r="AV235" s="80"/>
      <c r="AW235" s="80"/>
      <c r="AX235" s="80"/>
      <c r="AY235" s="80"/>
      <c r="AZ235" s="80"/>
      <c r="BA235" s="80"/>
      <c r="BB235" s="80"/>
      <c r="BC235">
        <v>8</v>
      </c>
      <c r="BD235" s="79" t="str">
        <f>REPLACE(INDEX(GroupVertices[Group],MATCH(Edges[[#This Row],[Vertex 1]],GroupVertices[Vertex],0)),1,1,"")</f>
        <v>1</v>
      </c>
      <c r="BE235" s="79" t="str">
        <f>REPLACE(INDEX(GroupVertices[Group],MATCH(Edges[[#This Row],[Vertex 2]],GroupVertices[Vertex],0)),1,1,"")</f>
        <v>1</v>
      </c>
      <c r="BF235" s="48">
        <v>0</v>
      </c>
      <c r="BG235" s="49">
        <v>0</v>
      </c>
      <c r="BH235" s="48">
        <v>0</v>
      </c>
      <c r="BI235" s="49">
        <v>0</v>
      </c>
      <c r="BJ235" s="48">
        <v>0</v>
      </c>
      <c r="BK235" s="49">
        <v>0</v>
      </c>
      <c r="BL235" s="48">
        <v>42</v>
      </c>
      <c r="BM235" s="49">
        <v>100</v>
      </c>
      <c r="BN235" s="48">
        <v>42</v>
      </c>
    </row>
    <row r="236" spans="1:66" ht="15">
      <c r="A236" s="65" t="s">
        <v>279</v>
      </c>
      <c r="B236" s="65" t="s">
        <v>308</v>
      </c>
      <c r="C236" s="66" t="s">
        <v>3238</v>
      </c>
      <c r="D236" s="67">
        <v>10</v>
      </c>
      <c r="E236" s="68" t="s">
        <v>136</v>
      </c>
      <c r="F236" s="69">
        <v>8</v>
      </c>
      <c r="G236" s="66"/>
      <c r="H236" s="70"/>
      <c r="I236" s="71"/>
      <c r="J236" s="71"/>
      <c r="K236" s="34" t="s">
        <v>65</v>
      </c>
      <c r="L236" s="78">
        <v>236</v>
      </c>
      <c r="M236" s="78"/>
      <c r="N236" s="73"/>
      <c r="O236" s="80" t="s">
        <v>419</v>
      </c>
      <c r="P236" s="82">
        <v>43698.82695601852</v>
      </c>
      <c r="Q236" s="80" t="s">
        <v>2122</v>
      </c>
      <c r="R236" s="80"/>
      <c r="S236" s="80"/>
      <c r="T236" s="80"/>
      <c r="U236" s="80"/>
      <c r="V236" s="83" t="s">
        <v>557</v>
      </c>
      <c r="W236" s="82">
        <v>43698.82695601852</v>
      </c>
      <c r="X236" s="86">
        <v>43698</v>
      </c>
      <c r="Y236" s="88" t="s">
        <v>2221</v>
      </c>
      <c r="Z236" s="83" t="s">
        <v>2285</v>
      </c>
      <c r="AA236" s="80"/>
      <c r="AB236" s="80"/>
      <c r="AC236" s="88" t="s">
        <v>2344</v>
      </c>
      <c r="AD236" s="88" t="s">
        <v>2351</v>
      </c>
      <c r="AE236" s="80" t="b">
        <v>0</v>
      </c>
      <c r="AF236" s="80">
        <v>0</v>
      </c>
      <c r="AG236" s="88" t="s">
        <v>862</v>
      </c>
      <c r="AH236" s="80" t="b">
        <v>0</v>
      </c>
      <c r="AI236" s="80" t="s">
        <v>877</v>
      </c>
      <c r="AJ236" s="80"/>
      <c r="AK236" s="88" t="s">
        <v>887</v>
      </c>
      <c r="AL236" s="80" t="b">
        <v>0</v>
      </c>
      <c r="AM236" s="80">
        <v>0</v>
      </c>
      <c r="AN236" s="88" t="s">
        <v>887</v>
      </c>
      <c r="AO236" s="80" t="s">
        <v>895</v>
      </c>
      <c r="AP236" s="80" t="b">
        <v>0</v>
      </c>
      <c r="AQ236" s="88" t="s">
        <v>2351</v>
      </c>
      <c r="AR236" s="80" t="s">
        <v>2397</v>
      </c>
      <c r="AS236" s="80">
        <v>0</v>
      </c>
      <c r="AT236" s="80">
        <v>0</v>
      </c>
      <c r="AU236" s="80"/>
      <c r="AV236" s="80"/>
      <c r="AW236" s="80"/>
      <c r="AX236" s="80"/>
      <c r="AY236" s="80"/>
      <c r="AZ236" s="80"/>
      <c r="BA236" s="80"/>
      <c r="BB236" s="80"/>
      <c r="BC236">
        <v>8</v>
      </c>
      <c r="BD236" s="79" t="str">
        <f>REPLACE(INDEX(GroupVertices[Group],MATCH(Edges[[#This Row],[Vertex 1]],GroupVertices[Vertex],0)),1,1,"")</f>
        <v>1</v>
      </c>
      <c r="BE236" s="79" t="str">
        <f>REPLACE(INDEX(GroupVertices[Group],MATCH(Edges[[#This Row],[Vertex 2]],GroupVertices[Vertex],0)),1,1,"")</f>
        <v>1</v>
      </c>
      <c r="BF236" s="48"/>
      <c r="BG236" s="49"/>
      <c r="BH236" s="48"/>
      <c r="BI236" s="49"/>
      <c r="BJ236" s="48"/>
      <c r="BK236" s="49"/>
      <c r="BL236" s="48"/>
      <c r="BM236" s="49"/>
      <c r="BN236" s="48"/>
    </row>
    <row r="237" spans="1:66" ht="15">
      <c r="A237" s="65" t="s">
        <v>279</v>
      </c>
      <c r="B237" s="65" t="s">
        <v>392</v>
      </c>
      <c r="C237" s="66" t="s">
        <v>3238</v>
      </c>
      <c r="D237" s="67">
        <v>10</v>
      </c>
      <c r="E237" s="68" t="s">
        <v>136</v>
      </c>
      <c r="F237" s="69">
        <v>8</v>
      </c>
      <c r="G237" s="66"/>
      <c r="H237" s="70"/>
      <c r="I237" s="71"/>
      <c r="J237" s="71"/>
      <c r="K237" s="34" t="s">
        <v>66</v>
      </c>
      <c r="L237" s="78">
        <v>237</v>
      </c>
      <c r="M237" s="78"/>
      <c r="N237" s="73"/>
      <c r="O237" s="80" t="s">
        <v>420</v>
      </c>
      <c r="P237" s="82">
        <v>43698.82695601852</v>
      </c>
      <c r="Q237" s="80" t="s">
        <v>2122</v>
      </c>
      <c r="R237" s="80"/>
      <c r="S237" s="80"/>
      <c r="T237" s="80"/>
      <c r="U237" s="80"/>
      <c r="V237" s="83" t="s">
        <v>557</v>
      </c>
      <c r="W237" s="82">
        <v>43698.82695601852</v>
      </c>
      <c r="X237" s="86">
        <v>43698</v>
      </c>
      <c r="Y237" s="88" t="s">
        <v>2221</v>
      </c>
      <c r="Z237" s="83" t="s">
        <v>2285</v>
      </c>
      <c r="AA237" s="80"/>
      <c r="AB237" s="80"/>
      <c r="AC237" s="88" t="s">
        <v>2344</v>
      </c>
      <c r="AD237" s="88" t="s">
        <v>2351</v>
      </c>
      <c r="AE237" s="80" t="b">
        <v>0</v>
      </c>
      <c r="AF237" s="80">
        <v>0</v>
      </c>
      <c r="AG237" s="88" t="s">
        <v>862</v>
      </c>
      <c r="AH237" s="80" t="b">
        <v>0</v>
      </c>
      <c r="AI237" s="80" t="s">
        <v>877</v>
      </c>
      <c r="AJ237" s="80"/>
      <c r="AK237" s="88" t="s">
        <v>887</v>
      </c>
      <c r="AL237" s="80" t="b">
        <v>0</v>
      </c>
      <c r="AM237" s="80">
        <v>0</v>
      </c>
      <c r="AN237" s="88" t="s">
        <v>887</v>
      </c>
      <c r="AO237" s="80" t="s">
        <v>895</v>
      </c>
      <c r="AP237" s="80" t="b">
        <v>0</v>
      </c>
      <c r="AQ237" s="88" t="s">
        <v>2351</v>
      </c>
      <c r="AR237" s="80" t="s">
        <v>2397</v>
      </c>
      <c r="AS237" s="80">
        <v>0</v>
      </c>
      <c r="AT237" s="80">
        <v>0</v>
      </c>
      <c r="AU237" s="80"/>
      <c r="AV237" s="80"/>
      <c r="AW237" s="80"/>
      <c r="AX237" s="80"/>
      <c r="AY237" s="80"/>
      <c r="AZ237" s="80"/>
      <c r="BA237" s="80"/>
      <c r="BB237" s="80"/>
      <c r="BC237">
        <v>8</v>
      </c>
      <c r="BD237" s="79" t="str">
        <f>REPLACE(INDEX(GroupVertices[Group],MATCH(Edges[[#This Row],[Vertex 1]],GroupVertices[Vertex],0)),1,1,"")</f>
        <v>1</v>
      </c>
      <c r="BE237" s="79" t="str">
        <f>REPLACE(INDEX(GroupVertices[Group],MATCH(Edges[[#This Row],[Vertex 2]],GroupVertices[Vertex],0)),1,1,"")</f>
        <v>1</v>
      </c>
      <c r="BF237" s="48">
        <v>2</v>
      </c>
      <c r="BG237" s="49">
        <v>6.451612903225806</v>
      </c>
      <c r="BH237" s="48">
        <v>0</v>
      </c>
      <c r="BI237" s="49">
        <v>0</v>
      </c>
      <c r="BJ237" s="48">
        <v>0</v>
      </c>
      <c r="BK237" s="49">
        <v>0</v>
      </c>
      <c r="BL237" s="48">
        <v>29</v>
      </c>
      <c r="BM237" s="49">
        <v>93.54838709677419</v>
      </c>
      <c r="BN237" s="48">
        <v>31</v>
      </c>
    </row>
    <row r="238" spans="1:66" ht="15">
      <c r="A238" s="65" t="s">
        <v>279</v>
      </c>
      <c r="B238" s="65" t="s">
        <v>308</v>
      </c>
      <c r="C238" s="66" t="s">
        <v>3238</v>
      </c>
      <c r="D238" s="67">
        <v>10</v>
      </c>
      <c r="E238" s="68" t="s">
        <v>136</v>
      </c>
      <c r="F238" s="69">
        <v>8</v>
      </c>
      <c r="G238" s="66"/>
      <c r="H238" s="70"/>
      <c r="I238" s="71"/>
      <c r="J238" s="71"/>
      <c r="K238" s="34" t="s">
        <v>65</v>
      </c>
      <c r="L238" s="78">
        <v>238</v>
      </c>
      <c r="M238" s="78"/>
      <c r="N238" s="73"/>
      <c r="O238" s="80" t="s">
        <v>419</v>
      </c>
      <c r="P238" s="82">
        <v>43698.83679398148</v>
      </c>
      <c r="Q238" s="80" t="s">
        <v>2123</v>
      </c>
      <c r="R238" s="80"/>
      <c r="S238" s="80"/>
      <c r="T238" s="80"/>
      <c r="U238" s="80"/>
      <c r="V238" s="83" t="s">
        <v>557</v>
      </c>
      <c r="W238" s="82">
        <v>43698.83679398148</v>
      </c>
      <c r="X238" s="86">
        <v>43698</v>
      </c>
      <c r="Y238" s="88" t="s">
        <v>2222</v>
      </c>
      <c r="Z238" s="83" t="s">
        <v>2286</v>
      </c>
      <c r="AA238" s="80"/>
      <c r="AB238" s="80"/>
      <c r="AC238" s="88" t="s">
        <v>2345</v>
      </c>
      <c r="AD238" s="88" t="s">
        <v>2352</v>
      </c>
      <c r="AE238" s="80" t="b">
        <v>0</v>
      </c>
      <c r="AF238" s="80">
        <v>0</v>
      </c>
      <c r="AG238" s="88" t="s">
        <v>862</v>
      </c>
      <c r="AH238" s="80" t="b">
        <v>0</v>
      </c>
      <c r="AI238" s="80" t="s">
        <v>877</v>
      </c>
      <c r="AJ238" s="80"/>
      <c r="AK238" s="88" t="s">
        <v>887</v>
      </c>
      <c r="AL238" s="80" t="b">
        <v>0</v>
      </c>
      <c r="AM238" s="80">
        <v>0</v>
      </c>
      <c r="AN238" s="88" t="s">
        <v>887</v>
      </c>
      <c r="AO238" s="80" t="s">
        <v>895</v>
      </c>
      <c r="AP238" s="80" t="b">
        <v>0</v>
      </c>
      <c r="AQ238" s="88" t="s">
        <v>2352</v>
      </c>
      <c r="AR238" s="80" t="s">
        <v>2397</v>
      </c>
      <c r="AS238" s="80">
        <v>0</v>
      </c>
      <c r="AT238" s="80">
        <v>0</v>
      </c>
      <c r="AU238" s="80"/>
      <c r="AV238" s="80"/>
      <c r="AW238" s="80"/>
      <c r="AX238" s="80"/>
      <c r="AY238" s="80"/>
      <c r="AZ238" s="80"/>
      <c r="BA238" s="80"/>
      <c r="BB238" s="80"/>
      <c r="BC238">
        <v>8</v>
      </c>
      <c r="BD238" s="79" t="str">
        <f>REPLACE(INDEX(GroupVertices[Group],MATCH(Edges[[#This Row],[Vertex 1]],GroupVertices[Vertex],0)),1,1,"")</f>
        <v>1</v>
      </c>
      <c r="BE238" s="79" t="str">
        <f>REPLACE(INDEX(GroupVertices[Group],MATCH(Edges[[#This Row],[Vertex 2]],GroupVertices[Vertex],0)),1,1,"")</f>
        <v>1</v>
      </c>
      <c r="BF238" s="48"/>
      <c r="BG238" s="49"/>
      <c r="BH238" s="48"/>
      <c r="BI238" s="49"/>
      <c r="BJ238" s="48"/>
      <c r="BK238" s="49"/>
      <c r="BL238" s="48"/>
      <c r="BM238" s="49"/>
      <c r="BN238" s="48"/>
    </row>
    <row r="239" spans="1:66" ht="15">
      <c r="A239" s="65" t="s">
        <v>279</v>
      </c>
      <c r="B239" s="65" t="s">
        <v>392</v>
      </c>
      <c r="C239" s="66" t="s">
        <v>3238</v>
      </c>
      <c r="D239" s="67">
        <v>10</v>
      </c>
      <c r="E239" s="68" t="s">
        <v>136</v>
      </c>
      <c r="F239" s="69">
        <v>8</v>
      </c>
      <c r="G239" s="66"/>
      <c r="H239" s="70"/>
      <c r="I239" s="71"/>
      <c r="J239" s="71"/>
      <c r="K239" s="34" t="s">
        <v>66</v>
      </c>
      <c r="L239" s="78">
        <v>239</v>
      </c>
      <c r="M239" s="78"/>
      <c r="N239" s="73"/>
      <c r="O239" s="80" t="s">
        <v>420</v>
      </c>
      <c r="P239" s="82">
        <v>43698.83679398148</v>
      </c>
      <c r="Q239" s="80" t="s">
        <v>2123</v>
      </c>
      <c r="R239" s="80"/>
      <c r="S239" s="80"/>
      <c r="T239" s="80"/>
      <c r="U239" s="80"/>
      <c r="V239" s="83" t="s">
        <v>557</v>
      </c>
      <c r="W239" s="82">
        <v>43698.83679398148</v>
      </c>
      <c r="X239" s="86">
        <v>43698</v>
      </c>
      <c r="Y239" s="88" t="s">
        <v>2222</v>
      </c>
      <c r="Z239" s="83" t="s">
        <v>2286</v>
      </c>
      <c r="AA239" s="80"/>
      <c r="AB239" s="80"/>
      <c r="AC239" s="88" t="s">
        <v>2345</v>
      </c>
      <c r="AD239" s="88" t="s">
        <v>2352</v>
      </c>
      <c r="AE239" s="80" t="b">
        <v>0</v>
      </c>
      <c r="AF239" s="80">
        <v>0</v>
      </c>
      <c r="AG239" s="88" t="s">
        <v>862</v>
      </c>
      <c r="AH239" s="80" t="b">
        <v>0</v>
      </c>
      <c r="AI239" s="80" t="s">
        <v>877</v>
      </c>
      <c r="AJ239" s="80"/>
      <c r="AK239" s="88" t="s">
        <v>887</v>
      </c>
      <c r="AL239" s="80" t="b">
        <v>0</v>
      </c>
      <c r="AM239" s="80">
        <v>0</v>
      </c>
      <c r="AN239" s="88" t="s">
        <v>887</v>
      </c>
      <c r="AO239" s="80" t="s">
        <v>895</v>
      </c>
      <c r="AP239" s="80" t="b">
        <v>0</v>
      </c>
      <c r="AQ239" s="88" t="s">
        <v>2352</v>
      </c>
      <c r="AR239" s="80" t="s">
        <v>2397</v>
      </c>
      <c r="AS239" s="80">
        <v>0</v>
      </c>
      <c r="AT239" s="80">
        <v>0</v>
      </c>
      <c r="AU239" s="80"/>
      <c r="AV239" s="80"/>
      <c r="AW239" s="80"/>
      <c r="AX239" s="80"/>
      <c r="AY239" s="80"/>
      <c r="AZ239" s="80"/>
      <c r="BA239" s="80"/>
      <c r="BB239" s="80"/>
      <c r="BC239">
        <v>8</v>
      </c>
      <c r="BD239" s="79" t="str">
        <f>REPLACE(INDEX(GroupVertices[Group],MATCH(Edges[[#This Row],[Vertex 1]],GroupVertices[Vertex],0)),1,1,"")</f>
        <v>1</v>
      </c>
      <c r="BE239" s="79" t="str">
        <f>REPLACE(INDEX(GroupVertices[Group],MATCH(Edges[[#This Row],[Vertex 2]],GroupVertices[Vertex],0)),1,1,"")</f>
        <v>1</v>
      </c>
      <c r="BF239" s="48">
        <v>0</v>
      </c>
      <c r="BG239" s="49">
        <v>0</v>
      </c>
      <c r="BH239" s="48">
        <v>2</v>
      </c>
      <c r="BI239" s="49">
        <v>10.526315789473685</v>
      </c>
      <c r="BJ239" s="48">
        <v>0</v>
      </c>
      <c r="BK239" s="49">
        <v>0</v>
      </c>
      <c r="BL239" s="48">
        <v>17</v>
      </c>
      <c r="BM239" s="49">
        <v>89.47368421052632</v>
      </c>
      <c r="BN239" s="48">
        <v>19</v>
      </c>
    </row>
    <row r="240" spans="1:66" ht="15">
      <c r="A240" s="65" t="s">
        <v>279</v>
      </c>
      <c r="B240" s="65" t="s">
        <v>308</v>
      </c>
      <c r="C240" s="66" t="s">
        <v>3238</v>
      </c>
      <c r="D240" s="67">
        <v>10</v>
      </c>
      <c r="E240" s="68" t="s">
        <v>136</v>
      </c>
      <c r="F240" s="69">
        <v>8</v>
      </c>
      <c r="G240" s="66"/>
      <c r="H240" s="70"/>
      <c r="I240" s="71"/>
      <c r="J240" s="71"/>
      <c r="K240" s="34" t="s">
        <v>65</v>
      </c>
      <c r="L240" s="78">
        <v>240</v>
      </c>
      <c r="M240" s="78"/>
      <c r="N240" s="73"/>
      <c r="O240" s="80" t="s">
        <v>419</v>
      </c>
      <c r="P240" s="82">
        <v>43698.858923611115</v>
      </c>
      <c r="Q240" s="80" t="s">
        <v>2124</v>
      </c>
      <c r="R240" s="80"/>
      <c r="S240" s="80"/>
      <c r="T240" s="80"/>
      <c r="U240" s="80"/>
      <c r="V240" s="83" t="s">
        <v>557</v>
      </c>
      <c r="W240" s="82">
        <v>43698.858923611115</v>
      </c>
      <c r="X240" s="86">
        <v>43698</v>
      </c>
      <c r="Y240" s="88" t="s">
        <v>2223</v>
      </c>
      <c r="Z240" s="83" t="s">
        <v>2287</v>
      </c>
      <c r="AA240" s="80"/>
      <c r="AB240" s="80"/>
      <c r="AC240" s="88" t="s">
        <v>2346</v>
      </c>
      <c r="AD240" s="88" t="s">
        <v>2353</v>
      </c>
      <c r="AE240" s="80" t="b">
        <v>0</v>
      </c>
      <c r="AF240" s="80">
        <v>0</v>
      </c>
      <c r="AG240" s="88" t="s">
        <v>862</v>
      </c>
      <c r="AH240" s="80" t="b">
        <v>0</v>
      </c>
      <c r="AI240" s="80" t="s">
        <v>877</v>
      </c>
      <c r="AJ240" s="80"/>
      <c r="AK240" s="88" t="s">
        <v>887</v>
      </c>
      <c r="AL240" s="80" t="b">
        <v>0</v>
      </c>
      <c r="AM240" s="80">
        <v>0</v>
      </c>
      <c r="AN240" s="88" t="s">
        <v>887</v>
      </c>
      <c r="AO240" s="80" t="s">
        <v>895</v>
      </c>
      <c r="AP240" s="80" t="b">
        <v>0</v>
      </c>
      <c r="AQ240" s="88" t="s">
        <v>2353</v>
      </c>
      <c r="AR240" s="80" t="s">
        <v>2397</v>
      </c>
      <c r="AS240" s="80">
        <v>0</v>
      </c>
      <c r="AT240" s="80">
        <v>0</v>
      </c>
      <c r="AU240" s="80"/>
      <c r="AV240" s="80"/>
      <c r="AW240" s="80"/>
      <c r="AX240" s="80"/>
      <c r="AY240" s="80"/>
      <c r="AZ240" s="80"/>
      <c r="BA240" s="80"/>
      <c r="BB240" s="80"/>
      <c r="BC240">
        <v>8</v>
      </c>
      <c r="BD240" s="79" t="str">
        <f>REPLACE(INDEX(GroupVertices[Group],MATCH(Edges[[#This Row],[Vertex 1]],GroupVertices[Vertex],0)),1,1,"")</f>
        <v>1</v>
      </c>
      <c r="BE240" s="79" t="str">
        <f>REPLACE(INDEX(GroupVertices[Group],MATCH(Edges[[#This Row],[Vertex 2]],GroupVertices[Vertex],0)),1,1,"")</f>
        <v>1</v>
      </c>
      <c r="BF240" s="48"/>
      <c r="BG240" s="49"/>
      <c r="BH240" s="48"/>
      <c r="BI240" s="49"/>
      <c r="BJ240" s="48"/>
      <c r="BK240" s="49"/>
      <c r="BL240" s="48"/>
      <c r="BM240" s="49"/>
      <c r="BN240" s="48"/>
    </row>
    <row r="241" spans="1:66" ht="15">
      <c r="A241" s="65" t="s">
        <v>279</v>
      </c>
      <c r="B241" s="65" t="s">
        <v>392</v>
      </c>
      <c r="C241" s="66" t="s">
        <v>3238</v>
      </c>
      <c r="D241" s="67">
        <v>10</v>
      </c>
      <c r="E241" s="68" t="s">
        <v>136</v>
      </c>
      <c r="F241" s="69">
        <v>8</v>
      </c>
      <c r="G241" s="66"/>
      <c r="H241" s="70"/>
      <c r="I241" s="71"/>
      <c r="J241" s="71"/>
      <c r="K241" s="34" t="s">
        <v>66</v>
      </c>
      <c r="L241" s="78">
        <v>241</v>
      </c>
      <c r="M241" s="78"/>
      <c r="N241" s="73"/>
      <c r="O241" s="80" t="s">
        <v>420</v>
      </c>
      <c r="P241" s="82">
        <v>43698.858923611115</v>
      </c>
      <c r="Q241" s="80" t="s">
        <v>2124</v>
      </c>
      <c r="R241" s="80"/>
      <c r="S241" s="80"/>
      <c r="T241" s="80"/>
      <c r="U241" s="80"/>
      <c r="V241" s="83" t="s">
        <v>557</v>
      </c>
      <c r="W241" s="82">
        <v>43698.858923611115</v>
      </c>
      <c r="X241" s="86">
        <v>43698</v>
      </c>
      <c r="Y241" s="88" t="s">
        <v>2223</v>
      </c>
      <c r="Z241" s="83" t="s">
        <v>2287</v>
      </c>
      <c r="AA241" s="80"/>
      <c r="AB241" s="80"/>
      <c r="AC241" s="88" t="s">
        <v>2346</v>
      </c>
      <c r="AD241" s="88" t="s">
        <v>2353</v>
      </c>
      <c r="AE241" s="80" t="b">
        <v>0</v>
      </c>
      <c r="AF241" s="80">
        <v>0</v>
      </c>
      <c r="AG241" s="88" t="s">
        <v>862</v>
      </c>
      <c r="AH241" s="80" t="b">
        <v>0</v>
      </c>
      <c r="AI241" s="80" t="s">
        <v>877</v>
      </c>
      <c r="AJ241" s="80"/>
      <c r="AK241" s="88" t="s">
        <v>887</v>
      </c>
      <c r="AL241" s="80" t="b">
        <v>0</v>
      </c>
      <c r="AM241" s="80">
        <v>0</v>
      </c>
      <c r="AN241" s="88" t="s">
        <v>887</v>
      </c>
      <c r="AO241" s="80" t="s">
        <v>895</v>
      </c>
      <c r="AP241" s="80" t="b">
        <v>0</v>
      </c>
      <c r="AQ241" s="88" t="s">
        <v>2353</v>
      </c>
      <c r="AR241" s="80" t="s">
        <v>2397</v>
      </c>
      <c r="AS241" s="80">
        <v>0</v>
      </c>
      <c r="AT241" s="80">
        <v>0</v>
      </c>
      <c r="AU241" s="80"/>
      <c r="AV241" s="80"/>
      <c r="AW241" s="80"/>
      <c r="AX241" s="80"/>
      <c r="AY241" s="80"/>
      <c r="AZ241" s="80"/>
      <c r="BA241" s="80"/>
      <c r="BB241" s="80"/>
      <c r="BC241">
        <v>8</v>
      </c>
      <c r="BD241" s="79" t="str">
        <f>REPLACE(INDEX(GroupVertices[Group],MATCH(Edges[[#This Row],[Vertex 1]],GroupVertices[Vertex],0)),1,1,"")</f>
        <v>1</v>
      </c>
      <c r="BE241" s="79" t="str">
        <f>REPLACE(INDEX(GroupVertices[Group],MATCH(Edges[[#This Row],[Vertex 2]],GroupVertices[Vertex],0)),1,1,"")</f>
        <v>1</v>
      </c>
      <c r="BF241" s="48">
        <v>2</v>
      </c>
      <c r="BG241" s="49">
        <v>7.142857142857143</v>
      </c>
      <c r="BH241" s="48">
        <v>1</v>
      </c>
      <c r="BI241" s="49">
        <v>3.5714285714285716</v>
      </c>
      <c r="BJ241" s="48">
        <v>0</v>
      </c>
      <c r="BK241" s="49">
        <v>0</v>
      </c>
      <c r="BL241" s="48">
        <v>25</v>
      </c>
      <c r="BM241" s="49">
        <v>89.28571428571429</v>
      </c>
      <c r="BN241" s="48">
        <v>28</v>
      </c>
    </row>
    <row r="242" spans="1:66" ht="15">
      <c r="A242" s="65" t="s">
        <v>392</v>
      </c>
      <c r="B242" s="65" t="s">
        <v>279</v>
      </c>
      <c r="C242" s="66" t="s">
        <v>3238</v>
      </c>
      <c r="D242" s="67">
        <v>10</v>
      </c>
      <c r="E242" s="68" t="s">
        <v>136</v>
      </c>
      <c r="F242" s="69">
        <v>8</v>
      </c>
      <c r="G242" s="66"/>
      <c r="H242" s="70"/>
      <c r="I242" s="71"/>
      <c r="J242" s="71"/>
      <c r="K242" s="34" t="s">
        <v>66</v>
      </c>
      <c r="L242" s="78">
        <v>242</v>
      </c>
      <c r="M242" s="78"/>
      <c r="N242" s="73"/>
      <c r="O242" s="80" t="s">
        <v>420</v>
      </c>
      <c r="P242" s="82">
        <v>43698.79</v>
      </c>
      <c r="Q242" s="80" t="s">
        <v>2126</v>
      </c>
      <c r="R242" s="80"/>
      <c r="S242" s="80"/>
      <c r="T242" s="80"/>
      <c r="U242" s="80"/>
      <c r="V242" s="83" t="s">
        <v>1665</v>
      </c>
      <c r="W242" s="82">
        <v>43698.79</v>
      </c>
      <c r="X242" s="86">
        <v>43698</v>
      </c>
      <c r="Y242" s="88" t="s">
        <v>2225</v>
      </c>
      <c r="Z242" s="83" t="s">
        <v>2289</v>
      </c>
      <c r="AA242" s="80"/>
      <c r="AB242" s="80"/>
      <c r="AC242" s="88" t="s">
        <v>2348</v>
      </c>
      <c r="AD242" s="88" t="s">
        <v>2340</v>
      </c>
      <c r="AE242" s="80" t="b">
        <v>0</v>
      </c>
      <c r="AF242" s="80">
        <v>0</v>
      </c>
      <c r="AG242" s="88" t="s">
        <v>2380</v>
      </c>
      <c r="AH242" s="80" t="b">
        <v>0</v>
      </c>
      <c r="AI242" s="80" t="s">
        <v>877</v>
      </c>
      <c r="AJ242" s="80"/>
      <c r="AK242" s="88" t="s">
        <v>887</v>
      </c>
      <c r="AL242" s="80" t="b">
        <v>0</v>
      </c>
      <c r="AM242" s="80">
        <v>0</v>
      </c>
      <c r="AN242" s="88" t="s">
        <v>887</v>
      </c>
      <c r="AO242" s="80" t="s">
        <v>893</v>
      </c>
      <c r="AP242" s="80" t="b">
        <v>0</v>
      </c>
      <c r="AQ242" s="88" t="s">
        <v>2340</v>
      </c>
      <c r="AR242" s="80" t="s">
        <v>2397</v>
      </c>
      <c r="AS242" s="80">
        <v>0</v>
      </c>
      <c r="AT242" s="80">
        <v>0</v>
      </c>
      <c r="AU242" s="80"/>
      <c r="AV242" s="80"/>
      <c r="AW242" s="80"/>
      <c r="AX242" s="80"/>
      <c r="AY242" s="80"/>
      <c r="AZ242" s="80"/>
      <c r="BA242" s="80"/>
      <c r="BB242" s="80"/>
      <c r="BC242">
        <v>7</v>
      </c>
      <c r="BD242" s="79" t="str">
        <f>REPLACE(INDEX(GroupVertices[Group],MATCH(Edges[[#This Row],[Vertex 1]],GroupVertices[Vertex],0)),1,1,"")</f>
        <v>1</v>
      </c>
      <c r="BE242" s="79" t="str">
        <f>REPLACE(INDEX(GroupVertices[Group],MATCH(Edges[[#This Row],[Vertex 2]],GroupVertices[Vertex],0)),1,1,"")</f>
        <v>1</v>
      </c>
      <c r="BF242" s="48"/>
      <c r="BG242" s="49"/>
      <c r="BH242" s="48"/>
      <c r="BI242" s="49"/>
      <c r="BJ242" s="48"/>
      <c r="BK242" s="49"/>
      <c r="BL242" s="48"/>
      <c r="BM242" s="49"/>
      <c r="BN242" s="48"/>
    </row>
    <row r="243" spans="1:66" ht="15">
      <c r="A243" s="65" t="s">
        <v>392</v>
      </c>
      <c r="B243" s="65" t="s">
        <v>279</v>
      </c>
      <c r="C243" s="66" t="s">
        <v>3238</v>
      </c>
      <c r="D243" s="67">
        <v>10</v>
      </c>
      <c r="E243" s="68" t="s">
        <v>136</v>
      </c>
      <c r="F243" s="69">
        <v>8</v>
      </c>
      <c r="G243" s="66"/>
      <c r="H243" s="70"/>
      <c r="I243" s="71"/>
      <c r="J243" s="71"/>
      <c r="K243" s="34" t="s">
        <v>66</v>
      </c>
      <c r="L243" s="78">
        <v>243</v>
      </c>
      <c r="M243" s="78"/>
      <c r="N243" s="73"/>
      <c r="O243" s="80" t="s">
        <v>420</v>
      </c>
      <c r="P243" s="82">
        <v>43698.818761574075</v>
      </c>
      <c r="Q243" s="80" t="s">
        <v>2127</v>
      </c>
      <c r="R243" s="80"/>
      <c r="S243" s="80"/>
      <c r="T243" s="80"/>
      <c r="U243" s="80"/>
      <c r="V243" s="83" t="s">
        <v>1665</v>
      </c>
      <c r="W243" s="82">
        <v>43698.818761574075</v>
      </c>
      <c r="X243" s="86">
        <v>43698</v>
      </c>
      <c r="Y243" s="88" t="s">
        <v>2226</v>
      </c>
      <c r="Z243" s="83" t="s">
        <v>2290</v>
      </c>
      <c r="AA243" s="80"/>
      <c r="AB243" s="80"/>
      <c r="AC243" s="88" t="s">
        <v>2349</v>
      </c>
      <c r="AD243" s="88" t="s">
        <v>2341</v>
      </c>
      <c r="AE243" s="80" t="b">
        <v>0</v>
      </c>
      <c r="AF243" s="80">
        <v>0</v>
      </c>
      <c r="AG243" s="88" t="s">
        <v>2380</v>
      </c>
      <c r="AH243" s="80" t="b">
        <v>0</v>
      </c>
      <c r="AI243" s="80" t="s">
        <v>877</v>
      </c>
      <c r="AJ243" s="80"/>
      <c r="AK243" s="88" t="s">
        <v>887</v>
      </c>
      <c r="AL243" s="80" t="b">
        <v>0</v>
      </c>
      <c r="AM243" s="80">
        <v>0</v>
      </c>
      <c r="AN243" s="88" t="s">
        <v>887</v>
      </c>
      <c r="AO243" s="80" t="s">
        <v>893</v>
      </c>
      <c r="AP243" s="80" t="b">
        <v>0</v>
      </c>
      <c r="AQ243" s="88" t="s">
        <v>2341</v>
      </c>
      <c r="AR243" s="80" t="s">
        <v>2397</v>
      </c>
      <c r="AS243" s="80">
        <v>0</v>
      </c>
      <c r="AT243" s="80">
        <v>0</v>
      </c>
      <c r="AU243" s="80"/>
      <c r="AV243" s="80"/>
      <c r="AW243" s="80"/>
      <c r="AX243" s="80"/>
      <c r="AY243" s="80"/>
      <c r="AZ243" s="80"/>
      <c r="BA243" s="80"/>
      <c r="BB243" s="80"/>
      <c r="BC243">
        <v>7</v>
      </c>
      <c r="BD243" s="79" t="str">
        <f>REPLACE(INDEX(GroupVertices[Group],MATCH(Edges[[#This Row],[Vertex 1]],GroupVertices[Vertex],0)),1,1,"")</f>
        <v>1</v>
      </c>
      <c r="BE243" s="79" t="str">
        <f>REPLACE(INDEX(GroupVertices[Group],MATCH(Edges[[#This Row],[Vertex 2]],GroupVertices[Vertex],0)),1,1,"")</f>
        <v>1</v>
      </c>
      <c r="BF243" s="48"/>
      <c r="BG243" s="49"/>
      <c r="BH243" s="48"/>
      <c r="BI243" s="49"/>
      <c r="BJ243" s="48"/>
      <c r="BK243" s="49"/>
      <c r="BL243" s="48"/>
      <c r="BM243" s="49"/>
      <c r="BN243" s="48"/>
    </row>
    <row r="244" spans="1:66" ht="15">
      <c r="A244" s="65" t="s">
        <v>392</v>
      </c>
      <c r="B244" s="65" t="s">
        <v>279</v>
      </c>
      <c r="C244" s="66" t="s">
        <v>3238</v>
      </c>
      <c r="D244" s="67">
        <v>10</v>
      </c>
      <c r="E244" s="68" t="s">
        <v>136</v>
      </c>
      <c r="F244" s="69">
        <v>8</v>
      </c>
      <c r="G244" s="66"/>
      <c r="H244" s="70"/>
      <c r="I244" s="71"/>
      <c r="J244" s="71"/>
      <c r="K244" s="34" t="s">
        <v>66</v>
      </c>
      <c r="L244" s="78">
        <v>244</v>
      </c>
      <c r="M244" s="78"/>
      <c r="N244" s="73"/>
      <c r="O244" s="80" t="s">
        <v>420</v>
      </c>
      <c r="P244" s="82">
        <v>43698.821851851855</v>
      </c>
      <c r="Q244" s="80" t="s">
        <v>2128</v>
      </c>
      <c r="R244" s="80"/>
      <c r="S244" s="80"/>
      <c r="T244" s="80"/>
      <c r="U244" s="80"/>
      <c r="V244" s="83" t="s">
        <v>1665</v>
      </c>
      <c r="W244" s="82">
        <v>43698.821851851855</v>
      </c>
      <c r="X244" s="86">
        <v>43698</v>
      </c>
      <c r="Y244" s="88" t="s">
        <v>2227</v>
      </c>
      <c r="Z244" s="83" t="s">
        <v>2291</v>
      </c>
      <c r="AA244" s="80"/>
      <c r="AB244" s="80"/>
      <c r="AC244" s="88" t="s">
        <v>2350</v>
      </c>
      <c r="AD244" s="88" t="s">
        <v>2342</v>
      </c>
      <c r="AE244" s="80" t="b">
        <v>0</v>
      </c>
      <c r="AF244" s="80">
        <v>0</v>
      </c>
      <c r="AG244" s="88" t="s">
        <v>2380</v>
      </c>
      <c r="AH244" s="80" t="b">
        <v>0</v>
      </c>
      <c r="AI244" s="80" t="s">
        <v>877</v>
      </c>
      <c r="AJ244" s="80"/>
      <c r="AK244" s="88" t="s">
        <v>887</v>
      </c>
      <c r="AL244" s="80" t="b">
        <v>0</v>
      </c>
      <c r="AM244" s="80">
        <v>0</v>
      </c>
      <c r="AN244" s="88" t="s">
        <v>887</v>
      </c>
      <c r="AO244" s="80" t="s">
        <v>893</v>
      </c>
      <c r="AP244" s="80" t="b">
        <v>0</v>
      </c>
      <c r="AQ244" s="88" t="s">
        <v>2342</v>
      </c>
      <c r="AR244" s="80" t="s">
        <v>2397</v>
      </c>
      <c r="AS244" s="80">
        <v>0</v>
      </c>
      <c r="AT244" s="80">
        <v>0</v>
      </c>
      <c r="AU244" s="80"/>
      <c r="AV244" s="80"/>
      <c r="AW244" s="80"/>
      <c r="AX244" s="80"/>
      <c r="AY244" s="80"/>
      <c r="AZ244" s="80"/>
      <c r="BA244" s="80"/>
      <c r="BB244" s="80"/>
      <c r="BC244">
        <v>7</v>
      </c>
      <c r="BD244" s="79" t="str">
        <f>REPLACE(INDEX(GroupVertices[Group],MATCH(Edges[[#This Row],[Vertex 1]],GroupVertices[Vertex],0)),1,1,"")</f>
        <v>1</v>
      </c>
      <c r="BE244" s="79" t="str">
        <f>REPLACE(INDEX(GroupVertices[Group],MATCH(Edges[[#This Row],[Vertex 2]],GroupVertices[Vertex],0)),1,1,"")</f>
        <v>1</v>
      </c>
      <c r="BF244" s="48"/>
      <c r="BG244" s="49"/>
      <c r="BH244" s="48"/>
      <c r="BI244" s="49"/>
      <c r="BJ244" s="48"/>
      <c r="BK244" s="49"/>
      <c r="BL244" s="48"/>
      <c r="BM244" s="49"/>
      <c r="BN244" s="48"/>
    </row>
    <row r="245" spans="1:66" ht="15">
      <c r="A245" s="65" t="s">
        <v>392</v>
      </c>
      <c r="B245" s="65" t="s">
        <v>279</v>
      </c>
      <c r="C245" s="66" t="s">
        <v>3238</v>
      </c>
      <c r="D245" s="67">
        <v>10</v>
      </c>
      <c r="E245" s="68" t="s">
        <v>136</v>
      </c>
      <c r="F245" s="69">
        <v>8</v>
      </c>
      <c r="G245" s="66"/>
      <c r="H245" s="70"/>
      <c r="I245" s="71"/>
      <c r="J245" s="71"/>
      <c r="K245" s="34" t="s">
        <v>66</v>
      </c>
      <c r="L245" s="78">
        <v>245</v>
      </c>
      <c r="M245" s="78"/>
      <c r="N245" s="73"/>
      <c r="O245" s="80" t="s">
        <v>420</v>
      </c>
      <c r="P245" s="82">
        <v>43698.82597222222</v>
      </c>
      <c r="Q245" s="80" t="s">
        <v>2129</v>
      </c>
      <c r="R245" s="80"/>
      <c r="S245" s="80"/>
      <c r="T245" s="80"/>
      <c r="U245" s="80"/>
      <c r="V245" s="83" t="s">
        <v>1665</v>
      </c>
      <c r="W245" s="82">
        <v>43698.82597222222</v>
      </c>
      <c r="X245" s="86">
        <v>43698</v>
      </c>
      <c r="Y245" s="88" t="s">
        <v>2228</v>
      </c>
      <c r="Z245" s="83" t="s">
        <v>2292</v>
      </c>
      <c r="AA245" s="80"/>
      <c r="AB245" s="80"/>
      <c r="AC245" s="88" t="s">
        <v>2351</v>
      </c>
      <c r="AD245" s="88" t="s">
        <v>2343</v>
      </c>
      <c r="AE245" s="80" t="b">
        <v>0</v>
      </c>
      <c r="AF245" s="80">
        <v>0</v>
      </c>
      <c r="AG245" s="88" t="s">
        <v>2380</v>
      </c>
      <c r="AH245" s="80" t="b">
        <v>0</v>
      </c>
      <c r="AI245" s="80" t="s">
        <v>877</v>
      </c>
      <c r="AJ245" s="80"/>
      <c r="AK245" s="88" t="s">
        <v>887</v>
      </c>
      <c r="AL245" s="80" t="b">
        <v>0</v>
      </c>
      <c r="AM245" s="80">
        <v>0</v>
      </c>
      <c r="AN245" s="88" t="s">
        <v>887</v>
      </c>
      <c r="AO245" s="80" t="s">
        <v>893</v>
      </c>
      <c r="AP245" s="80" t="b">
        <v>0</v>
      </c>
      <c r="AQ245" s="88" t="s">
        <v>2343</v>
      </c>
      <c r="AR245" s="80" t="s">
        <v>2397</v>
      </c>
      <c r="AS245" s="80">
        <v>0</v>
      </c>
      <c r="AT245" s="80">
        <v>0</v>
      </c>
      <c r="AU245" s="80"/>
      <c r="AV245" s="80"/>
      <c r="AW245" s="80"/>
      <c r="AX245" s="80"/>
      <c r="AY245" s="80"/>
      <c r="AZ245" s="80"/>
      <c r="BA245" s="80"/>
      <c r="BB245" s="80"/>
      <c r="BC245">
        <v>7</v>
      </c>
      <c r="BD245" s="79" t="str">
        <f>REPLACE(INDEX(GroupVertices[Group],MATCH(Edges[[#This Row],[Vertex 1]],GroupVertices[Vertex],0)),1,1,"")</f>
        <v>1</v>
      </c>
      <c r="BE245" s="79" t="str">
        <f>REPLACE(INDEX(GroupVertices[Group],MATCH(Edges[[#This Row],[Vertex 2]],GroupVertices[Vertex],0)),1,1,"")</f>
        <v>1</v>
      </c>
      <c r="BF245" s="48"/>
      <c r="BG245" s="49"/>
      <c r="BH245" s="48"/>
      <c r="BI245" s="49"/>
      <c r="BJ245" s="48"/>
      <c r="BK245" s="49"/>
      <c r="BL245" s="48"/>
      <c r="BM245" s="49"/>
      <c r="BN245" s="48"/>
    </row>
    <row r="246" spans="1:66" ht="15">
      <c r="A246" s="65" t="s">
        <v>392</v>
      </c>
      <c r="B246" s="65" t="s">
        <v>279</v>
      </c>
      <c r="C246" s="66" t="s">
        <v>3238</v>
      </c>
      <c r="D246" s="67">
        <v>10</v>
      </c>
      <c r="E246" s="68" t="s">
        <v>136</v>
      </c>
      <c r="F246" s="69">
        <v>8</v>
      </c>
      <c r="G246" s="66"/>
      <c r="H246" s="70"/>
      <c r="I246" s="71"/>
      <c r="J246" s="71"/>
      <c r="K246" s="34" t="s">
        <v>66</v>
      </c>
      <c r="L246" s="78">
        <v>246</v>
      </c>
      <c r="M246" s="78"/>
      <c r="N246" s="73"/>
      <c r="O246" s="80" t="s">
        <v>420</v>
      </c>
      <c r="P246" s="82">
        <v>43698.83516203704</v>
      </c>
      <c r="Q246" s="80" t="s">
        <v>2130</v>
      </c>
      <c r="R246" s="80"/>
      <c r="S246" s="80"/>
      <c r="T246" s="80"/>
      <c r="U246" s="80"/>
      <c r="V246" s="83" t="s">
        <v>1665</v>
      </c>
      <c r="W246" s="82">
        <v>43698.83516203704</v>
      </c>
      <c r="X246" s="86">
        <v>43698</v>
      </c>
      <c r="Y246" s="88" t="s">
        <v>2229</v>
      </c>
      <c r="Z246" s="83" t="s">
        <v>2293</v>
      </c>
      <c r="AA246" s="80"/>
      <c r="AB246" s="80"/>
      <c r="AC246" s="88" t="s">
        <v>2352</v>
      </c>
      <c r="AD246" s="88" t="s">
        <v>2344</v>
      </c>
      <c r="AE246" s="80" t="b">
        <v>0</v>
      </c>
      <c r="AF246" s="80">
        <v>0</v>
      </c>
      <c r="AG246" s="88" t="s">
        <v>2380</v>
      </c>
      <c r="AH246" s="80" t="b">
        <v>0</v>
      </c>
      <c r="AI246" s="80" t="s">
        <v>877</v>
      </c>
      <c r="AJ246" s="80"/>
      <c r="AK246" s="88" t="s">
        <v>887</v>
      </c>
      <c r="AL246" s="80" t="b">
        <v>0</v>
      </c>
      <c r="AM246" s="80">
        <v>0</v>
      </c>
      <c r="AN246" s="88" t="s">
        <v>887</v>
      </c>
      <c r="AO246" s="80" t="s">
        <v>893</v>
      </c>
      <c r="AP246" s="80" t="b">
        <v>0</v>
      </c>
      <c r="AQ246" s="88" t="s">
        <v>2344</v>
      </c>
      <c r="AR246" s="80" t="s">
        <v>2397</v>
      </c>
      <c r="AS246" s="80">
        <v>0</v>
      </c>
      <c r="AT246" s="80">
        <v>0</v>
      </c>
      <c r="AU246" s="80"/>
      <c r="AV246" s="80"/>
      <c r="AW246" s="80"/>
      <c r="AX246" s="80"/>
      <c r="AY246" s="80"/>
      <c r="AZ246" s="80"/>
      <c r="BA246" s="80"/>
      <c r="BB246" s="80"/>
      <c r="BC246">
        <v>7</v>
      </c>
      <c r="BD246" s="79" t="str">
        <f>REPLACE(INDEX(GroupVertices[Group],MATCH(Edges[[#This Row],[Vertex 1]],GroupVertices[Vertex],0)),1,1,"")</f>
        <v>1</v>
      </c>
      <c r="BE246" s="79" t="str">
        <f>REPLACE(INDEX(GroupVertices[Group],MATCH(Edges[[#This Row],[Vertex 2]],GroupVertices[Vertex],0)),1,1,"")</f>
        <v>1</v>
      </c>
      <c r="BF246" s="48"/>
      <c r="BG246" s="49"/>
      <c r="BH246" s="48"/>
      <c r="BI246" s="49"/>
      <c r="BJ246" s="48"/>
      <c r="BK246" s="49"/>
      <c r="BL246" s="48"/>
      <c r="BM246" s="49"/>
      <c r="BN246" s="48"/>
    </row>
    <row r="247" spans="1:66" ht="15">
      <c r="A247" s="65" t="s">
        <v>392</v>
      </c>
      <c r="B247" s="65" t="s">
        <v>279</v>
      </c>
      <c r="C247" s="66" t="s">
        <v>3238</v>
      </c>
      <c r="D247" s="67">
        <v>10</v>
      </c>
      <c r="E247" s="68" t="s">
        <v>136</v>
      </c>
      <c r="F247" s="69">
        <v>8</v>
      </c>
      <c r="G247" s="66"/>
      <c r="H247" s="70"/>
      <c r="I247" s="71"/>
      <c r="J247" s="71"/>
      <c r="K247" s="34" t="s">
        <v>66</v>
      </c>
      <c r="L247" s="78">
        <v>247</v>
      </c>
      <c r="M247" s="78"/>
      <c r="N247" s="73"/>
      <c r="O247" s="80" t="s">
        <v>420</v>
      </c>
      <c r="P247" s="82">
        <v>43698.85208333333</v>
      </c>
      <c r="Q247" s="80" t="s">
        <v>2131</v>
      </c>
      <c r="R247" s="80"/>
      <c r="S247" s="80"/>
      <c r="T247" s="80"/>
      <c r="U247" s="80"/>
      <c r="V247" s="83" t="s">
        <v>1665</v>
      </c>
      <c r="W247" s="82">
        <v>43698.85208333333</v>
      </c>
      <c r="X247" s="86">
        <v>43698</v>
      </c>
      <c r="Y247" s="88" t="s">
        <v>2230</v>
      </c>
      <c r="Z247" s="83" t="s">
        <v>2294</v>
      </c>
      <c r="AA247" s="80"/>
      <c r="AB247" s="80"/>
      <c r="AC247" s="88" t="s">
        <v>2353</v>
      </c>
      <c r="AD247" s="88" t="s">
        <v>2345</v>
      </c>
      <c r="AE247" s="80" t="b">
        <v>0</v>
      </c>
      <c r="AF247" s="80">
        <v>0</v>
      </c>
      <c r="AG247" s="88" t="s">
        <v>2380</v>
      </c>
      <c r="AH247" s="80" t="b">
        <v>0</v>
      </c>
      <c r="AI247" s="80" t="s">
        <v>877</v>
      </c>
      <c r="AJ247" s="80"/>
      <c r="AK247" s="88" t="s">
        <v>887</v>
      </c>
      <c r="AL247" s="80" t="b">
        <v>0</v>
      </c>
      <c r="AM247" s="80">
        <v>0</v>
      </c>
      <c r="AN247" s="88" t="s">
        <v>887</v>
      </c>
      <c r="AO247" s="80" t="s">
        <v>893</v>
      </c>
      <c r="AP247" s="80" t="b">
        <v>0</v>
      </c>
      <c r="AQ247" s="88" t="s">
        <v>2345</v>
      </c>
      <c r="AR247" s="80" t="s">
        <v>2397</v>
      </c>
      <c r="AS247" s="80">
        <v>0</v>
      </c>
      <c r="AT247" s="80">
        <v>0</v>
      </c>
      <c r="AU247" s="80"/>
      <c r="AV247" s="80"/>
      <c r="AW247" s="80"/>
      <c r="AX247" s="80"/>
      <c r="AY247" s="80"/>
      <c r="AZ247" s="80"/>
      <c r="BA247" s="80"/>
      <c r="BB247" s="80"/>
      <c r="BC247">
        <v>7</v>
      </c>
      <c r="BD247" s="79" t="str">
        <f>REPLACE(INDEX(GroupVertices[Group],MATCH(Edges[[#This Row],[Vertex 1]],GroupVertices[Vertex],0)),1,1,"")</f>
        <v>1</v>
      </c>
      <c r="BE247" s="79" t="str">
        <f>REPLACE(INDEX(GroupVertices[Group],MATCH(Edges[[#This Row],[Vertex 2]],GroupVertices[Vertex],0)),1,1,"")</f>
        <v>1</v>
      </c>
      <c r="BF247" s="48"/>
      <c r="BG247" s="49"/>
      <c r="BH247" s="48"/>
      <c r="BI247" s="49"/>
      <c r="BJ247" s="48"/>
      <c r="BK247" s="49"/>
      <c r="BL247" s="48"/>
      <c r="BM247" s="49"/>
      <c r="BN247" s="48"/>
    </row>
    <row r="248" spans="1:66" ht="15">
      <c r="A248" s="65" t="s">
        <v>392</v>
      </c>
      <c r="B248" s="65" t="s">
        <v>279</v>
      </c>
      <c r="C248" s="66" t="s">
        <v>3238</v>
      </c>
      <c r="D248" s="67">
        <v>10</v>
      </c>
      <c r="E248" s="68" t="s">
        <v>136</v>
      </c>
      <c r="F248" s="69">
        <v>8</v>
      </c>
      <c r="G248" s="66"/>
      <c r="H248" s="70"/>
      <c r="I248" s="71"/>
      <c r="J248" s="71"/>
      <c r="K248" s="34" t="s">
        <v>66</v>
      </c>
      <c r="L248" s="78">
        <v>248</v>
      </c>
      <c r="M248" s="78"/>
      <c r="N248" s="73"/>
      <c r="O248" s="80" t="s">
        <v>420</v>
      </c>
      <c r="P248" s="82">
        <v>43698.865335648145</v>
      </c>
      <c r="Q248" s="80" t="s">
        <v>2132</v>
      </c>
      <c r="R248" s="80"/>
      <c r="S248" s="80"/>
      <c r="T248" s="80"/>
      <c r="U248" s="80"/>
      <c r="V248" s="83" t="s">
        <v>1665</v>
      </c>
      <c r="W248" s="82">
        <v>43698.865335648145</v>
      </c>
      <c r="X248" s="86">
        <v>43698</v>
      </c>
      <c r="Y248" s="88" t="s">
        <v>2231</v>
      </c>
      <c r="Z248" s="83" t="s">
        <v>2295</v>
      </c>
      <c r="AA248" s="80"/>
      <c r="AB248" s="80"/>
      <c r="AC248" s="88" t="s">
        <v>827</v>
      </c>
      <c r="AD248" s="88" t="s">
        <v>2346</v>
      </c>
      <c r="AE248" s="80" t="b">
        <v>0</v>
      </c>
      <c r="AF248" s="80">
        <v>0</v>
      </c>
      <c r="AG248" s="88" t="s">
        <v>2380</v>
      </c>
      <c r="AH248" s="80" t="b">
        <v>0</v>
      </c>
      <c r="AI248" s="80" t="s">
        <v>877</v>
      </c>
      <c r="AJ248" s="80"/>
      <c r="AK248" s="88" t="s">
        <v>887</v>
      </c>
      <c r="AL248" s="80" t="b">
        <v>0</v>
      </c>
      <c r="AM248" s="80">
        <v>0</v>
      </c>
      <c r="AN248" s="88" t="s">
        <v>887</v>
      </c>
      <c r="AO248" s="80" t="s">
        <v>893</v>
      </c>
      <c r="AP248" s="80" t="b">
        <v>0</v>
      </c>
      <c r="AQ248" s="88" t="s">
        <v>2346</v>
      </c>
      <c r="AR248" s="80" t="s">
        <v>2397</v>
      </c>
      <c r="AS248" s="80">
        <v>0</v>
      </c>
      <c r="AT248" s="80">
        <v>0</v>
      </c>
      <c r="AU248" s="80"/>
      <c r="AV248" s="80"/>
      <c r="AW248" s="80"/>
      <c r="AX248" s="80"/>
      <c r="AY248" s="80"/>
      <c r="AZ248" s="80"/>
      <c r="BA248" s="80"/>
      <c r="BB248" s="80"/>
      <c r="BC248">
        <v>7</v>
      </c>
      <c r="BD248" s="79" t="str">
        <f>REPLACE(INDEX(GroupVertices[Group],MATCH(Edges[[#This Row],[Vertex 1]],GroupVertices[Vertex],0)),1,1,"")</f>
        <v>1</v>
      </c>
      <c r="BE248" s="79" t="str">
        <f>REPLACE(INDEX(GroupVertices[Group],MATCH(Edges[[#This Row],[Vertex 2]],GroupVertices[Vertex],0)),1,1,"")</f>
        <v>1</v>
      </c>
      <c r="BF248" s="48"/>
      <c r="BG248" s="49"/>
      <c r="BH248" s="48"/>
      <c r="BI248" s="49"/>
      <c r="BJ248" s="48"/>
      <c r="BK248" s="49"/>
      <c r="BL248" s="48"/>
      <c r="BM248" s="49"/>
      <c r="BN248" s="48"/>
    </row>
    <row r="249" spans="1:66" ht="15">
      <c r="A249" s="65" t="s">
        <v>392</v>
      </c>
      <c r="B249" s="65" t="s">
        <v>308</v>
      </c>
      <c r="C249" s="66" t="s">
        <v>3238</v>
      </c>
      <c r="D249" s="67">
        <v>10</v>
      </c>
      <c r="E249" s="68" t="s">
        <v>136</v>
      </c>
      <c r="F249" s="69">
        <v>8</v>
      </c>
      <c r="G249" s="66"/>
      <c r="H249" s="70"/>
      <c r="I249" s="71"/>
      <c r="J249" s="71"/>
      <c r="K249" s="34" t="s">
        <v>65</v>
      </c>
      <c r="L249" s="78">
        <v>249</v>
      </c>
      <c r="M249" s="78"/>
      <c r="N249" s="73"/>
      <c r="O249" s="80" t="s">
        <v>419</v>
      </c>
      <c r="P249" s="82">
        <v>43698.73318287037</v>
      </c>
      <c r="Q249" s="80" t="s">
        <v>2125</v>
      </c>
      <c r="R249" s="80"/>
      <c r="S249" s="80"/>
      <c r="T249" s="80"/>
      <c r="U249" s="80"/>
      <c r="V249" s="83" t="s">
        <v>1665</v>
      </c>
      <c r="W249" s="82">
        <v>43698.73318287037</v>
      </c>
      <c r="X249" s="86">
        <v>43698</v>
      </c>
      <c r="Y249" s="88" t="s">
        <v>2224</v>
      </c>
      <c r="Z249" s="83" t="s">
        <v>2288</v>
      </c>
      <c r="AA249" s="80"/>
      <c r="AB249" s="80"/>
      <c r="AC249" s="88" t="s">
        <v>2347</v>
      </c>
      <c r="AD249" s="88" t="s">
        <v>2339</v>
      </c>
      <c r="AE249" s="80" t="b">
        <v>0</v>
      </c>
      <c r="AF249" s="80">
        <v>1</v>
      </c>
      <c r="AG249" s="88" t="s">
        <v>2379</v>
      </c>
      <c r="AH249" s="80" t="b">
        <v>0</v>
      </c>
      <c r="AI249" s="80" t="s">
        <v>877</v>
      </c>
      <c r="AJ249" s="80"/>
      <c r="AK249" s="88" t="s">
        <v>887</v>
      </c>
      <c r="AL249" s="80" t="b">
        <v>0</v>
      </c>
      <c r="AM249" s="80">
        <v>0</v>
      </c>
      <c r="AN249" s="88" t="s">
        <v>887</v>
      </c>
      <c r="AO249" s="80" t="s">
        <v>893</v>
      </c>
      <c r="AP249" s="80" t="b">
        <v>0</v>
      </c>
      <c r="AQ249" s="88" t="s">
        <v>2339</v>
      </c>
      <c r="AR249" s="80" t="s">
        <v>2397</v>
      </c>
      <c r="AS249" s="80">
        <v>0</v>
      </c>
      <c r="AT249" s="80">
        <v>0</v>
      </c>
      <c r="AU249" s="80"/>
      <c r="AV249" s="80"/>
      <c r="AW249" s="80"/>
      <c r="AX249" s="80"/>
      <c r="AY249" s="80"/>
      <c r="AZ249" s="80"/>
      <c r="BA249" s="80"/>
      <c r="BB249" s="80"/>
      <c r="BC249">
        <v>8</v>
      </c>
      <c r="BD249" s="79" t="str">
        <f>REPLACE(INDEX(GroupVertices[Group],MATCH(Edges[[#This Row],[Vertex 1]],GroupVertices[Vertex],0)),1,1,"")</f>
        <v>1</v>
      </c>
      <c r="BE249" s="79" t="str">
        <f>REPLACE(INDEX(GroupVertices[Group],MATCH(Edges[[#This Row],[Vertex 2]],GroupVertices[Vertex],0)),1,1,"")</f>
        <v>1</v>
      </c>
      <c r="BF249" s="48">
        <v>2</v>
      </c>
      <c r="BG249" s="49">
        <v>14.285714285714286</v>
      </c>
      <c r="BH249" s="48">
        <v>0</v>
      </c>
      <c r="BI249" s="49">
        <v>0</v>
      </c>
      <c r="BJ249" s="48">
        <v>0</v>
      </c>
      <c r="BK249" s="49">
        <v>0</v>
      </c>
      <c r="BL249" s="48">
        <v>12</v>
      </c>
      <c r="BM249" s="49">
        <v>85.71428571428571</v>
      </c>
      <c r="BN249" s="48">
        <v>14</v>
      </c>
    </row>
    <row r="250" spans="1:66" ht="15">
      <c r="A250" s="65" t="s">
        <v>392</v>
      </c>
      <c r="B250" s="65" t="s">
        <v>308</v>
      </c>
      <c r="C250" s="66" t="s">
        <v>3238</v>
      </c>
      <c r="D250" s="67">
        <v>10</v>
      </c>
      <c r="E250" s="68" t="s">
        <v>136</v>
      </c>
      <c r="F250" s="69">
        <v>8</v>
      </c>
      <c r="G250" s="66"/>
      <c r="H250" s="70"/>
      <c r="I250" s="71"/>
      <c r="J250" s="71"/>
      <c r="K250" s="34" t="s">
        <v>65</v>
      </c>
      <c r="L250" s="78">
        <v>250</v>
      </c>
      <c r="M250" s="78"/>
      <c r="N250" s="73"/>
      <c r="O250" s="80" t="s">
        <v>419</v>
      </c>
      <c r="P250" s="82">
        <v>43698.79</v>
      </c>
      <c r="Q250" s="80" t="s">
        <v>2126</v>
      </c>
      <c r="R250" s="80"/>
      <c r="S250" s="80"/>
      <c r="T250" s="80"/>
      <c r="U250" s="80"/>
      <c r="V250" s="83" t="s">
        <v>1665</v>
      </c>
      <c r="W250" s="82">
        <v>43698.79</v>
      </c>
      <c r="X250" s="86">
        <v>43698</v>
      </c>
      <c r="Y250" s="88" t="s">
        <v>2225</v>
      </c>
      <c r="Z250" s="83" t="s">
        <v>2289</v>
      </c>
      <c r="AA250" s="80"/>
      <c r="AB250" s="80"/>
      <c r="AC250" s="88" t="s">
        <v>2348</v>
      </c>
      <c r="AD250" s="88" t="s">
        <v>2340</v>
      </c>
      <c r="AE250" s="80" t="b">
        <v>0</v>
      </c>
      <c r="AF250" s="80">
        <v>0</v>
      </c>
      <c r="AG250" s="88" t="s">
        <v>2380</v>
      </c>
      <c r="AH250" s="80" t="b">
        <v>0</v>
      </c>
      <c r="AI250" s="80" t="s">
        <v>877</v>
      </c>
      <c r="AJ250" s="80"/>
      <c r="AK250" s="88" t="s">
        <v>887</v>
      </c>
      <c r="AL250" s="80" t="b">
        <v>0</v>
      </c>
      <c r="AM250" s="80">
        <v>0</v>
      </c>
      <c r="AN250" s="88" t="s">
        <v>887</v>
      </c>
      <c r="AO250" s="80" t="s">
        <v>893</v>
      </c>
      <c r="AP250" s="80" t="b">
        <v>0</v>
      </c>
      <c r="AQ250" s="88" t="s">
        <v>2340</v>
      </c>
      <c r="AR250" s="80" t="s">
        <v>2397</v>
      </c>
      <c r="AS250" s="80">
        <v>0</v>
      </c>
      <c r="AT250" s="80">
        <v>0</v>
      </c>
      <c r="AU250" s="80"/>
      <c r="AV250" s="80"/>
      <c r="AW250" s="80"/>
      <c r="AX250" s="80"/>
      <c r="AY250" s="80"/>
      <c r="AZ250" s="80"/>
      <c r="BA250" s="80"/>
      <c r="BB250" s="80"/>
      <c r="BC250">
        <v>8</v>
      </c>
      <c r="BD250" s="79" t="str">
        <f>REPLACE(INDEX(GroupVertices[Group],MATCH(Edges[[#This Row],[Vertex 1]],GroupVertices[Vertex],0)),1,1,"")</f>
        <v>1</v>
      </c>
      <c r="BE250" s="79" t="str">
        <f>REPLACE(INDEX(GroupVertices[Group],MATCH(Edges[[#This Row],[Vertex 2]],GroupVertices[Vertex],0)),1,1,"")</f>
        <v>1</v>
      </c>
      <c r="BF250" s="48">
        <v>0</v>
      </c>
      <c r="BG250" s="49">
        <v>0</v>
      </c>
      <c r="BH250" s="48">
        <v>0</v>
      </c>
      <c r="BI250" s="49">
        <v>0</v>
      </c>
      <c r="BJ250" s="48">
        <v>0</v>
      </c>
      <c r="BK250" s="49">
        <v>0</v>
      </c>
      <c r="BL250" s="48">
        <v>56</v>
      </c>
      <c r="BM250" s="49">
        <v>100</v>
      </c>
      <c r="BN250" s="48">
        <v>56</v>
      </c>
    </row>
    <row r="251" spans="1:66" ht="15">
      <c r="A251" s="65" t="s">
        <v>392</v>
      </c>
      <c r="B251" s="65" t="s">
        <v>308</v>
      </c>
      <c r="C251" s="66" t="s">
        <v>3238</v>
      </c>
      <c r="D251" s="67">
        <v>10</v>
      </c>
      <c r="E251" s="68" t="s">
        <v>136</v>
      </c>
      <c r="F251" s="69">
        <v>8</v>
      </c>
      <c r="G251" s="66"/>
      <c r="H251" s="70"/>
      <c r="I251" s="71"/>
      <c r="J251" s="71"/>
      <c r="K251" s="34" t="s">
        <v>65</v>
      </c>
      <c r="L251" s="78">
        <v>251</v>
      </c>
      <c r="M251" s="78"/>
      <c r="N251" s="73"/>
      <c r="O251" s="80" t="s">
        <v>419</v>
      </c>
      <c r="P251" s="82">
        <v>43698.818761574075</v>
      </c>
      <c r="Q251" s="80" t="s">
        <v>2127</v>
      </c>
      <c r="R251" s="80"/>
      <c r="S251" s="80"/>
      <c r="T251" s="80"/>
      <c r="U251" s="80"/>
      <c r="V251" s="83" t="s">
        <v>1665</v>
      </c>
      <c r="W251" s="82">
        <v>43698.818761574075</v>
      </c>
      <c r="X251" s="86">
        <v>43698</v>
      </c>
      <c r="Y251" s="88" t="s">
        <v>2226</v>
      </c>
      <c r="Z251" s="83" t="s">
        <v>2290</v>
      </c>
      <c r="AA251" s="80"/>
      <c r="AB251" s="80"/>
      <c r="AC251" s="88" t="s">
        <v>2349</v>
      </c>
      <c r="AD251" s="88" t="s">
        <v>2341</v>
      </c>
      <c r="AE251" s="80" t="b">
        <v>0</v>
      </c>
      <c r="AF251" s="80">
        <v>0</v>
      </c>
      <c r="AG251" s="88" t="s">
        <v>2380</v>
      </c>
      <c r="AH251" s="80" t="b">
        <v>0</v>
      </c>
      <c r="AI251" s="80" t="s">
        <v>877</v>
      </c>
      <c r="AJ251" s="80"/>
      <c r="AK251" s="88" t="s">
        <v>887</v>
      </c>
      <c r="AL251" s="80" t="b">
        <v>0</v>
      </c>
      <c r="AM251" s="80">
        <v>0</v>
      </c>
      <c r="AN251" s="88" t="s">
        <v>887</v>
      </c>
      <c r="AO251" s="80" t="s">
        <v>893</v>
      </c>
      <c r="AP251" s="80" t="b">
        <v>0</v>
      </c>
      <c r="AQ251" s="88" t="s">
        <v>2341</v>
      </c>
      <c r="AR251" s="80" t="s">
        <v>2397</v>
      </c>
      <c r="AS251" s="80">
        <v>0</v>
      </c>
      <c r="AT251" s="80">
        <v>0</v>
      </c>
      <c r="AU251" s="80"/>
      <c r="AV251" s="80"/>
      <c r="AW251" s="80"/>
      <c r="AX251" s="80"/>
      <c r="AY251" s="80"/>
      <c r="AZ251" s="80"/>
      <c r="BA251" s="80"/>
      <c r="BB251" s="80"/>
      <c r="BC251">
        <v>8</v>
      </c>
      <c r="BD251" s="79" t="str">
        <f>REPLACE(INDEX(GroupVertices[Group],MATCH(Edges[[#This Row],[Vertex 1]],GroupVertices[Vertex],0)),1,1,"")</f>
        <v>1</v>
      </c>
      <c r="BE251" s="79" t="str">
        <f>REPLACE(INDEX(GroupVertices[Group],MATCH(Edges[[#This Row],[Vertex 2]],GroupVertices[Vertex],0)),1,1,"")</f>
        <v>1</v>
      </c>
      <c r="BF251" s="48">
        <v>0</v>
      </c>
      <c r="BG251" s="49">
        <v>0</v>
      </c>
      <c r="BH251" s="48">
        <v>1</v>
      </c>
      <c r="BI251" s="49">
        <v>1.8181818181818181</v>
      </c>
      <c r="BJ251" s="48">
        <v>0</v>
      </c>
      <c r="BK251" s="49">
        <v>0</v>
      </c>
      <c r="BL251" s="48">
        <v>54</v>
      </c>
      <c r="BM251" s="49">
        <v>98.18181818181819</v>
      </c>
      <c r="BN251" s="48">
        <v>55</v>
      </c>
    </row>
    <row r="252" spans="1:66" ht="15">
      <c r="A252" s="65" t="s">
        <v>392</v>
      </c>
      <c r="B252" s="65" t="s">
        <v>308</v>
      </c>
      <c r="C252" s="66" t="s">
        <v>3238</v>
      </c>
      <c r="D252" s="67">
        <v>10</v>
      </c>
      <c r="E252" s="68" t="s">
        <v>136</v>
      </c>
      <c r="F252" s="69">
        <v>8</v>
      </c>
      <c r="G252" s="66"/>
      <c r="H252" s="70"/>
      <c r="I252" s="71"/>
      <c r="J252" s="71"/>
      <c r="K252" s="34" t="s">
        <v>65</v>
      </c>
      <c r="L252" s="78">
        <v>252</v>
      </c>
      <c r="M252" s="78"/>
      <c r="N252" s="73"/>
      <c r="O252" s="80" t="s">
        <v>419</v>
      </c>
      <c r="P252" s="82">
        <v>43698.821851851855</v>
      </c>
      <c r="Q252" s="80" t="s">
        <v>2128</v>
      </c>
      <c r="R252" s="80"/>
      <c r="S252" s="80"/>
      <c r="T252" s="80"/>
      <c r="U252" s="80"/>
      <c r="V252" s="83" t="s">
        <v>1665</v>
      </c>
      <c r="W252" s="82">
        <v>43698.821851851855</v>
      </c>
      <c r="X252" s="86">
        <v>43698</v>
      </c>
      <c r="Y252" s="88" t="s">
        <v>2227</v>
      </c>
      <c r="Z252" s="83" t="s">
        <v>2291</v>
      </c>
      <c r="AA252" s="80"/>
      <c r="AB252" s="80"/>
      <c r="AC252" s="88" t="s">
        <v>2350</v>
      </c>
      <c r="AD252" s="88" t="s">
        <v>2342</v>
      </c>
      <c r="AE252" s="80" t="b">
        <v>0</v>
      </c>
      <c r="AF252" s="80">
        <v>0</v>
      </c>
      <c r="AG252" s="88" t="s">
        <v>2380</v>
      </c>
      <c r="AH252" s="80" t="b">
        <v>0</v>
      </c>
      <c r="AI252" s="80" t="s">
        <v>877</v>
      </c>
      <c r="AJ252" s="80"/>
      <c r="AK252" s="88" t="s">
        <v>887</v>
      </c>
      <c r="AL252" s="80" t="b">
        <v>0</v>
      </c>
      <c r="AM252" s="80">
        <v>0</v>
      </c>
      <c r="AN252" s="88" t="s">
        <v>887</v>
      </c>
      <c r="AO252" s="80" t="s">
        <v>893</v>
      </c>
      <c r="AP252" s="80" t="b">
        <v>0</v>
      </c>
      <c r="AQ252" s="88" t="s">
        <v>2342</v>
      </c>
      <c r="AR252" s="80" t="s">
        <v>2397</v>
      </c>
      <c r="AS252" s="80">
        <v>0</v>
      </c>
      <c r="AT252" s="80">
        <v>0</v>
      </c>
      <c r="AU252" s="80"/>
      <c r="AV252" s="80"/>
      <c r="AW252" s="80"/>
      <c r="AX252" s="80"/>
      <c r="AY252" s="80"/>
      <c r="AZ252" s="80"/>
      <c r="BA252" s="80"/>
      <c r="BB252" s="80"/>
      <c r="BC252">
        <v>8</v>
      </c>
      <c r="BD252" s="79" t="str">
        <f>REPLACE(INDEX(GroupVertices[Group],MATCH(Edges[[#This Row],[Vertex 1]],GroupVertices[Vertex],0)),1,1,"")</f>
        <v>1</v>
      </c>
      <c r="BE252" s="79" t="str">
        <f>REPLACE(INDEX(GroupVertices[Group],MATCH(Edges[[#This Row],[Vertex 2]],GroupVertices[Vertex],0)),1,1,"")</f>
        <v>1</v>
      </c>
      <c r="BF252" s="48">
        <v>1</v>
      </c>
      <c r="BG252" s="49">
        <v>2.127659574468085</v>
      </c>
      <c r="BH252" s="48">
        <v>2</v>
      </c>
      <c r="BI252" s="49">
        <v>4.25531914893617</v>
      </c>
      <c r="BJ252" s="48">
        <v>0</v>
      </c>
      <c r="BK252" s="49">
        <v>0</v>
      </c>
      <c r="BL252" s="48">
        <v>44</v>
      </c>
      <c r="BM252" s="49">
        <v>93.61702127659575</v>
      </c>
      <c r="BN252" s="48">
        <v>47</v>
      </c>
    </row>
    <row r="253" spans="1:66" ht="15">
      <c r="A253" s="65" t="s">
        <v>392</v>
      </c>
      <c r="B253" s="65" t="s">
        <v>308</v>
      </c>
      <c r="C253" s="66" t="s">
        <v>3238</v>
      </c>
      <c r="D253" s="67">
        <v>10</v>
      </c>
      <c r="E253" s="68" t="s">
        <v>136</v>
      </c>
      <c r="F253" s="69">
        <v>8</v>
      </c>
      <c r="G253" s="66"/>
      <c r="H253" s="70"/>
      <c r="I253" s="71"/>
      <c r="J253" s="71"/>
      <c r="K253" s="34" t="s">
        <v>65</v>
      </c>
      <c r="L253" s="78">
        <v>253</v>
      </c>
      <c r="M253" s="78"/>
      <c r="N253" s="73"/>
      <c r="O253" s="80" t="s">
        <v>419</v>
      </c>
      <c r="P253" s="82">
        <v>43698.82597222222</v>
      </c>
      <c r="Q253" s="80" t="s">
        <v>2129</v>
      </c>
      <c r="R253" s="80"/>
      <c r="S253" s="80"/>
      <c r="T253" s="80"/>
      <c r="U253" s="80"/>
      <c r="V253" s="83" t="s">
        <v>1665</v>
      </c>
      <c r="W253" s="82">
        <v>43698.82597222222</v>
      </c>
      <c r="X253" s="86">
        <v>43698</v>
      </c>
      <c r="Y253" s="88" t="s">
        <v>2228</v>
      </c>
      <c r="Z253" s="83" t="s">
        <v>2292</v>
      </c>
      <c r="AA253" s="80"/>
      <c r="AB253" s="80"/>
      <c r="AC253" s="88" t="s">
        <v>2351</v>
      </c>
      <c r="AD253" s="88" t="s">
        <v>2343</v>
      </c>
      <c r="AE253" s="80" t="b">
        <v>0</v>
      </c>
      <c r="AF253" s="80">
        <v>0</v>
      </c>
      <c r="AG253" s="88" t="s">
        <v>2380</v>
      </c>
      <c r="AH253" s="80" t="b">
        <v>0</v>
      </c>
      <c r="AI253" s="80" t="s">
        <v>877</v>
      </c>
      <c r="AJ253" s="80"/>
      <c r="AK253" s="88" t="s">
        <v>887</v>
      </c>
      <c r="AL253" s="80" t="b">
        <v>0</v>
      </c>
      <c r="AM253" s="80">
        <v>0</v>
      </c>
      <c r="AN253" s="88" t="s">
        <v>887</v>
      </c>
      <c r="AO253" s="80" t="s">
        <v>893</v>
      </c>
      <c r="AP253" s="80" t="b">
        <v>0</v>
      </c>
      <c r="AQ253" s="88" t="s">
        <v>2343</v>
      </c>
      <c r="AR253" s="80" t="s">
        <v>2397</v>
      </c>
      <c r="AS253" s="80">
        <v>0</v>
      </c>
      <c r="AT253" s="80">
        <v>0</v>
      </c>
      <c r="AU253" s="80"/>
      <c r="AV253" s="80"/>
      <c r="AW253" s="80"/>
      <c r="AX253" s="80"/>
      <c r="AY253" s="80"/>
      <c r="AZ253" s="80"/>
      <c r="BA253" s="80"/>
      <c r="BB253" s="80"/>
      <c r="BC253">
        <v>8</v>
      </c>
      <c r="BD253" s="79" t="str">
        <f>REPLACE(INDEX(GroupVertices[Group],MATCH(Edges[[#This Row],[Vertex 1]],GroupVertices[Vertex],0)),1,1,"")</f>
        <v>1</v>
      </c>
      <c r="BE253" s="79" t="str">
        <f>REPLACE(INDEX(GroupVertices[Group],MATCH(Edges[[#This Row],[Vertex 2]],GroupVertices[Vertex],0)),1,1,"")</f>
        <v>1</v>
      </c>
      <c r="BF253" s="48">
        <v>0</v>
      </c>
      <c r="BG253" s="49">
        <v>0</v>
      </c>
      <c r="BH253" s="48">
        <v>1</v>
      </c>
      <c r="BI253" s="49">
        <v>2.272727272727273</v>
      </c>
      <c r="BJ253" s="48">
        <v>0</v>
      </c>
      <c r="BK253" s="49">
        <v>0</v>
      </c>
      <c r="BL253" s="48">
        <v>43</v>
      </c>
      <c r="BM253" s="49">
        <v>97.72727272727273</v>
      </c>
      <c r="BN253" s="48">
        <v>44</v>
      </c>
    </row>
    <row r="254" spans="1:66" ht="15">
      <c r="A254" s="65" t="s">
        <v>392</v>
      </c>
      <c r="B254" s="65" t="s">
        <v>308</v>
      </c>
      <c r="C254" s="66" t="s">
        <v>3238</v>
      </c>
      <c r="D254" s="67">
        <v>10</v>
      </c>
      <c r="E254" s="68" t="s">
        <v>136</v>
      </c>
      <c r="F254" s="69">
        <v>8</v>
      </c>
      <c r="G254" s="66"/>
      <c r="H254" s="70"/>
      <c r="I254" s="71"/>
      <c r="J254" s="71"/>
      <c r="K254" s="34" t="s">
        <v>65</v>
      </c>
      <c r="L254" s="78">
        <v>254</v>
      </c>
      <c r="M254" s="78"/>
      <c r="N254" s="73"/>
      <c r="O254" s="80" t="s">
        <v>419</v>
      </c>
      <c r="P254" s="82">
        <v>43698.83516203704</v>
      </c>
      <c r="Q254" s="80" t="s">
        <v>2130</v>
      </c>
      <c r="R254" s="80"/>
      <c r="S254" s="80"/>
      <c r="T254" s="80"/>
      <c r="U254" s="80"/>
      <c r="V254" s="83" t="s">
        <v>1665</v>
      </c>
      <c r="W254" s="82">
        <v>43698.83516203704</v>
      </c>
      <c r="X254" s="86">
        <v>43698</v>
      </c>
      <c r="Y254" s="88" t="s">
        <v>2229</v>
      </c>
      <c r="Z254" s="83" t="s">
        <v>2293</v>
      </c>
      <c r="AA254" s="80"/>
      <c r="AB254" s="80"/>
      <c r="AC254" s="88" t="s">
        <v>2352</v>
      </c>
      <c r="AD254" s="88" t="s">
        <v>2344</v>
      </c>
      <c r="AE254" s="80" t="b">
        <v>0</v>
      </c>
      <c r="AF254" s="80">
        <v>0</v>
      </c>
      <c r="AG254" s="88" t="s">
        <v>2380</v>
      </c>
      <c r="AH254" s="80" t="b">
        <v>0</v>
      </c>
      <c r="AI254" s="80" t="s">
        <v>877</v>
      </c>
      <c r="AJ254" s="80"/>
      <c r="AK254" s="88" t="s">
        <v>887</v>
      </c>
      <c r="AL254" s="80" t="b">
        <v>0</v>
      </c>
      <c r="AM254" s="80">
        <v>0</v>
      </c>
      <c r="AN254" s="88" t="s">
        <v>887</v>
      </c>
      <c r="AO254" s="80" t="s">
        <v>893</v>
      </c>
      <c r="AP254" s="80" t="b">
        <v>0</v>
      </c>
      <c r="AQ254" s="88" t="s">
        <v>2344</v>
      </c>
      <c r="AR254" s="80" t="s">
        <v>2397</v>
      </c>
      <c r="AS254" s="80">
        <v>0</v>
      </c>
      <c r="AT254" s="80">
        <v>0</v>
      </c>
      <c r="AU254" s="80"/>
      <c r="AV254" s="80"/>
      <c r="AW254" s="80"/>
      <c r="AX254" s="80"/>
      <c r="AY254" s="80"/>
      <c r="AZ254" s="80"/>
      <c r="BA254" s="80"/>
      <c r="BB254" s="80"/>
      <c r="BC254">
        <v>8</v>
      </c>
      <c r="BD254" s="79" t="str">
        <f>REPLACE(INDEX(GroupVertices[Group],MATCH(Edges[[#This Row],[Vertex 1]],GroupVertices[Vertex],0)),1,1,"")</f>
        <v>1</v>
      </c>
      <c r="BE254" s="79" t="str">
        <f>REPLACE(INDEX(GroupVertices[Group],MATCH(Edges[[#This Row],[Vertex 2]],GroupVertices[Vertex],0)),1,1,"")</f>
        <v>1</v>
      </c>
      <c r="BF254" s="48">
        <v>1</v>
      </c>
      <c r="BG254" s="49">
        <v>3.225806451612903</v>
      </c>
      <c r="BH254" s="48">
        <v>1</v>
      </c>
      <c r="BI254" s="49">
        <v>3.225806451612903</v>
      </c>
      <c r="BJ254" s="48">
        <v>0</v>
      </c>
      <c r="BK254" s="49">
        <v>0</v>
      </c>
      <c r="BL254" s="48">
        <v>29</v>
      </c>
      <c r="BM254" s="49">
        <v>93.54838709677419</v>
      </c>
      <c r="BN254" s="48">
        <v>31</v>
      </c>
    </row>
    <row r="255" spans="1:66" ht="15">
      <c r="A255" s="65" t="s">
        <v>392</v>
      </c>
      <c r="B255" s="65" t="s">
        <v>308</v>
      </c>
      <c r="C255" s="66" t="s">
        <v>3238</v>
      </c>
      <c r="D255" s="67">
        <v>10</v>
      </c>
      <c r="E255" s="68" t="s">
        <v>136</v>
      </c>
      <c r="F255" s="69">
        <v>8</v>
      </c>
      <c r="G255" s="66"/>
      <c r="H255" s="70"/>
      <c r="I255" s="71"/>
      <c r="J255" s="71"/>
      <c r="K255" s="34" t="s">
        <v>65</v>
      </c>
      <c r="L255" s="78">
        <v>255</v>
      </c>
      <c r="M255" s="78"/>
      <c r="N255" s="73"/>
      <c r="O255" s="80" t="s">
        <v>419</v>
      </c>
      <c r="P255" s="82">
        <v>43698.85208333333</v>
      </c>
      <c r="Q255" s="80" t="s">
        <v>2131</v>
      </c>
      <c r="R255" s="80"/>
      <c r="S255" s="80"/>
      <c r="T255" s="80"/>
      <c r="U255" s="80"/>
      <c r="V255" s="83" t="s">
        <v>1665</v>
      </c>
      <c r="W255" s="82">
        <v>43698.85208333333</v>
      </c>
      <c r="X255" s="86">
        <v>43698</v>
      </c>
      <c r="Y255" s="88" t="s">
        <v>2230</v>
      </c>
      <c r="Z255" s="83" t="s">
        <v>2294</v>
      </c>
      <c r="AA255" s="80"/>
      <c r="AB255" s="80"/>
      <c r="AC255" s="88" t="s">
        <v>2353</v>
      </c>
      <c r="AD255" s="88" t="s">
        <v>2345</v>
      </c>
      <c r="AE255" s="80" t="b">
        <v>0</v>
      </c>
      <c r="AF255" s="80">
        <v>0</v>
      </c>
      <c r="AG255" s="88" t="s">
        <v>2380</v>
      </c>
      <c r="AH255" s="80" t="b">
        <v>0</v>
      </c>
      <c r="AI255" s="80" t="s">
        <v>877</v>
      </c>
      <c r="AJ255" s="80"/>
      <c r="AK255" s="88" t="s">
        <v>887</v>
      </c>
      <c r="AL255" s="80" t="b">
        <v>0</v>
      </c>
      <c r="AM255" s="80">
        <v>0</v>
      </c>
      <c r="AN255" s="88" t="s">
        <v>887</v>
      </c>
      <c r="AO255" s="80" t="s">
        <v>893</v>
      </c>
      <c r="AP255" s="80" t="b">
        <v>0</v>
      </c>
      <c r="AQ255" s="88" t="s">
        <v>2345</v>
      </c>
      <c r="AR255" s="80" t="s">
        <v>2397</v>
      </c>
      <c r="AS255" s="80">
        <v>0</v>
      </c>
      <c r="AT255" s="80">
        <v>0</v>
      </c>
      <c r="AU255" s="80"/>
      <c r="AV255" s="80"/>
      <c r="AW255" s="80"/>
      <c r="AX255" s="80"/>
      <c r="AY255" s="80"/>
      <c r="AZ255" s="80"/>
      <c r="BA255" s="80"/>
      <c r="BB255" s="80"/>
      <c r="BC255">
        <v>8</v>
      </c>
      <c r="BD255" s="79" t="str">
        <f>REPLACE(INDEX(GroupVertices[Group],MATCH(Edges[[#This Row],[Vertex 1]],GroupVertices[Vertex],0)),1,1,"")</f>
        <v>1</v>
      </c>
      <c r="BE255" s="79" t="str">
        <f>REPLACE(INDEX(GroupVertices[Group],MATCH(Edges[[#This Row],[Vertex 2]],GroupVertices[Vertex],0)),1,1,"")</f>
        <v>1</v>
      </c>
      <c r="BF255" s="48">
        <v>3</v>
      </c>
      <c r="BG255" s="49">
        <v>9.090909090909092</v>
      </c>
      <c r="BH255" s="48">
        <v>1</v>
      </c>
      <c r="BI255" s="49">
        <v>3.0303030303030303</v>
      </c>
      <c r="BJ255" s="48">
        <v>0</v>
      </c>
      <c r="BK255" s="49">
        <v>0</v>
      </c>
      <c r="BL255" s="48">
        <v>29</v>
      </c>
      <c r="BM255" s="49">
        <v>87.87878787878788</v>
      </c>
      <c r="BN255" s="48">
        <v>33</v>
      </c>
    </row>
    <row r="256" spans="1:66" ht="15">
      <c r="A256" s="65" t="s">
        <v>392</v>
      </c>
      <c r="B256" s="65" t="s">
        <v>308</v>
      </c>
      <c r="C256" s="66" t="s">
        <v>3238</v>
      </c>
      <c r="D256" s="67">
        <v>10</v>
      </c>
      <c r="E256" s="68" t="s">
        <v>136</v>
      </c>
      <c r="F256" s="69">
        <v>8</v>
      </c>
      <c r="G256" s="66"/>
      <c r="H256" s="70"/>
      <c r="I256" s="71"/>
      <c r="J256" s="71"/>
      <c r="K256" s="34" t="s">
        <v>65</v>
      </c>
      <c r="L256" s="78">
        <v>256</v>
      </c>
      <c r="M256" s="78"/>
      <c r="N256" s="73"/>
      <c r="O256" s="80" t="s">
        <v>419</v>
      </c>
      <c r="P256" s="82">
        <v>43698.865335648145</v>
      </c>
      <c r="Q256" s="80" t="s">
        <v>2132</v>
      </c>
      <c r="R256" s="80"/>
      <c r="S256" s="80"/>
      <c r="T256" s="80"/>
      <c r="U256" s="80"/>
      <c r="V256" s="83" t="s">
        <v>1665</v>
      </c>
      <c r="W256" s="82">
        <v>43698.865335648145</v>
      </c>
      <c r="X256" s="86">
        <v>43698</v>
      </c>
      <c r="Y256" s="88" t="s">
        <v>2231</v>
      </c>
      <c r="Z256" s="83" t="s">
        <v>2295</v>
      </c>
      <c r="AA256" s="80"/>
      <c r="AB256" s="80"/>
      <c r="AC256" s="88" t="s">
        <v>827</v>
      </c>
      <c r="AD256" s="88" t="s">
        <v>2346</v>
      </c>
      <c r="AE256" s="80" t="b">
        <v>0</v>
      </c>
      <c r="AF256" s="80">
        <v>0</v>
      </c>
      <c r="AG256" s="88" t="s">
        <v>2380</v>
      </c>
      <c r="AH256" s="80" t="b">
        <v>0</v>
      </c>
      <c r="AI256" s="80" t="s">
        <v>877</v>
      </c>
      <c r="AJ256" s="80"/>
      <c r="AK256" s="88" t="s">
        <v>887</v>
      </c>
      <c r="AL256" s="80" t="b">
        <v>0</v>
      </c>
      <c r="AM256" s="80">
        <v>0</v>
      </c>
      <c r="AN256" s="88" t="s">
        <v>887</v>
      </c>
      <c r="AO256" s="80" t="s">
        <v>893</v>
      </c>
      <c r="AP256" s="80" t="b">
        <v>0</v>
      </c>
      <c r="AQ256" s="88" t="s">
        <v>2346</v>
      </c>
      <c r="AR256" s="80" t="s">
        <v>2397</v>
      </c>
      <c r="AS256" s="80">
        <v>0</v>
      </c>
      <c r="AT256" s="80">
        <v>0</v>
      </c>
      <c r="AU256" s="80"/>
      <c r="AV256" s="80"/>
      <c r="AW256" s="80"/>
      <c r="AX256" s="80"/>
      <c r="AY256" s="80"/>
      <c r="AZ256" s="80"/>
      <c r="BA256" s="80"/>
      <c r="BB256" s="80"/>
      <c r="BC256">
        <v>8</v>
      </c>
      <c r="BD256" s="79" t="str">
        <f>REPLACE(INDEX(GroupVertices[Group],MATCH(Edges[[#This Row],[Vertex 1]],GroupVertices[Vertex],0)),1,1,"")</f>
        <v>1</v>
      </c>
      <c r="BE256" s="79" t="str">
        <f>REPLACE(INDEX(GroupVertices[Group],MATCH(Edges[[#This Row],[Vertex 2]],GroupVertices[Vertex],0)),1,1,"")</f>
        <v>1</v>
      </c>
      <c r="BF256" s="48">
        <v>0</v>
      </c>
      <c r="BG256" s="49">
        <v>0</v>
      </c>
      <c r="BH256" s="48">
        <v>1</v>
      </c>
      <c r="BI256" s="49">
        <v>2.3255813953488373</v>
      </c>
      <c r="BJ256" s="48">
        <v>0</v>
      </c>
      <c r="BK256" s="49">
        <v>0</v>
      </c>
      <c r="BL256" s="48">
        <v>42</v>
      </c>
      <c r="BM256" s="49">
        <v>97.67441860465117</v>
      </c>
      <c r="BN256" s="48">
        <v>43</v>
      </c>
    </row>
    <row r="257" spans="1:66" ht="15">
      <c r="A257" s="65" t="s">
        <v>417</v>
      </c>
      <c r="B257" s="65" t="s">
        <v>417</v>
      </c>
      <c r="C257" s="66" t="s">
        <v>3236</v>
      </c>
      <c r="D257" s="67">
        <v>3</v>
      </c>
      <c r="E257" s="68" t="s">
        <v>132</v>
      </c>
      <c r="F257" s="69">
        <v>25</v>
      </c>
      <c r="G257" s="66"/>
      <c r="H257" s="70"/>
      <c r="I257" s="71"/>
      <c r="J257" s="71"/>
      <c r="K257" s="34" t="s">
        <v>65</v>
      </c>
      <c r="L257" s="78">
        <v>257</v>
      </c>
      <c r="M257" s="78"/>
      <c r="N257" s="73"/>
      <c r="O257" s="80" t="s">
        <v>197</v>
      </c>
      <c r="P257" s="82">
        <v>43698.83561342592</v>
      </c>
      <c r="Q257" s="80" t="s">
        <v>2133</v>
      </c>
      <c r="R257" s="80"/>
      <c r="S257" s="80"/>
      <c r="T257" s="80" t="s">
        <v>2196</v>
      </c>
      <c r="U257" s="80"/>
      <c r="V257" s="83" t="s">
        <v>1769</v>
      </c>
      <c r="W257" s="82">
        <v>43698.83561342592</v>
      </c>
      <c r="X257" s="86">
        <v>43698</v>
      </c>
      <c r="Y257" s="88" t="s">
        <v>2232</v>
      </c>
      <c r="Z257" s="83" t="s">
        <v>2296</v>
      </c>
      <c r="AA257" s="80"/>
      <c r="AB257" s="80"/>
      <c r="AC257" s="88" t="s">
        <v>2354</v>
      </c>
      <c r="AD257" s="80"/>
      <c r="AE257" s="80" t="b">
        <v>0</v>
      </c>
      <c r="AF257" s="80">
        <v>13</v>
      </c>
      <c r="AG257" s="88" t="s">
        <v>887</v>
      </c>
      <c r="AH257" s="80" t="b">
        <v>0</v>
      </c>
      <c r="AI257" s="80" t="s">
        <v>877</v>
      </c>
      <c r="AJ257" s="80"/>
      <c r="AK257" s="88" t="s">
        <v>887</v>
      </c>
      <c r="AL257" s="80" t="b">
        <v>0</v>
      </c>
      <c r="AM257" s="80">
        <v>0</v>
      </c>
      <c r="AN257" s="88" t="s">
        <v>887</v>
      </c>
      <c r="AO257" s="80" t="s">
        <v>895</v>
      </c>
      <c r="AP257" s="80" t="b">
        <v>0</v>
      </c>
      <c r="AQ257" s="88" t="s">
        <v>2354</v>
      </c>
      <c r="AR257" s="80" t="s">
        <v>2397</v>
      </c>
      <c r="AS257" s="80">
        <v>0</v>
      </c>
      <c r="AT257" s="80">
        <v>0</v>
      </c>
      <c r="AU257" s="80"/>
      <c r="AV257" s="80"/>
      <c r="AW257" s="80"/>
      <c r="AX257" s="80"/>
      <c r="AY257" s="80"/>
      <c r="AZ257" s="80"/>
      <c r="BA257" s="80"/>
      <c r="BB257" s="80"/>
      <c r="BC257">
        <v>1</v>
      </c>
      <c r="BD257" s="79" t="str">
        <f>REPLACE(INDEX(GroupVertices[Group],MATCH(Edges[[#This Row],[Vertex 1]],GroupVertices[Vertex],0)),1,1,"")</f>
        <v>11</v>
      </c>
      <c r="BE257" s="79" t="str">
        <f>REPLACE(INDEX(GroupVertices[Group],MATCH(Edges[[#This Row],[Vertex 2]],GroupVertices[Vertex],0)),1,1,"")</f>
        <v>11</v>
      </c>
      <c r="BF257" s="48">
        <v>0</v>
      </c>
      <c r="BG257" s="49">
        <v>0</v>
      </c>
      <c r="BH257" s="48">
        <v>0</v>
      </c>
      <c r="BI257" s="49">
        <v>0</v>
      </c>
      <c r="BJ257" s="48">
        <v>0</v>
      </c>
      <c r="BK257" s="49">
        <v>0</v>
      </c>
      <c r="BL257" s="48">
        <v>25</v>
      </c>
      <c r="BM257" s="49">
        <v>100</v>
      </c>
      <c r="BN257" s="48">
        <v>25</v>
      </c>
    </row>
    <row r="258" spans="1:66" ht="15">
      <c r="A258" s="65" t="s">
        <v>417</v>
      </c>
      <c r="B258" s="65" t="s">
        <v>418</v>
      </c>
      <c r="C258" s="66" t="s">
        <v>3236</v>
      </c>
      <c r="D258" s="67">
        <v>3</v>
      </c>
      <c r="E258" s="68" t="s">
        <v>132</v>
      </c>
      <c r="F258" s="69">
        <v>25</v>
      </c>
      <c r="G258" s="66"/>
      <c r="H258" s="70"/>
      <c r="I258" s="71"/>
      <c r="J258" s="71"/>
      <c r="K258" s="34" t="s">
        <v>66</v>
      </c>
      <c r="L258" s="78">
        <v>258</v>
      </c>
      <c r="M258" s="78"/>
      <c r="N258" s="73"/>
      <c r="O258" s="80" t="s">
        <v>420</v>
      </c>
      <c r="P258" s="82">
        <v>43699.360347222224</v>
      </c>
      <c r="Q258" s="80" t="s">
        <v>2134</v>
      </c>
      <c r="R258" s="80"/>
      <c r="S258" s="80"/>
      <c r="T258" s="80"/>
      <c r="U258" s="80"/>
      <c r="V258" s="83" t="s">
        <v>1769</v>
      </c>
      <c r="W258" s="82">
        <v>43699.360347222224</v>
      </c>
      <c r="X258" s="86">
        <v>43699</v>
      </c>
      <c r="Y258" s="88" t="s">
        <v>2233</v>
      </c>
      <c r="Z258" s="83" t="s">
        <v>2297</v>
      </c>
      <c r="AA258" s="80"/>
      <c r="AB258" s="80"/>
      <c r="AC258" s="88" t="s">
        <v>2355</v>
      </c>
      <c r="AD258" s="88" t="s">
        <v>2356</v>
      </c>
      <c r="AE258" s="80" t="b">
        <v>0</v>
      </c>
      <c r="AF258" s="80">
        <v>0</v>
      </c>
      <c r="AG258" s="88" t="s">
        <v>876</v>
      </c>
      <c r="AH258" s="80" t="b">
        <v>0</v>
      </c>
      <c r="AI258" s="80" t="s">
        <v>877</v>
      </c>
      <c r="AJ258" s="80"/>
      <c r="AK258" s="88" t="s">
        <v>887</v>
      </c>
      <c r="AL258" s="80" t="b">
        <v>0</v>
      </c>
      <c r="AM258" s="80">
        <v>0</v>
      </c>
      <c r="AN258" s="88" t="s">
        <v>887</v>
      </c>
      <c r="AO258" s="80" t="s">
        <v>895</v>
      </c>
      <c r="AP258" s="80" t="b">
        <v>0</v>
      </c>
      <c r="AQ258" s="88" t="s">
        <v>2356</v>
      </c>
      <c r="AR258" s="80" t="s">
        <v>2397</v>
      </c>
      <c r="AS258" s="80">
        <v>0</v>
      </c>
      <c r="AT258" s="80">
        <v>0</v>
      </c>
      <c r="AU258" s="80"/>
      <c r="AV258" s="80"/>
      <c r="AW258" s="80"/>
      <c r="AX258" s="80"/>
      <c r="AY258" s="80"/>
      <c r="AZ258" s="80"/>
      <c r="BA258" s="80"/>
      <c r="BB258" s="80"/>
      <c r="BC258">
        <v>1</v>
      </c>
      <c r="BD258" s="79" t="str">
        <f>REPLACE(INDEX(GroupVertices[Group],MATCH(Edges[[#This Row],[Vertex 1]],GroupVertices[Vertex],0)),1,1,"")</f>
        <v>11</v>
      </c>
      <c r="BE258" s="79" t="str">
        <f>REPLACE(INDEX(GroupVertices[Group],MATCH(Edges[[#This Row],[Vertex 2]],GroupVertices[Vertex],0)),1,1,"")</f>
        <v>11</v>
      </c>
      <c r="BF258" s="48">
        <v>0</v>
      </c>
      <c r="BG258" s="49">
        <v>0</v>
      </c>
      <c r="BH258" s="48">
        <v>0</v>
      </c>
      <c r="BI258" s="49">
        <v>0</v>
      </c>
      <c r="BJ258" s="48">
        <v>0</v>
      </c>
      <c r="BK258" s="49">
        <v>0</v>
      </c>
      <c r="BL258" s="48">
        <v>18</v>
      </c>
      <c r="BM258" s="49">
        <v>100</v>
      </c>
      <c r="BN258" s="48">
        <v>18</v>
      </c>
    </row>
    <row r="259" spans="1:66" ht="15">
      <c r="A259" s="65" t="s">
        <v>418</v>
      </c>
      <c r="B259" s="65" t="s">
        <v>417</v>
      </c>
      <c r="C259" s="66" t="s">
        <v>3237</v>
      </c>
      <c r="D259" s="67">
        <v>4.75</v>
      </c>
      <c r="E259" s="68" t="s">
        <v>132</v>
      </c>
      <c r="F259" s="69">
        <v>20.75</v>
      </c>
      <c r="G259" s="66"/>
      <c r="H259" s="70"/>
      <c r="I259" s="71"/>
      <c r="J259" s="71"/>
      <c r="K259" s="34" t="s">
        <v>66</v>
      </c>
      <c r="L259" s="78">
        <v>259</v>
      </c>
      <c r="M259" s="78"/>
      <c r="N259" s="73"/>
      <c r="O259" s="80" t="s">
        <v>420</v>
      </c>
      <c r="P259" s="82">
        <v>43699.222604166665</v>
      </c>
      <c r="Q259" s="80" t="s">
        <v>2135</v>
      </c>
      <c r="R259" s="80"/>
      <c r="S259" s="80"/>
      <c r="T259" s="80"/>
      <c r="U259" s="80"/>
      <c r="V259" s="83" t="s">
        <v>1770</v>
      </c>
      <c r="W259" s="82">
        <v>43699.222604166665</v>
      </c>
      <c r="X259" s="86">
        <v>43699</v>
      </c>
      <c r="Y259" s="88" t="s">
        <v>2234</v>
      </c>
      <c r="Z259" s="83" t="s">
        <v>2298</v>
      </c>
      <c r="AA259" s="80"/>
      <c r="AB259" s="80"/>
      <c r="AC259" s="88" t="s">
        <v>2356</v>
      </c>
      <c r="AD259" s="88" t="s">
        <v>2354</v>
      </c>
      <c r="AE259" s="80" t="b">
        <v>0</v>
      </c>
      <c r="AF259" s="80">
        <v>0</v>
      </c>
      <c r="AG259" s="88" t="s">
        <v>2381</v>
      </c>
      <c r="AH259" s="80" t="b">
        <v>0</v>
      </c>
      <c r="AI259" s="80" t="s">
        <v>877</v>
      </c>
      <c r="AJ259" s="80"/>
      <c r="AK259" s="88" t="s">
        <v>887</v>
      </c>
      <c r="AL259" s="80" t="b">
        <v>0</v>
      </c>
      <c r="AM259" s="80">
        <v>0</v>
      </c>
      <c r="AN259" s="88" t="s">
        <v>887</v>
      </c>
      <c r="AO259" s="80" t="s">
        <v>891</v>
      </c>
      <c r="AP259" s="80" t="b">
        <v>0</v>
      </c>
      <c r="AQ259" s="88" t="s">
        <v>2354</v>
      </c>
      <c r="AR259" s="80" t="s">
        <v>2397</v>
      </c>
      <c r="AS259" s="80">
        <v>0</v>
      </c>
      <c r="AT259" s="80">
        <v>0</v>
      </c>
      <c r="AU259" s="80"/>
      <c r="AV259" s="80"/>
      <c r="AW259" s="80"/>
      <c r="AX259" s="80"/>
      <c r="AY259" s="80"/>
      <c r="AZ259" s="80"/>
      <c r="BA259" s="80"/>
      <c r="BB259" s="80"/>
      <c r="BC259">
        <v>2</v>
      </c>
      <c r="BD259" s="79" t="str">
        <f>REPLACE(INDEX(GroupVertices[Group],MATCH(Edges[[#This Row],[Vertex 1]],GroupVertices[Vertex],0)),1,1,"")</f>
        <v>11</v>
      </c>
      <c r="BE259" s="79" t="str">
        <f>REPLACE(INDEX(GroupVertices[Group],MATCH(Edges[[#This Row],[Vertex 2]],GroupVertices[Vertex],0)),1,1,"")</f>
        <v>11</v>
      </c>
      <c r="BF259" s="48">
        <v>0</v>
      </c>
      <c r="BG259" s="49">
        <v>0</v>
      </c>
      <c r="BH259" s="48">
        <v>1</v>
      </c>
      <c r="BI259" s="49">
        <v>11.11111111111111</v>
      </c>
      <c r="BJ259" s="48">
        <v>0</v>
      </c>
      <c r="BK259" s="49">
        <v>0</v>
      </c>
      <c r="BL259" s="48">
        <v>8</v>
      </c>
      <c r="BM259" s="49">
        <v>88.88888888888889</v>
      </c>
      <c r="BN259" s="48">
        <v>9</v>
      </c>
    </row>
    <row r="260" spans="1:66" ht="15">
      <c r="A260" s="65" t="s">
        <v>418</v>
      </c>
      <c r="B260" s="65" t="s">
        <v>417</v>
      </c>
      <c r="C260" s="66" t="s">
        <v>3237</v>
      </c>
      <c r="D260" s="67">
        <v>4.75</v>
      </c>
      <c r="E260" s="68" t="s">
        <v>132</v>
      </c>
      <c r="F260" s="69">
        <v>20.75</v>
      </c>
      <c r="G260" s="66"/>
      <c r="H260" s="70"/>
      <c r="I260" s="71"/>
      <c r="J260" s="71"/>
      <c r="K260" s="34" t="s">
        <v>66</v>
      </c>
      <c r="L260" s="78">
        <v>260</v>
      </c>
      <c r="M260" s="78"/>
      <c r="N260" s="73"/>
      <c r="O260" s="80" t="s">
        <v>420</v>
      </c>
      <c r="P260" s="82">
        <v>43699.39623842593</v>
      </c>
      <c r="Q260" s="80" t="s">
        <v>2136</v>
      </c>
      <c r="R260" s="80"/>
      <c r="S260" s="80"/>
      <c r="T260" s="80"/>
      <c r="U260" s="80"/>
      <c r="V260" s="83" t="s">
        <v>1770</v>
      </c>
      <c r="W260" s="82">
        <v>43699.39623842593</v>
      </c>
      <c r="X260" s="86">
        <v>43699</v>
      </c>
      <c r="Y260" s="88" t="s">
        <v>2235</v>
      </c>
      <c r="Z260" s="83" t="s">
        <v>2299</v>
      </c>
      <c r="AA260" s="80"/>
      <c r="AB260" s="80"/>
      <c r="AC260" s="88" t="s">
        <v>838</v>
      </c>
      <c r="AD260" s="88" t="s">
        <v>2355</v>
      </c>
      <c r="AE260" s="80" t="b">
        <v>0</v>
      </c>
      <c r="AF260" s="80">
        <v>0</v>
      </c>
      <c r="AG260" s="88" t="s">
        <v>2381</v>
      </c>
      <c r="AH260" s="80" t="b">
        <v>0</v>
      </c>
      <c r="AI260" s="80" t="s">
        <v>877</v>
      </c>
      <c r="AJ260" s="80"/>
      <c r="AK260" s="88" t="s">
        <v>887</v>
      </c>
      <c r="AL260" s="80" t="b">
        <v>0</v>
      </c>
      <c r="AM260" s="80">
        <v>0</v>
      </c>
      <c r="AN260" s="88" t="s">
        <v>887</v>
      </c>
      <c r="AO260" s="80" t="s">
        <v>891</v>
      </c>
      <c r="AP260" s="80" t="b">
        <v>0</v>
      </c>
      <c r="AQ260" s="88" t="s">
        <v>2355</v>
      </c>
      <c r="AR260" s="80" t="s">
        <v>2397</v>
      </c>
      <c r="AS260" s="80">
        <v>0</v>
      </c>
      <c r="AT260" s="80">
        <v>0</v>
      </c>
      <c r="AU260" s="80"/>
      <c r="AV260" s="80"/>
      <c r="AW260" s="80"/>
      <c r="AX260" s="80"/>
      <c r="AY260" s="80"/>
      <c r="AZ260" s="80"/>
      <c r="BA260" s="80"/>
      <c r="BB260" s="80"/>
      <c r="BC260">
        <v>2</v>
      </c>
      <c r="BD260" s="79" t="str">
        <f>REPLACE(INDEX(GroupVertices[Group],MATCH(Edges[[#This Row],[Vertex 1]],GroupVertices[Vertex],0)),1,1,"")</f>
        <v>11</v>
      </c>
      <c r="BE260" s="79" t="str">
        <f>REPLACE(INDEX(GroupVertices[Group],MATCH(Edges[[#This Row],[Vertex 2]],GroupVertices[Vertex],0)),1,1,"")</f>
        <v>11</v>
      </c>
      <c r="BF260" s="48">
        <v>0</v>
      </c>
      <c r="BG260" s="49">
        <v>0</v>
      </c>
      <c r="BH260" s="48">
        <v>0</v>
      </c>
      <c r="BI260" s="49">
        <v>0</v>
      </c>
      <c r="BJ260" s="48">
        <v>0</v>
      </c>
      <c r="BK260" s="49">
        <v>0</v>
      </c>
      <c r="BL260" s="48">
        <v>8</v>
      </c>
      <c r="BM260" s="49">
        <v>100</v>
      </c>
      <c r="BN260" s="48">
        <v>8</v>
      </c>
    </row>
    <row r="261" spans="1:66" ht="15">
      <c r="A261" s="65" t="s">
        <v>250</v>
      </c>
      <c r="B261" s="65" t="s">
        <v>250</v>
      </c>
      <c r="C261" s="66" t="s">
        <v>3238</v>
      </c>
      <c r="D261" s="67">
        <v>10</v>
      </c>
      <c r="E261" s="68" t="s">
        <v>136</v>
      </c>
      <c r="F261" s="69">
        <v>8</v>
      </c>
      <c r="G261" s="66"/>
      <c r="H261" s="70"/>
      <c r="I261" s="71"/>
      <c r="J261" s="71"/>
      <c r="K261" s="34" t="s">
        <v>65</v>
      </c>
      <c r="L261" s="78">
        <v>261</v>
      </c>
      <c r="M261" s="78"/>
      <c r="N261" s="73"/>
      <c r="O261" s="80" t="s">
        <v>197</v>
      </c>
      <c r="P261" s="82">
        <v>43528.9921412037</v>
      </c>
      <c r="Q261" s="80" t="s">
        <v>2137</v>
      </c>
      <c r="R261" s="83" t="s">
        <v>2172</v>
      </c>
      <c r="S261" s="80" t="s">
        <v>504</v>
      </c>
      <c r="T261" s="80"/>
      <c r="U261" s="80"/>
      <c r="V261" s="83" t="s">
        <v>531</v>
      </c>
      <c r="W261" s="82">
        <v>43528.9921412037</v>
      </c>
      <c r="X261" s="86">
        <v>43528</v>
      </c>
      <c r="Y261" s="88" t="s">
        <v>2236</v>
      </c>
      <c r="Z261" s="83" t="s">
        <v>2300</v>
      </c>
      <c r="AA261" s="80"/>
      <c r="AB261" s="80"/>
      <c r="AC261" s="88" t="s">
        <v>2357</v>
      </c>
      <c r="AD261" s="80"/>
      <c r="AE261" s="80" t="b">
        <v>0</v>
      </c>
      <c r="AF261" s="80">
        <v>19</v>
      </c>
      <c r="AG261" s="88" t="s">
        <v>887</v>
      </c>
      <c r="AH261" s="80" t="b">
        <v>1</v>
      </c>
      <c r="AI261" s="80" t="s">
        <v>877</v>
      </c>
      <c r="AJ261" s="80"/>
      <c r="AK261" s="88" t="s">
        <v>2390</v>
      </c>
      <c r="AL261" s="80" t="b">
        <v>0</v>
      </c>
      <c r="AM261" s="80">
        <v>6</v>
      </c>
      <c r="AN261" s="88" t="s">
        <v>887</v>
      </c>
      <c r="AO261" s="80" t="s">
        <v>891</v>
      </c>
      <c r="AP261" s="80" t="b">
        <v>0</v>
      </c>
      <c r="AQ261" s="88" t="s">
        <v>2357</v>
      </c>
      <c r="AR261" s="80" t="s">
        <v>2397</v>
      </c>
      <c r="AS261" s="80">
        <v>0</v>
      </c>
      <c r="AT261" s="80">
        <v>0</v>
      </c>
      <c r="AU261" s="80"/>
      <c r="AV261" s="80"/>
      <c r="AW261" s="80"/>
      <c r="AX261" s="80"/>
      <c r="AY261" s="80"/>
      <c r="AZ261" s="80"/>
      <c r="BA261" s="80"/>
      <c r="BB261" s="80"/>
      <c r="BC261">
        <v>8</v>
      </c>
      <c r="BD261" s="79" t="str">
        <f>REPLACE(INDEX(GroupVertices[Group],MATCH(Edges[[#This Row],[Vertex 1]],GroupVertices[Vertex],0)),1,1,"")</f>
        <v>10</v>
      </c>
      <c r="BE261" s="79" t="str">
        <f>REPLACE(INDEX(GroupVertices[Group],MATCH(Edges[[#This Row],[Vertex 2]],GroupVertices[Vertex],0)),1,1,"")</f>
        <v>10</v>
      </c>
      <c r="BF261" s="48">
        <v>0</v>
      </c>
      <c r="BG261" s="49">
        <v>0</v>
      </c>
      <c r="BH261" s="48">
        <v>1</v>
      </c>
      <c r="BI261" s="49">
        <v>2.9411764705882355</v>
      </c>
      <c r="BJ261" s="48">
        <v>0</v>
      </c>
      <c r="BK261" s="49">
        <v>0</v>
      </c>
      <c r="BL261" s="48">
        <v>33</v>
      </c>
      <c r="BM261" s="49">
        <v>97.05882352941177</v>
      </c>
      <c r="BN261" s="48">
        <v>34</v>
      </c>
    </row>
    <row r="262" spans="1:66" ht="15">
      <c r="A262" s="65" t="s">
        <v>250</v>
      </c>
      <c r="B262" s="65" t="s">
        <v>250</v>
      </c>
      <c r="C262" s="66" t="s">
        <v>3238</v>
      </c>
      <c r="D262" s="67">
        <v>10</v>
      </c>
      <c r="E262" s="68" t="s">
        <v>136</v>
      </c>
      <c r="F262" s="69">
        <v>8</v>
      </c>
      <c r="G262" s="66"/>
      <c r="H262" s="70"/>
      <c r="I262" s="71"/>
      <c r="J262" s="71"/>
      <c r="K262" s="34" t="s">
        <v>65</v>
      </c>
      <c r="L262" s="78">
        <v>262</v>
      </c>
      <c r="M262" s="78"/>
      <c r="N262" s="73"/>
      <c r="O262" s="80" t="s">
        <v>197</v>
      </c>
      <c r="P262" s="82">
        <v>43540.92805555555</v>
      </c>
      <c r="Q262" s="88" t="s">
        <v>2138</v>
      </c>
      <c r="R262" s="83" t="s">
        <v>2173</v>
      </c>
      <c r="S262" s="80" t="s">
        <v>2188</v>
      </c>
      <c r="T262" s="80"/>
      <c r="U262" s="80"/>
      <c r="V262" s="83" t="s">
        <v>531</v>
      </c>
      <c r="W262" s="82">
        <v>43540.92805555555</v>
      </c>
      <c r="X262" s="86">
        <v>43540</v>
      </c>
      <c r="Y262" s="88" t="s">
        <v>2237</v>
      </c>
      <c r="Z262" s="83" t="s">
        <v>2301</v>
      </c>
      <c r="AA262" s="80"/>
      <c r="AB262" s="80"/>
      <c r="AC262" s="88" t="s">
        <v>2358</v>
      </c>
      <c r="AD262" s="88" t="s">
        <v>2357</v>
      </c>
      <c r="AE262" s="80" t="b">
        <v>0</v>
      </c>
      <c r="AF262" s="80">
        <v>8</v>
      </c>
      <c r="AG262" s="88" t="s">
        <v>847</v>
      </c>
      <c r="AH262" s="80" t="b">
        <v>0</v>
      </c>
      <c r="AI262" s="80" t="s">
        <v>877</v>
      </c>
      <c r="AJ262" s="80"/>
      <c r="AK262" s="88" t="s">
        <v>887</v>
      </c>
      <c r="AL262" s="80" t="b">
        <v>0</v>
      </c>
      <c r="AM262" s="80">
        <v>3</v>
      </c>
      <c r="AN262" s="88" t="s">
        <v>887</v>
      </c>
      <c r="AO262" s="80" t="s">
        <v>895</v>
      </c>
      <c r="AP262" s="80" t="b">
        <v>0</v>
      </c>
      <c r="AQ262" s="88" t="s">
        <v>2357</v>
      </c>
      <c r="AR262" s="80" t="s">
        <v>2397</v>
      </c>
      <c r="AS262" s="80">
        <v>0</v>
      </c>
      <c r="AT262" s="80">
        <v>0</v>
      </c>
      <c r="AU262" s="80"/>
      <c r="AV262" s="80"/>
      <c r="AW262" s="80"/>
      <c r="AX262" s="80"/>
      <c r="AY262" s="80"/>
      <c r="AZ262" s="80"/>
      <c r="BA262" s="80"/>
      <c r="BB262" s="80"/>
      <c r="BC262">
        <v>8</v>
      </c>
      <c r="BD262" s="79" t="str">
        <f>REPLACE(INDEX(GroupVertices[Group],MATCH(Edges[[#This Row],[Vertex 1]],GroupVertices[Vertex],0)),1,1,"")</f>
        <v>10</v>
      </c>
      <c r="BE262" s="79" t="str">
        <f>REPLACE(INDEX(GroupVertices[Group],MATCH(Edges[[#This Row],[Vertex 2]],GroupVertices[Vertex],0)),1,1,"")</f>
        <v>10</v>
      </c>
      <c r="BF262" s="48">
        <v>1</v>
      </c>
      <c r="BG262" s="49">
        <v>2.380952380952381</v>
      </c>
      <c r="BH262" s="48">
        <v>1</v>
      </c>
      <c r="BI262" s="49">
        <v>2.380952380952381</v>
      </c>
      <c r="BJ262" s="48">
        <v>0</v>
      </c>
      <c r="BK262" s="49">
        <v>0</v>
      </c>
      <c r="BL262" s="48">
        <v>40</v>
      </c>
      <c r="BM262" s="49">
        <v>95.23809523809524</v>
      </c>
      <c r="BN262" s="48">
        <v>42</v>
      </c>
    </row>
    <row r="263" spans="1:66" ht="15">
      <c r="A263" s="65" t="s">
        <v>250</v>
      </c>
      <c r="B263" s="65" t="s">
        <v>250</v>
      </c>
      <c r="C263" s="66" t="s">
        <v>3238</v>
      </c>
      <c r="D263" s="67">
        <v>10</v>
      </c>
      <c r="E263" s="68" t="s">
        <v>136</v>
      </c>
      <c r="F263" s="69">
        <v>8</v>
      </c>
      <c r="G263" s="66"/>
      <c r="H263" s="70"/>
      <c r="I263" s="71"/>
      <c r="J263" s="71"/>
      <c r="K263" s="34" t="s">
        <v>65</v>
      </c>
      <c r="L263" s="78">
        <v>263</v>
      </c>
      <c r="M263" s="78"/>
      <c r="N263" s="73"/>
      <c r="O263" s="80" t="s">
        <v>197</v>
      </c>
      <c r="P263" s="82">
        <v>43542.58988425926</v>
      </c>
      <c r="Q263" s="80" t="s">
        <v>2139</v>
      </c>
      <c r="R263" s="83" t="s">
        <v>2174</v>
      </c>
      <c r="S263" s="80" t="s">
        <v>2189</v>
      </c>
      <c r="T263" s="80"/>
      <c r="U263" s="80"/>
      <c r="V263" s="83" t="s">
        <v>531</v>
      </c>
      <c r="W263" s="82">
        <v>43542.58988425926</v>
      </c>
      <c r="X263" s="86">
        <v>43542</v>
      </c>
      <c r="Y263" s="88" t="s">
        <v>2238</v>
      </c>
      <c r="Z263" s="83" t="s">
        <v>2302</v>
      </c>
      <c r="AA263" s="80"/>
      <c r="AB263" s="80"/>
      <c r="AC263" s="88" t="s">
        <v>2359</v>
      </c>
      <c r="AD263" s="88" t="s">
        <v>2358</v>
      </c>
      <c r="AE263" s="80" t="b">
        <v>0</v>
      </c>
      <c r="AF263" s="80">
        <v>4</v>
      </c>
      <c r="AG263" s="88" t="s">
        <v>847</v>
      </c>
      <c r="AH263" s="80" t="b">
        <v>0</v>
      </c>
      <c r="AI263" s="80" t="s">
        <v>877</v>
      </c>
      <c r="AJ263" s="80"/>
      <c r="AK263" s="88" t="s">
        <v>887</v>
      </c>
      <c r="AL263" s="80" t="b">
        <v>0</v>
      </c>
      <c r="AM263" s="80">
        <v>0</v>
      </c>
      <c r="AN263" s="88" t="s">
        <v>887</v>
      </c>
      <c r="AO263" s="80" t="s">
        <v>895</v>
      </c>
      <c r="AP263" s="80" t="b">
        <v>0</v>
      </c>
      <c r="AQ263" s="88" t="s">
        <v>2358</v>
      </c>
      <c r="AR263" s="80" t="s">
        <v>2397</v>
      </c>
      <c r="AS263" s="80">
        <v>0</v>
      </c>
      <c r="AT263" s="80">
        <v>0</v>
      </c>
      <c r="AU263" s="80"/>
      <c r="AV263" s="80"/>
      <c r="AW263" s="80"/>
      <c r="AX263" s="80"/>
      <c r="AY263" s="80"/>
      <c r="AZ263" s="80"/>
      <c r="BA263" s="80"/>
      <c r="BB263" s="80"/>
      <c r="BC263">
        <v>8</v>
      </c>
      <c r="BD263" s="79" t="str">
        <f>REPLACE(INDEX(GroupVertices[Group],MATCH(Edges[[#This Row],[Vertex 1]],GroupVertices[Vertex],0)),1,1,"")</f>
        <v>10</v>
      </c>
      <c r="BE263" s="79" t="str">
        <f>REPLACE(INDEX(GroupVertices[Group],MATCH(Edges[[#This Row],[Vertex 2]],GroupVertices[Vertex],0)),1,1,"")</f>
        <v>10</v>
      </c>
      <c r="BF263" s="48">
        <v>0</v>
      </c>
      <c r="BG263" s="49">
        <v>0</v>
      </c>
      <c r="BH263" s="48">
        <v>0</v>
      </c>
      <c r="BI263" s="49">
        <v>0</v>
      </c>
      <c r="BJ263" s="48">
        <v>0</v>
      </c>
      <c r="BK263" s="49">
        <v>0</v>
      </c>
      <c r="BL263" s="48">
        <v>7</v>
      </c>
      <c r="BM263" s="49">
        <v>100</v>
      </c>
      <c r="BN263" s="48">
        <v>7</v>
      </c>
    </row>
    <row r="264" spans="1:66" ht="15">
      <c r="A264" s="65" t="s">
        <v>250</v>
      </c>
      <c r="B264" s="65" t="s">
        <v>250</v>
      </c>
      <c r="C264" s="66" t="s">
        <v>3238</v>
      </c>
      <c r="D264" s="67">
        <v>10</v>
      </c>
      <c r="E264" s="68" t="s">
        <v>136</v>
      </c>
      <c r="F264" s="69">
        <v>8</v>
      </c>
      <c r="G264" s="66"/>
      <c r="H264" s="70"/>
      <c r="I264" s="71"/>
      <c r="J264" s="71"/>
      <c r="K264" s="34" t="s">
        <v>65</v>
      </c>
      <c r="L264" s="78">
        <v>264</v>
      </c>
      <c r="M264" s="78"/>
      <c r="N264" s="73"/>
      <c r="O264" s="80" t="s">
        <v>197</v>
      </c>
      <c r="P264" s="82">
        <v>43542.77784722222</v>
      </c>
      <c r="Q264" s="80" t="s">
        <v>2140</v>
      </c>
      <c r="R264" s="80"/>
      <c r="S264" s="80"/>
      <c r="T264" s="80"/>
      <c r="U264" s="80"/>
      <c r="V264" s="83" t="s">
        <v>531</v>
      </c>
      <c r="W264" s="82">
        <v>43542.77784722222</v>
      </c>
      <c r="X264" s="86">
        <v>43542</v>
      </c>
      <c r="Y264" s="88" t="s">
        <v>2239</v>
      </c>
      <c r="Z264" s="83" t="s">
        <v>2303</v>
      </c>
      <c r="AA264" s="80"/>
      <c r="AB264" s="80"/>
      <c r="AC264" s="88" t="s">
        <v>2360</v>
      </c>
      <c r="AD264" s="88" t="s">
        <v>2359</v>
      </c>
      <c r="AE264" s="80" t="b">
        <v>0</v>
      </c>
      <c r="AF264" s="80">
        <v>9</v>
      </c>
      <c r="AG264" s="88" t="s">
        <v>847</v>
      </c>
      <c r="AH264" s="80" t="b">
        <v>0</v>
      </c>
      <c r="AI264" s="80" t="s">
        <v>877</v>
      </c>
      <c r="AJ264" s="80"/>
      <c r="AK264" s="88" t="s">
        <v>887</v>
      </c>
      <c r="AL264" s="80" t="b">
        <v>0</v>
      </c>
      <c r="AM264" s="80">
        <v>0</v>
      </c>
      <c r="AN264" s="88" t="s">
        <v>887</v>
      </c>
      <c r="AO264" s="80" t="s">
        <v>895</v>
      </c>
      <c r="AP264" s="80" t="b">
        <v>0</v>
      </c>
      <c r="AQ264" s="88" t="s">
        <v>2359</v>
      </c>
      <c r="AR264" s="80" t="s">
        <v>2397</v>
      </c>
      <c r="AS264" s="80">
        <v>0</v>
      </c>
      <c r="AT264" s="80">
        <v>0</v>
      </c>
      <c r="AU264" s="80"/>
      <c r="AV264" s="80"/>
      <c r="AW264" s="80"/>
      <c r="AX264" s="80"/>
      <c r="AY264" s="80"/>
      <c r="AZ264" s="80"/>
      <c r="BA264" s="80"/>
      <c r="BB264" s="80"/>
      <c r="BC264">
        <v>8</v>
      </c>
      <c r="BD264" s="79" t="str">
        <f>REPLACE(INDEX(GroupVertices[Group],MATCH(Edges[[#This Row],[Vertex 1]],GroupVertices[Vertex],0)),1,1,"")</f>
        <v>10</v>
      </c>
      <c r="BE264" s="79" t="str">
        <f>REPLACE(INDEX(GroupVertices[Group],MATCH(Edges[[#This Row],[Vertex 2]],GroupVertices[Vertex],0)),1,1,"")</f>
        <v>10</v>
      </c>
      <c r="BF264" s="48">
        <v>2</v>
      </c>
      <c r="BG264" s="49">
        <v>7.6923076923076925</v>
      </c>
      <c r="BH264" s="48">
        <v>0</v>
      </c>
      <c r="BI264" s="49">
        <v>0</v>
      </c>
      <c r="BJ264" s="48">
        <v>0</v>
      </c>
      <c r="BK264" s="49">
        <v>0</v>
      </c>
      <c r="BL264" s="48">
        <v>24</v>
      </c>
      <c r="BM264" s="49">
        <v>92.3076923076923</v>
      </c>
      <c r="BN264" s="48">
        <v>26</v>
      </c>
    </row>
    <row r="265" spans="1:66" ht="15">
      <c r="A265" s="65" t="s">
        <v>250</v>
      </c>
      <c r="B265" s="65" t="s">
        <v>250</v>
      </c>
      <c r="C265" s="66" t="s">
        <v>3238</v>
      </c>
      <c r="D265" s="67">
        <v>10</v>
      </c>
      <c r="E265" s="68" t="s">
        <v>136</v>
      </c>
      <c r="F265" s="69">
        <v>8</v>
      </c>
      <c r="G265" s="66"/>
      <c r="H265" s="70"/>
      <c r="I265" s="71"/>
      <c r="J265" s="71"/>
      <c r="K265" s="34" t="s">
        <v>65</v>
      </c>
      <c r="L265" s="78">
        <v>265</v>
      </c>
      <c r="M265" s="78"/>
      <c r="N265" s="73"/>
      <c r="O265" s="80" t="s">
        <v>197</v>
      </c>
      <c r="P265" s="82">
        <v>43547.68274305556</v>
      </c>
      <c r="Q265" s="80" t="s">
        <v>2141</v>
      </c>
      <c r="R265" s="83" t="s">
        <v>2175</v>
      </c>
      <c r="S265" s="80" t="s">
        <v>2190</v>
      </c>
      <c r="T265" s="80"/>
      <c r="U265" s="83" t="s">
        <v>2202</v>
      </c>
      <c r="V265" s="83" t="s">
        <v>2202</v>
      </c>
      <c r="W265" s="82">
        <v>43547.68274305556</v>
      </c>
      <c r="X265" s="86">
        <v>43547</v>
      </c>
      <c r="Y265" s="88" t="s">
        <v>2240</v>
      </c>
      <c r="Z265" s="83" t="s">
        <v>2304</v>
      </c>
      <c r="AA265" s="80"/>
      <c r="AB265" s="80"/>
      <c r="AC265" s="88" t="s">
        <v>2361</v>
      </c>
      <c r="AD265" s="88" t="s">
        <v>2360</v>
      </c>
      <c r="AE265" s="80" t="b">
        <v>0</v>
      </c>
      <c r="AF265" s="80">
        <v>3</v>
      </c>
      <c r="AG265" s="88" t="s">
        <v>847</v>
      </c>
      <c r="AH265" s="80" t="b">
        <v>0</v>
      </c>
      <c r="AI265" s="80" t="s">
        <v>877</v>
      </c>
      <c r="AJ265" s="80"/>
      <c r="AK265" s="88" t="s">
        <v>887</v>
      </c>
      <c r="AL265" s="80" t="b">
        <v>0</v>
      </c>
      <c r="AM265" s="80">
        <v>4</v>
      </c>
      <c r="AN265" s="88" t="s">
        <v>887</v>
      </c>
      <c r="AO265" s="80" t="s">
        <v>891</v>
      </c>
      <c r="AP265" s="80" t="b">
        <v>0</v>
      </c>
      <c r="AQ265" s="88" t="s">
        <v>2360</v>
      </c>
      <c r="AR265" s="80" t="s">
        <v>2397</v>
      </c>
      <c r="AS265" s="80">
        <v>0</v>
      </c>
      <c r="AT265" s="80">
        <v>0</v>
      </c>
      <c r="AU265" s="80"/>
      <c r="AV265" s="80"/>
      <c r="AW265" s="80"/>
      <c r="AX265" s="80"/>
      <c r="AY265" s="80"/>
      <c r="AZ265" s="80"/>
      <c r="BA265" s="80"/>
      <c r="BB265" s="80"/>
      <c r="BC265">
        <v>8</v>
      </c>
      <c r="BD265" s="79" t="str">
        <f>REPLACE(INDEX(GroupVertices[Group],MATCH(Edges[[#This Row],[Vertex 1]],GroupVertices[Vertex],0)),1,1,"")</f>
        <v>10</v>
      </c>
      <c r="BE265" s="79" t="str">
        <f>REPLACE(INDEX(GroupVertices[Group],MATCH(Edges[[#This Row],[Vertex 2]],GroupVertices[Vertex],0)),1,1,"")</f>
        <v>10</v>
      </c>
      <c r="BF265" s="48">
        <v>0</v>
      </c>
      <c r="BG265" s="49">
        <v>0</v>
      </c>
      <c r="BH265" s="48">
        <v>0</v>
      </c>
      <c r="BI265" s="49">
        <v>0</v>
      </c>
      <c r="BJ265" s="48">
        <v>0</v>
      </c>
      <c r="BK265" s="49">
        <v>0</v>
      </c>
      <c r="BL265" s="48">
        <v>15</v>
      </c>
      <c r="BM265" s="49">
        <v>100</v>
      </c>
      <c r="BN265" s="48">
        <v>15</v>
      </c>
    </row>
    <row r="266" spans="1:66" ht="15">
      <c r="A266" s="65" t="s">
        <v>250</v>
      </c>
      <c r="B266" s="65" t="s">
        <v>250</v>
      </c>
      <c r="C266" s="66" t="s">
        <v>3238</v>
      </c>
      <c r="D266" s="67">
        <v>10</v>
      </c>
      <c r="E266" s="68" t="s">
        <v>136</v>
      </c>
      <c r="F266" s="69">
        <v>8</v>
      </c>
      <c r="G266" s="66"/>
      <c r="H266" s="70"/>
      <c r="I266" s="71"/>
      <c r="J266" s="71"/>
      <c r="K266" s="34" t="s">
        <v>65</v>
      </c>
      <c r="L266" s="78">
        <v>266</v>
      </c>
      <c r="M266" s="78"/>
      <c r="N266" s="73"/>
      <c r="O266" s="80" t="s">
        <v>197</v>
      </c>
      <c r="P266" s="82">
        <v>43551.02532407407</v>
      </c>
      <c r="Q266" s="80" t="s">
        <v>2142</v>
      </c>
      <c r="R266" s="83" t="s">
        <v>2176</v>
      </c>
      <c r="S266" s="80" t="s">
        <v>2191</v>
      </c>
      <c r="T266" s="80"/>
      <c r="U266" s="80"/>
      <c r="V266" s="83" t="s">
        <v>531</v>
      </c>
      <c r="W266" s="82">
        <v>43551.02532407407</v>
      </c>
      <c r="X266" s="86">
        <v>43551</v>
      </c>
      <c r="Y266" s="88" t="s">
        <v>2241</v>
      </c>
      <c r="Z266" s="83" t="s">
        <v>2305</v>
      </c>
      <c r="AA266" s="80"/>
      <c r="AB266" s="80"/>
      <c r="AC266" s="88" t="s">
        <v>2362</v>
      </c>
      <c r="AD266" s="88" t="s">
        <v>2361</v>
      </c>
      <c r="AE266" s="80" t="b">
        <v>0</v>
      </c>
      <c r="AF266" s="80">
        <v>5</v>
      </c>
      <c r="AG266" s="88" t="s">
        <v>847</v>
      </c>
      <c r="AH266" s="80" t="b">
        <v>0</v>
      </c>
      <c r="AI266" s="80" t="s">
        <v>877</v>
      </c>
      <c r="AJ266" s="80"/>
      <c r="AK266" s="88" t="s">
        <v>887</v>
      </c>
      <c r="AL266" s="80" t="b">
        <v>0</v>
      </c>
      <c r="AM266" s="80">
        <v>4</v>
      </c>
      <c r="AN266" s="88" t="s">
        <v>887</v>
      </c>
      <c r="AO266" s="80" t="s">
        <v>891</v>
      </c>
      <c r="AP266" s="80" t="b">
        <v>0</v>
      </c>
      <c r="AQ266" s="88" t="s">
        <v>2361</v>
      </c>
      <c r="AR266" s="80" t="s">
        <v>2397</v>
      </c>
      <c r="AS266" s="80">
        <v>0</v>
      </c>
      <c r="AT266" s="80">
        <v>0</v>
      </c>
      <c r="AU266" s="80"/>
      <c r="AV266" s="80"/>
      <c r="AW266" s="80"/>
      <c r="AX266" s="80"/>
      <c r="AY266" s="80"/>
      <c r="AZ266" s="80"/>
      <c r="BA266" s="80"/>
      <c r="BB266" s="80"/>
      <c r="BC266">
        <v>8</v>
      </c>
      <c r="BD266" s="79" t="str">
        <f>REPLACE(INDEX(GroupVertices[Group],MATCH(Edges[[#This Row],[Vertex 1]],GroupVertices[Vertex],0)),1,1,"")</f>
        <v>10</v>
      </c>
      <c r="BE266" s="79" t="str">
        <f>REPLACE(INDEX(GroupVertices[Group],MATCH(Edges[[#This Row],[Vertex 2]],GroupVertices[Vertex],0)),1,1,"")</f>
        <v>10</v>
      </c>
      <c r="BF266" s="48">
        <v>0</v>
      </c>
      <c r="BG266" s="49">
        <v>0</v>
      </c>
      <c r="BH266" s="48">
        <v>3</v>
      </c>
      <c r="BI266" s="49">
        <v>9.67741935483871</v>
      </c>
      <c r="BJ266" s="48">
        <v>0</v>
      </c>
      <c r="BK266" s="49">
        <v>0</v>
      </c>
      <c r="BL266" s="48">
        <v>28</v>
      </c>
      <c r="BM266" s="49">
        <v>90.3225806451613</v>
      </c>
      <c r="BN266" s="48">
        <v>31</v>
      </c>
    </row>
    <row r="267" spans="1:66" ht="15">
      <c r="A267" s="65" t="s">
        <v>250</v>
      </c>
      <c r="B267" s="65" t="s">
        <v>250</v>
      </c>
      <c r="C267" s="66" t="s">
        <v>3238</v>
      </c>
      <c r="D267" s="67">
        <v>10</v>
      </c>
      <c r="E267" s="68" t="s">
        <v>136</v>
      </c>
      <c r="F267" s="69">
        <v>8</v>
      </c>
      <c r="G267" s="66"/>
      <c r="H267" s="70"/>
      <c r="I267" s="71"/>
      <c r="J267" s="71"/>
      <c r="K267" s="34" t="s">
        <v>65</v>
      </c>
      <c r="L267" s="78">
        <v>267</v>
      </c>
      <c r="M267" s="78"/>
      <c r="N267" s="73"/>
      <c r="O267" s="80" t="s">
        <v>197</v>
      </c>
      <c r="P267" s="82">
        <v>43555.77915509259</v>
      </c>
      <c r="Q267" s="88" t="s">
        <v>2143</v>
      </c>
      <c r="R267" s="83" t="s">
        <v>2177</v>
      </c>
      <c r="S267" s="80" t="s">
        <v>2188</v>
      </c>
      <c r="T267" s="80"/>
      <c r="U267" s="80"/>
      <c r="V267" s="83" t="s">
        <v>531</v>
      </c>
      <c r="W267" s="82">
        <v>43555.77915509259</v>
      </c>
      <c r="X267" s="86">
        <v>43555</v>
      </c>
      <c r="Y267" s="88" t="s">
        <v>2242</v>
      </c>
      <c r="Z267" s="83" t="s">
        <v>2306</v>
      </c>
      <c r="AA267" s="80"/>
      <c r="AB267" s="80"/>
      <c r="AC267" s="88" t="s">
        <v>820</v>
      </c>
      <c r="AD267" s="88" t="s">
        <v>2362</v>
      </c>
      <c r="AE267" s="80" t="b">
        <v>0</v>
      </c>
      <c r="AF267" s="80">
        <v>29</v>
      </c>
      <c r="AG267" s="88" t="s">
        <v>847</v>
      </c>
      <c r="AH267" s="80" t="b">
        <v>0</v>
      </c>
      <c r="AI267" s="80" t="s">
        <v>877</v>
      </c>
      <c r="AJ267" s="80"/>
      <c r="AK267" s="88" t="s">
        <v>887</v>
      </c>
      <c r="AL267" s="80" t="b">
        <v>0</v>
      </c>
      <c r="AM267" s="80">
        <v>14</v>
      </c>
      <c r="AN267" s="88" t="s">
        <v>887</v>
      </c>
      <c r="AO267" s="80" t="s">
        <v>895</v>
      </c>
      <c r="AP267" s="80" t="b">
        <v>0</v>
      </c>
      <c r="AQ267" s="88" t="s">
        <v>2362</v>
      </c>
      <c r="AR267" s="80" t="s">
        <v>2397</v>
      </c>
      <c r="AS267" s="80">
        <v>0</v>
      </c>
      <c r="AT267" s="80">
        <v>0</v>
      </c>
      <c r="AU267" s="80"/>
      <c r="AV267" s="80"/>
      <c r="AW267" s="80"/>
      <c r="AX267" s="80"/>
      <c r="AY267" s="80"/>
      <c r="AZ267" s="80"/>
      <c r="BA267" s="80"/>
      <c r="BB267" s="80"/>
      <c r="BC267">
        <v>8</v>
      </c>
      <c r="BD267" s="79" t="str">
        <f>REPLACE(INDEX(GroupVertices[Group],MATCH(Edges[[#This Row],[Vertex 1]],GroupVertices[Vertex],0)),1,1,"")</f>
        <v>10</v>
      </c>
      <c r="BE267" s="79" t="str">
        <f>REPLACE(INDEX(GroupVertices[Group],MATCH(Edges[[#This Row],[Vertex 2]],GroupVertices[Vertex],0)),1,1,"")</f>
        <v>10</v>
      </c>
      <c r="BF267" s="48">
        <v>0</v>
      </c>
      <c r="BG267" s="49">
        <v>0</v>
      </c>
      <c r="BH267" s="48">
        <v>2</v>
      </c>
      <c r="BI267" s="49">
        <v>13.333333333333334</v>
      </c>
      <c r="BJ267" s="48">
        <v>0</v>
      </c>
      <c r="BK267" s="49">
        <v>0</v>
      </c>
      <c r="BL267" s="48">
        <v>13</v>
      </c>
      <c r="BM267" s="49">
        <v>86.66666666666667</v>
      </c>
      <c r="BN267" s="48">
        <v>15</v>
      </c>
    </row>
    <row r="268" spans="1:66" ht="15">
      <c r="A268" s="65" t="s">
        <v>368</v>
      </c>
      <c r="B268" s="65" t="s">
        <v>307</v>
      </c>
      <c r="C268" s="66" t="s">
        <v>3236</v>
      </c>
      <c r="D268" s="67">
        <v>3</v>
      </c>
      <c r="E268" s="68" t="s">
        <v>132</v>
      </c>
      <c r="F268" s="69">
        <v>25</v>
      </c>
      <c r="G268" s="66"/>
      <c r="H268" s="70"/>
      <c r="I268" s="71"/>
      <c r="J268" s="71"/>
      <c r="K268" s="34" t="s">
        <v>65</v>
      </c>
      <c r="L268" s="78">
        <v>268</v>
      </c>
      <c r="M268" s="78"/>
      <c r="N268" s="73"/>
      <c r="O268" s="80" t="s">
        <v>419</v>
      </c>
      <c r="P268" s="82">
        <v>43698.8046412037</v>
      </c>
      <c r="Q268" s="80" t="s">
        <v>2144</v>
      </c>
      <c r="R268" s="83" t="s">
        <v>2178</v>
      </c>
      <c r="S268" s="80" t="s">
        <v>2192</v>
      </c>
      <c r="T268" s="80"/>
      <c r="U268" s="80"/>
      <c r="V268" s="83" t="s">
        <v>1720</v>
      </c>
      <c r="W268" s="82">
        <v>43698.8046412037</v>
      </c>
      <c r="X268" s="86">
        <v>43698</v>
      </c>
      <c r="Y268" s="88" t="s">
        <v>2243</v>
      </c>
      <c r="Z268" s="83" t="s">
        <v>2307</v>
      </c>
      <c r="AA268" s="80"/>
      <c r="AB268" s="80"/>
      <c r="AC268" s="88" t="s">
        <v>825</v>
      </c>
      <c r="AD268" s="88" t="s">
        <v>818</v>
      </c>
      <c r="AE268" s="80" t="b">
        <v>0</v>
      </c>
      <c r="AF268" s="80">
        <v>2</v>
      </c>
      <c r="AG268" s="88" t="s">
        <v>839</v>
      </c>
      <c r="AH268" s="80" t="b">
        <v>0</v>
      </c>
      <c r="AI268" s="80" t="s">
        <v>877</v>
      </c>
      <c r="AJ268" s="80"/>
      <c r="AK268" s="88" t="s">
        <v>887</v>
      </c>
      <c r="AL268" s="80" t="b">
        <v>0</v>
      </c>
      <c r="AM268" s="80">
        <v>1</v>
      </c>
      <c r="AN268" s="88" t="s">
        <v>887</v>
      </c>
      <c r="AO268" s="80" t="s">
        <v>893</v>
      </c>
      <c r="AP268" s="80" t="b">
        <v>0</v>
      </c>
      <c r="AQ268" s="88" t="s">
        <v>818</v>
      </c>
      <c r="AR268" s="80" t="s">
        <v>2397</v>
      </c>
      <c r="AS268" s="80">
        <v>0</v>
      </c>
      <c r="AT268" s="80">
        <v>0</v>
      </c>
      <c r="AU268" s="80"/>
      <c r="AV268" s="80"/>
      <c r="AW268" s="80"/>
      <c r="AX268" s="80"/>
      <c r="AY268" s="80"/>
      <c r="AZ268" s="80"/>
      <c r="BA268" s="80"/>
      <c r="BB268" s="80"/>
      <c r="BC268">
        <v>1</v>
      </c>
      <c r="BD268" s="79" t="str">
        <f>REPLACE(INDEX(GroupVertices[Group],MATCH(Edges[[#This Row],[Vertex 1]],GroupVertices[Vertex],0)),1,1,"")</f>
        <v>1</v>
      </c>
      <c r="BE268" s="79" t="str">
        <f>REPLACE(INDEX(GroupVertices[Group],MATCH(Edges[[#This Row],[Vertex 2]],GroupVertices[Vertex],0)),1,1,"")</f>
        <v>1</v>
      </c>
      <c r="BF268" s="48"/>
      <c r="BG268" s="49"/>
      <c r="BH268" s="48"/>
      <c r="BI268" s="49"/>
      <c r="BJ268" s="48"/>
      <c r="BK268" s="49"/>
      <c r="BL268" s="48"/>
      <c r="BM268" s="49"/>
      <c r="BN268" s="48"/>
    </row>
    <row r="269" spans="1:66" ht="15">
      <c r="A269" s="65" t="s">
        <v>368</v>
      </c>
      <c r="B269" s="65" t="s">
        <v>308</v>
      </c>
      <c r="C269" s="66" t="s">
        <v>3236</v>
      </c>
      <c r="D269" s="67">
        <v>3</v>
      </c>
      <c r="E269" s="68" t="s">
        <v>132</v>
      </c>
      <c r="F269" s="69">
        <v>25</v>
      </c>
      <c r="G269" s="66"/>
      <c r="H269" s="70"/>
      <c r="I269" s="71"/>
      <c r="J269" s="71"/>
      <c r="K269" s="34" t="s">
        <v>65</v>
      </c>
      <c r="L269" s="78">
        <v>269</v>
      </c>
      <c r="M269" s="78"/>
      <c r="N269" s="73"/>
      <c r="O269" s="80" t="s">
        <v>420</v>
      </c>
      <c r="P269" s="82">
        <v>43698.8046412037</v>
      </c>
      <c r="Q269" s="80" t="s">
        <v>2144</v>
      </c>
      <c r="R269" s="83" t="s">
        <v>2178</v>
      </c>
      <c r="S269" s="80" t="s">
        <v>2192</v>
      </c>
      <c r="T269" s="80"/>
      <c r="U269" s="80"/>
      <c r="V269" s="83" t="s">
        <v>1720</v>
      </c>
      <c r="W269" s="82">
        <v>43698.8046412037</v>
      </c>
      <c r="X269" s="86">
        <v>43698</v>
      </c>
      <c r="Y269" s="88" t="s">
        <v>2243</v>
      </c>
      <c r="Z269" s="83" t="s">
        <v>2307</v>
      </c>
      <c r="AA269" s="80"/>
      <c r="AB269" s="80"/>
      <c r="AC269" s="88" t="s">
        <v>825</v>
      </c>
      <c r="AD269" s="88" t="s">
        <v>818</v>
      </c>
      <c r="AE269" s="80" t="b">
        <v>0</v>
      </c>
      <c r="AF269" s="80">
        <v>2</v>
      </c>
      <c r="AG269" s="88" t="s">
        <v>839</v>
      </c>
      <c r="AH269" s="80" t="b">
        <v>0</v>
      </c>
      <c r="AI269" s="80" t="s">
        <v>877</v>
      </c>
      <c r="AJ269" s="80"/>
      <c r="AK269" s="88" t="s">
        <v>887</v>
      </c>
      <c r="AL269" s="80" t="b">
        <v>0</v>
      </c>
      <c r="AM269" s="80">
        <v>1</v>
      </c>
      <c r="AN269" s="88" t="s">
        <v>887</v>
      </c>
      <c r="AO269" s="80" t="s">
        <v>893</v>
      </c>
      <c r="AP269" s="80" t="b">
        <v>0</v>
      </c>
      <c r="AQ269" s="88" t="s">
        <v>818</v>
      </c>
      <c r="AR269" s="80" t="s">
        <v>2397</v>
      </c>
      <c r="AS269" s="80">
        <v>0</v>
      </c>
      <c r="AT269" s="80">
        <v>0</v>
      </c>
      <c r="AU269" s="80"/>
      <c r="AV269" s="80"/>
      <c r="AW269" s="80"/>
      <c r="AX269" s="80"/>
      <c r="AY269" s="80"/>
      <c r="AZ269" s="80"/>
      <c r="BA269" s="80"/>
      <c r="BB269" s="80"/>
      <c r="BC269">
        <v>1</v>
      </c>
      <c r="BD269" s="79" t="str">
        <f>REPLACE(INDEX(GroupVertices[Group],MATCH(Edges[[#This Row],[Vertex 1]],GroupVertices[Vertex],0)),1,1,"")</f>
        <v>1</v>
      </c>
      <c r="BE269" s="79" t="str">
        <f>REPLACE(INDEX(GroupVertices[Group],MATCH(Edges[[#This Row],[Vertex 2]],GroupVertices[Vertex],0)),1,1,"")</f>
        <v>1</v>
      </c>
      <c r="BF269" s="48">
        <v>0</v>
      </c>
      <c r="BG269" s="49">
        <v>0</v>
      </c>
      <c r="BH269" s="48">
        <v>4</v>
      </c>
      <c r="BI269" s="49">
        <v>10</v>
      </c>
      <c r="BJ269" s="48">
        <v>0</v>
      </c>
      <c r="BK269" s="49">
        <v>0</v>
      </c>
      <c r="BL269" s="48">
        <v>36</v>
      </c>
      <c r="BM269" s="49">
        <v>90</v>
      </c>
      <c r="BN269" s="48">
        <v>40</v>
      </c>
    </row>
    <row r="270" spans="1:66" ht="15">
      <c r="A270" s="65" t="s">
        <v>402</v>
      </c>
      <c r="B270" s="65" t="s">
        <v>402</v>
      </c>
      <c r="C270" s="66" t="s">
        <v>3236</v>
      </c>
      <c r="D270" s="67">
        <v>3</v>
      </c>
      <c r="E270" s="68" t="s">
        <v>132</v>
      </c>
      <c r="F270" s="69">
        <v>25</v>
      </c>
      <c r="G270" s="66"/>
      <c r="H270" s="70"/>
      <c r="I270" s="71"/>
      <c r="J270" s="71"/>
      <c r="K270" s="34" t="s">
        <v>65</v>
      </c>
      <c r="L270" s="78">
        <v>270</v>
      </c>
      <c r="M270" s="78"/>
      <c r="N270" s="73"/>
      <c r="O270" s="80" t="s">
        <v>197</v>
      </c>
      <c r="P270" s="82">
        <v>43697.50591435185</v>
      </c>
      <c r="Q270" s="80" t="s">
        <v>2145</v>
      </c>
      <c r="R270" s="80"/>
      <c r="S270" s="80"/>
      <c r="T270" s="80" t="s">
        <v>2197</v>
      </c>
      <c r="U270" s="83" t="s">
        <v>2203</v>
      </c>
      <c r="V270" s="83" t="s">
        <v>2203</v>
      </c>
      <c r="W270" s="82">
        <v>43697.50591435185</v>
      </c>
      <c r="X270" s="86">
        <v>43697</v>
      </c>
      <c r="Y270" s="88" t="s">
        <v>2244</v>
      </c>
      <c r="Z270" s="83" t="s">
        <v>2308</v>
      </c>
      <c r="AA270" s="80"/>
      <c r="AB270" s="80"/>
      <c r="AC270" s="88" t="s">
        <v>830</v>
      </c>
      <c r="AD270" s="80"/>
      <c r="AE270" s="80" t="b">
        <v>0</v>
      </c>
      <c r="AF270" s="80">
        <v>159</v>
      </c>
      <c r="AG270" s="88" t="s">
        <v>887</v>
      </c>
      <c r="AH270" s="80" t="b">
        <v>0</v>
      </c>
      <c r="AI270" s="80" t="s">
        <v>877</v>
      </c>
      <c r="AJ270" s="80"/>
      <c r="AK270" s="88" t="s">
        <v>887</v>
      </c>
      <c r="AL270" s="80" t="b">
        <v>0</v>
      </c>
      <c r="AM270" s="80">
        <v>51</v>
      </c>
      <c r="AN270" s="88" t="s">
        <v>887</v>
      </c>
      <c r="AO270" s="80" t="s">
        <v>895</v>
      </c>
      <c r="AP270" s="80" t="b">
        <v>0</v>
      </c>
      <c r="AQ270" s="88" t="s">
        <v>830</v>
      </c>
      <c r="AR270" s="80" t="s">
        <v>2397</v>
      </c>
      <c r="AS270" s="80">
        <v>0</v>
      </c>
      <c r="AT270" s="80">
        <v>0</v>
      </c>
      <c r="AU270" s="80"/>
      <c r="AV270" s="80"/>
      <c r="AW270" s="80"/>
      <c r="AX270" s="80"/>
      <c r="AY270" s="80"/>
      <c r="AZ270" s="80"/>
      <c r="BA270" s="80"/>
      <c r="BB270" s="80"/>
      <c r="BC270">
        <v>1</v>
      </c>
      <c r="BD270" s="79" t="str">
        <f>REPLACE(INDEX(GroupVertices[Group],MATCH(Edges[[#This Row],[Vertex 1]],GroupVertices[Vertex],0)),1,1,"")</f>
        <v>4</v>
      </c>
      <c r="BE270" s="79" t="str">
        <f>REPLACE(INDEX(GroupVertices[Group],MATCH(Edges[[#This Row],[Vertex 2]],GroupVertices[Vertex],0)),1,1,"")</f>
        <v>4</v>
      </c>
      <c r="BF270" s="48">
        <v>0</v>
      </c>
      <c r="BG270" s="49">
        <v>0</v>
      </c>
      <c r="BH270" s="48">
        <v>0</v>
      </c>
      <c r="BI270" s="49">
        <v>0</v>
      </c>
      <c r="BJ270" s="48">
        <v>0</v>
      </c>
      <c r="BK270" s="49">
        <v>0</v>
      </c>
      <c r="BL270" s="48">
        <v>39</v>
      </c>
      <c r="BM270" s="49">
        <v>100</v>
      </c>
      <c r="BN270" s="48">
        <v>39</v>
      </c>
    </row>
    <row r="271" spans="1:66" ht="15">
      <c r="A271" s="65" t="s">
        <v>316</v>
      </c>
      <c r="B271" s="65" t="s">
        <v>316</v>
      </c>
      <c r="C271" s="66" t="s">
        <v>3236</v>
      </c>
      <c r="D271" s="67">
        <v>3</v>
      </c>
      <c r="E271" s="68" t="s">
        <v>132</v>
      </c>
      <c r="F271" s="69">
        <v>25</v>
      </c>
      <c r="G271" s="66"/>
      <c r="H271" s="70"/>
      <c r="I271" s="71"/>
      <c r="J271" s="71"/>
      <c r="K271" s="34" t="s">
        <v>65</v>
      </c>
      <c r="L271" s="78">
        <v>271</v>
      </c>
      <c r="M271" s="78"/>
      <c r="N271" s="73"/>
      <c r="O271" s="80" t="s">
        <v>197</v>
      </c>
      <c r="P271" s="82">
        <v>43698.115011574075</v>
      </c>
      <c r="Q271" s="80" t="s">
        <v>2146</v>
      </c>
      <c r="R271" s="80"/>
      <c r="S271" s="80"/>
      <c r="T271" s="80"/>
      <c r="U271" s="80"/>
      <c r="V271" s="83" t="s">
        <v>1667</v>
      </c>
      <c r="W271" s="82">
        <v>43698.115011574075</v>
      </c>
      <c r="X271" s="86">
        <v>43698</v>
      </c>
      <c r="Y271" s="88" t="s">
        <v>2245</v>
      </c>
      <c r="Z271" s="83" t="s">
        <v>2309</v>
      </c>
      <c r="AA271" s="80"/>
      <c r="AB271" s="80"/>
      <c r="AC271" s="88" t="s">
        <v>2363</v>
      </c>
      <c r="AD271" s="80"/>
      <c r="AE271" s="80" t="b">
        <v>0</v>
      </c>
      <c r="AF271" s="80">
        <v>24213</v>
      </c>
      <c r="AG271" s="88" t="s">
        <v>887</v>
      </c>
      <c r="AH271" s="80" t="b">
        <v>0</v>
      </c>
      <c r="AI271" s="80" t="s">
        <v>877</v>
      </c>
      <c r="AJ271" s="80"/>
      <c r="AK271" s="88" t="s">
        <v>887</v>
      </c>
      <c r="AL271" s="80" t="b">
        <v>0</v>
      </c>
      <c r="AM271" s="80">
        <v>5206</v>
      </c>
      <c r="AN271" s="88" t="s">
        <v>887</v>
      </c>
      <c r="AO271" s="80" t="s">
        <v>895</v>
      </c>
      <c r="AP271" s="80" t="b">
        <v>0</v>
      </c>
      <c r="AQ271" s="88" t="s">
        <v>2363</v>
      </c>
      <c r="AR271" s="80" t="s">
        <v>2397</v>
      </c>
      <c r="AS271" s="80">
        <v>0</v>
      </c>
      <c r="AT271" s="80">
        <v>0</v>
      </c>
      <c r="AU271" s="80"/>
      <c r="AV271" s="80"/>
      <c r="AW271" s="80"/>
      <c r="AX271" s="80"/>
      <c r="AY271" s="80"/>
      <c r="AZ271" s="80"/>
      <c r="BA271" s="80"/>
      <c r="BB271" s="80"/>
      <c r="BC271">
        <v>1</v>
      </c>
      <c r="BD271" s="79" t="str">
        <f>REPLACE(INDEX(GroupVertices[Group],MATCH(Edges[[#This Row],[Vertex 1]],GroupVertices[Vertex],0)),1,1,"")</f>
        <v>26</v>
      </c>
      <c r="BE271" s="79" t="str">
        <f>REPLACE(INDEX(GroupVertices[Group],MATCH(Edges[[#This Row],[Vertex 2]],GroupVertices[Vertex],0)),1,1,"")</f>
        <v>26</v>
      </c>
      <c r="BF271" s="48">
        <v>0</v>
      </c>
      <c r="BG271" s="49">
        <v>0</v>
      </c>
      <c r="BH271" s="48">
        <v>0</v>
      </c>
      <c r="BI271" s="49">
        <v>0</v>
      </c>
      <c r="BJ271" s="48">
        <v>0</v>
      </c>
      <c r="BK271" s="49">
        <v>0</v>
      </c>
      <c r="BL271" s="48">
        <v>17</v>
      </c>
      <c r="BM271" s="49">
        <v>100</v>
      </c>
      <c r="BN271" s="48">
        <v>17</v>
      </c>
    </row>
    <row r="272" spans="1:66" ht="15">
      <c r="A272" s="65" t="s">
        <v>246</v>
      </c>
      <c r="B272" s="65" t="s">
        <v>316</v>
      </c>
      <c r="C272" s="66" t="s">
        <v>3237</v>
      </c>
      <c r="D272" s="67">
        <v>4.75</v>
      </c>
      <c r="E272" s="68" t="s">
        <v>132</v>
      </c>
      <c r="F272" s="69">
        <v>20.75</v>
      </c>
      <c r="G272" s="66"/>
      <c r="H272" s="70"/>
      <c r="I272" s="71"/>
      <c r="J272" s="71"/>
      <c r="K272" s="34" t="s">
        <v>65</v>
      </c>
      <c r="L272" s="78">
        <v>272</v>
      </c>
      <c r="M272" s="78"/>
      <c r="N272" s="73"/>
      <c r="O272" s="80" t="s">
        <v>420</v>
      </c>
      <c r="P272" s="82">
        <v>43698.16875</v>
      </c>
      <c r="Q272" s="80" t="s">
        <v>2147</v>
      </c>
      <c r="R272" s="80"/>
      <c r="S272" s="80"/>
      <c r="T272" s="80" t="s">
        <v>2198</v>
      </c>
      <c r="U272" s="80"/>
      <c r="V272" s="83" t="s">
        <v>527</v>
      </c>
      <c r="W272" s="82">
        <v>43698.16875</v>
      </c>
      <c r="X272" s="86">
        <v>43698</v>
      </c>
      <c r="Y272" s="88" t="s">
        <v>2246</v>
      </c>
      <c r="Z272" s="83" t="s">
        <v>2310</v>
      </c>
      <c r="AA272" s="80"/>
      <c r="AB272" s="80"/>
      <c r="AC272" s="88" t="s">
        <v>819</v>
      </c>
      <c r="AD272" s="88" t="s">
        <v>2363</v>
      </c>
      <c r="AE272" s="80" t="b">
        <v>0</v>
      </c>
      <c r="AF272" s="80">
        <v>0</v>
      </c>
      <c r="AG272" s="88" t="s">
        <v>2382</v>
      </c>
      <c r="AH272" s="80" t="b">
        <v>0</v>
      </c>
      <c r="AI272" s="80" t="s">
        <v>877</v>
      </c>
      <c r="AJ272" s="80"/>
      <c r="AK272" s="88" t="s">
        <v>887</v>
      </c>
      <c r="AL272" s="80" t="b">
        <v>0</v>
      </c>
      <c r="AM272" s="80">
        <v>0</v>
      </c>
      <c r="AN272" s="88" t="s">
        <v>887</v>
      </c>
      <c r="AO272" s="80" t="s">
        <v>897</v>
      </c>
      <c r="AP272" s="80" t="b">
        <v>0</v>
      </c>
      <c r="AQ272" s="88" t="s">
        <v>2363</v>
      </c>
      <c r="AR272" s="80" t="s">
        <v>2397</v>
      </c>
      <c r="AS272" s="80">
        <v>0</v>
      </c>
      <c r="AT272" s="80">
        <v>0</v>
      </c>
      <c r="AU272" s="80"/>
      <c r="AV272" s="80"/>
      <c r="AW272" s="80"/>
      <c r="AX272" s="80"/>
      <c r="AY272" s="80"/>
      <c r="AZ272" s="80"/>
      <c r="BA272" s="80"/>
      <c r="BB272" s="80"/>
      <c r="BC272">
        <v>2</v>
      </c>
      <c r="BD272" s="79" t="str">
        <f>REPLACE(INDEX(GroupVertices[Group],MATCH(Edges[[#This Row],[Vertex 1]],GroupVertices[Vertex],0)),1,1,"")</f>
        <v>26</v>
      </c>
      <c r="BE272" s="79" t="str">
        <f>REPLACE(INDEX(GroupVertices[Group],MATCH(Edges[[#This Row],[Vertex 2]],GroupVertices[Vertex],0)),1,1,"")</f>
        <v>26</v>
      </c>
      <c r="BF272" s="48">
        <v>0</v>
      </c>
      <c r="BG272" s="49">
        <v>0</v>
      </c>
      <c r="BH272" s="48">
        <v>0</v>
      </c>
      <c r="BI272" s="49">
        <v>0</v>
      </c>
      <c r="BJ272" s="48">
        <v>0</v>
      </c>
      <c r="BK272" s="49">
        <v>0</v>
      </c>
      <c r="BL272" s="48">
        <v>33</v>
      </c>
      <c r="BM272" s="49">
        <v>100</v>
      </c>
      <c r="BN272" s="48">
        <v>33</v>
      </c>
    </row>
    <row r="273" spans="1:66" ht="15">
      <c r="A273" s="65" t="s">
        <v>405</v>
      </c>
      <c r="B273" s="65" t="s">
        <v>403</v>
      </c>
      <c r="C273" s="66" t="s">
        <v>3236</v>
      </c>
      <c r="D273" s="67">
        <v>3</v>
      </c>
      <c r="E273" s="68" t="s">
        <v>132</v>
      </c>
      <c r="F273" s="69">
        <v>25</v>
      </c>
      <c r="G273" s="66"/>
      <c r="H273" s="70"/>
      <c r="I273" s="71"/>
      <c r="J273" s="71"/>
      <c r="K273" s="34" t="s">
        <v>65</v>
      </c>
      <c r="L273" s="78">
        <v>273</v>
      </c>
      <c r="M273" s="78"/>
      <c r="N273" s="73"/>
      <c r="O273" s="80" t="s">
        <v>419</v>
      </c>
      <c r="P273" s="82">
        <v>43697.87060185185</v>
      </c>
      <c r="Q273" s="80" t="s">
        <v>2148</v>
      </c>
      <c r="R273" s="80"/>
      <c r="S273" s="80"/>
      <c r="T273" s="80" t="s">
        <v>2199</v>
      </c>
      <c r="U273" s="80"/>
      <c r="V273" s="83" t="s">
        <v>1757</v>
      </c>
      <c r="W273" s="82">
        <v>43697.87060185185</v>
      </c>
      <c r="X273" s="86">
        <v>43697</v>
      </c>
      <c r="Y273" s="88" t="s">
        <v>2247</v>
      </c>
      <c r="Z273" s="83" t="s">
        <v>2311</v>
      </c>
      <c r="AA273" s="80"/>
      <c r="AB273" s="80"/>
      <c r="AC273" s="88" t="s">
        <v>831</v>
      </c>
      <c r="AD273" s="80"/>
      <c r="AE273" s="80" t="b">
        <v>0</v>
      </c>
      <c r="AF273" s="80">
        <v>385</v>
      </c>
      <c r="AG273" s="88" t="s">
        <v>887</v>
      </c>
      <c r="AH273" s="80" t="b">
        <v>0</v>
      </c>
      <c r="AI273" s="80" t="s">
        <v>877</v>
      </c>
      <c r="AJ273" s="80"/>
      <c r="AK273" s="88" t="s">
        <v>887</v>
      </c>
      <c r="AL273" s="80" t="b">
        <v>0</v>
      </c>
      <c r="AM273" s="80">
        <v>119</v>
      </c>
      <c r="AN273" s="88" t="s">
        <v>887</v>
      </c>
      <c r="AO273" s="80" t="s">
        <v>891</v>
      </c>
      <c r="AP273" s="80" t="b">
        <v>0</v>
      </c>
      <c r="AQ273" s="88" t="s">
        <v>831</v>
      </c>
      <c r="AR273" s="80" t="s">
        <v>2397</v>
      </c>
      <c r="AS273" s="80">
        <v>0</v>
      </c>
      <c r="AT273" s="80">
        <v>0</v>
      </c>
      <c r="AU273" s="80"/>
      <c r="AV273" s="80"/>
      <c r="AW273" s="80"/>
      <c r="AX273" s="80"/>
      <c r="AY273" s="80"/>
      <c r="AZ273" s="80"/>
      <c r="BA273" s="80"/>
      <c r="BB273" s="80"/>
      <c r="BC273">
        <v>1</v>
      </c>
      <c r="BD273" s="79" t="str">
        <f>REPLACE(INDEX(GroupVertices[Group],MATCH(Edges[[#This Row],[Vertex 1]],GroupVertices[Vertex],0)),1,1,"")</f>
        <v>4</v>
      </c>
      <c r="BE273" s="79" t="str">
        <f>REPLACE(INDEX(GroupVertices[Group],MATCH(Edges[[#This Row],[Vertex 2]],GroupVertices[Vertex],0)),1,1,"")</f>
        <v>4</v>
      </c>
      <c r="BF273" s="48"/>
      <c r="BG273" s="49"/>
      <c r="BH273" s="48"/>
      <c r="BI273" s="49"/>
      <c r="BJ273" s="48"/>
      <c r="BK273" s="49"/>
      <c r="BL273" s="48"/>
      <c r="BM273" s="49"/>
      <c r="BN273" s="48"/>
    </row>
    <row r="274" spans="1:66" ht="15">
      <c r="A274" s="65" t="s">
        <v>405</v>
      </c>
      <c r="B274" s="65" t="s">
        <v>349</v>
      </c>
      <c r="C274" s="66" t="s">
        <v>3236</v>
      </c>
      <c r="D274" s="67">
        <v>3</v>
      </c>
      <c r="E274" s="68" t="s">
        <v>132</v>
      </c>
      <c r="F274" s="69">
        <v>25</v>
      </c>
      <c r="G274" s="66"/>
      <c r="H274" s="70"/>
      <c r="I274" s="71"/>
      <c r="J274" s="71"/>
      <c r="K274" s="34" t="s">
        <v>65</v>
      </c>
      <c r="L274" s="78">
        <v>274</v>
      </c>
      <c r="M274" s="78"/>
      <c r="N274" s="73"/>
      <c r="O274" s="80" t="s">
        <v>419</v>
      </c>
      <c r="P274" s="82">
        <v>43697.87060185185</v>
      </c>
      <c r="Q274" s="80" t="s">
        <v>2148</v>
      </c>
      <c r="R274" s="80"/>
      <c r="S274" s="80"/>
      <c r="T274" s="80" t="s">
        <v>2199</v>
      </c>
      <c r="U274" s="80"/>
      <c r="V274" s="83" t="s">
        <v>1757</v>
      </c>
      <c r="W274" s="82">
        <v>43697.87060185185</v>
      </c>
      <c r="X274" s="86">
        <v>43697</v>
      </c>
      <c r="Y274" s="88" t="s">
        <v>2247</v>
      </c>
      <c r="Z274" s="83" t="s">
        <v>2311</v>
      </c>
      <c r="AA274" s="80"/>
      <c r="AB274" s="80"/>
      <c r="AC274" s="88" t="s">
        <v>831</v>
      </c>
      <c r="AD274" s="80"/>
      <c r="AE274" s="80" t="b">
        <v>0</v>
      </c>
      <c r="AF274" s="80">
        <v>385</v>
      </c>
      <c r="AG274" s="88" t="s">
        <v>887</v>
      </c>
      <c r="AH274" s="80" t="b">
        <v>0</v>
      </c>
      <c r="AI274" s="80" t="s">
        <v>877</v>
      </c>
      <c r="AJ274" s="80"/>
      <c r="AK274" s="88" t="s">
        <v>887</v>
      </c>
      <c r="AL274" s="80" t="b">
        <v>0</v>
      </c>
      <c r="AM274" s="80">
        <v>119</v>
      </c>
      <c r="AN274" s="88" t="s">
        <v>887</v>
      </c>
      <c r="AO274" s="80" t="s">
        <v>891</v>
      </c>
      <c r="AP274" s="80" t="b">
        <v>0</v>
      </c>
      <c r="AQ274" s="88" t="s">
        <v>831</v>
      </c>
      <c r="AR274" s="80" t="s">
        <v>2397</v>
      </c>
      <c r="AS274" s="80">
        <v>0</v>
      </c>
      <c r="AT274" s="80">
        <v>0</v>
      </c>
      <c r="AU274" s="80"/>
      <c r="AV274" s="80"/>
      <c r="AW274" s="80"/>
      <c r="AX274" s="80"/>
      <c r="AY274" s="80"/>
      <c r="AZ274" s="80"/>
      <c r="BA274" s="80"/>
      <c r="BB274" s="80"/>
      <c r="BC274">
        <v>1</v>
      </c>
      <c r="BD274" s="79" t="str">
        <f>REPLACE(INDEX(GroupVertices[Group],MATCH(Edges[[#This Row],[Vertex 1]],GroupVertices[Vertex],0)),1,1,"")</f>
        <v>4</v>
      </c>
      <c r="BE274" s="79" t="str">
        <f>REPLACE(INDEX(GroupVertices[Group],MATCH(Edges[[#This Row],[Vertex 2]],GroupVertices[Vertex],0)),1,1,"")</f>
        <v>4</v>
      </c>
      <c r="BF274" s="48"/>
      <c r="BG274" s="49"/>
      <c r="BH274" s="48"/>
      <c r="BI274" s="49"/>
      <c r="BJ274" s="48"/>
      <c r="BK274" s="49"/>
      <c r="BL274" s="48"/>
      <c r="BM274" s="49"/>
      <c r="BN274" s="48"/>
    </row>
    <row r="275" spans="1:66" ht="15">
      <c r="A275" s="65" t="s">
        <v>405</v>
      </c>
      <c r="B275" s="65" t="s">
        <v>307</v>
      </c>
      <c r="C275" s="66" t="s">
        <v>3236</v>
      </c>
      <c r="D275" s="67">
        <v>3</v>
      </c>
      <c r="E275" s="68" t="s">
        <v>132</v>
      </c>
      <c r="F275" s="69">
        <v>25</v>
      </c>
      <c r="G275" s="66"/>
      <c r="H275" s="70"/>
      <c r="I275" s="71"/>
      <c r="J275" s="71"/>
      <c r="K275" s="34" t="s">
        <v>65</v>
      </c>
      <c r="L275" s="78">
        <v>275</v>
      </c>
      <c r="M275" s="78"/>
      <c r="N275" s="73"/>
      <c r="O275" s="80" t="s">
        <v>419</v>
      </c>
      <c r="P275" s="82">
        <v>43697.87060185185</v>
      </c>
      <c r="Q275" s="80" t="s">
        <v>2148</v>
      </c>
      <c r="R275" s="80"/>
      <c r="S275" s="80"/>
      <c r="T275" s="80" t="s">
        <v>2199</v>
      </c>
      <c r="U275" s="80"/>
      <c r="V275" s="83" t="s">
        <v>1757</v>
      </c>
      <c r="W275" s="82">
        <v>43697.87060185185</v>
      </c>
      <c r="X275" s="86">
        <v>43697</v>
      </c>
      <c r="Y275" s="88" t="s">
        <v>2247</v>
      </c>
      <c r="Z275" s="83" t="s">
        <v>2311</v>
      </c>
      <c r="AA275" s="80"/>
      <c r="AB275" s="80"/>
      <c r="AC275" s="88" t="s">
        <v>831</v>
      </c>
      <c r="AD275" s="80"/>
      <c r="AE275" s="80" t="b">
        <v>0</v>
      </c>
      <c r="AF275" s="80">
        <v>385</v>
      </c>
      <c r="AG275" s="88" t="s">
        <v>887</v>
      </c>
      <c r="AH275" s="80" t="b">
        <v>0</v>
      </c>
      <c r="AI275" s="80" t="s">
        <v>877</v>
      </c>
      <c r="AJ275" s="80"/>
      <c r="AK275" s="88" t="s">
        <v>887</v>
      </c>
      <c r="AL275" s="80" t="b">
        <v>0</v>
      </c>
      <c r="AM275" s="80">
        <v>119</v>
      </c>
      <c r="AN275" s="88" t="s">
        <v>887</v>
      </c>
      <c r="AO275" s="80" t="s">
        <v>891</v>
      </c>
      <c r="AP275" s="80" t="b">
        <v>0</v>
      </c>
      <c r="AQ275" s="88" t="s">
        <v>831</v>
      </c>
      <c r="AR275" s="80" t="s">
        <v>2397</v>
      </c>
      <c r="AS275" s="80">
        <v>0</v>
      </c>
      <c r="AT275" s="80">
        <v>0</v>
      </c>
      <c r="AU275" s="80"/>
      <c r="AV275" s="80"/>
      <c r="AW275" s="80"/>
      <c r="AX275" s="80"/>
      <c r="AY275" s="80"/>
      <c r="AZ275" s="80"/>
      <c r="BA275" s="80"/>
      <c r="BB275" s="80"/>
      <c r="BC275">
        <v>1</v>
      </c>
      <c r="BD275" s="79" t="str">
        <f>REPLACE(INDEX(GroupVertices[Group],MATCH(Edges[[#This Row],[Vertex 1]],GroupVertices[Vertex],0)),1,1,"")</f>
        <v>4</v>
      </c>
      <c r="BE275" s="79" t="str">
        <f>REPLACE(INDEX(GroupVertices[Group],MATCH(Edges[[#This Row],[Vertex 2]],GroupVertices[Vertex],0)),1,1,"")</f>
        <v>1</v>
      </c>
      <c r="BF275" s="48">
        <v>2</v>
      </c>
      <c r="BG275" s="49">
        <v>4.3478260869565215</v>
      </c>
      <c r="BH275" s="48">
        <v>0</v>
      </c>
      <c r="BI275" s="49">
        <v>0</v>
      </c>
      <c r="BJ275" s="48">
        <v>0</v>
      </c>
      <c r="BK275" s="49">
        <v>0</v>
      </c>
      <c r="BL275" s="48">
        <v>44</v>
      </c>
      <c r="BM275" s="49">
        <v>95.65217391304348</v>
      </c>
      <c r="BN275" s="48">
        <v>46</v>
      </c>
    </row>
    <row r="276" spans="1:66" ht="15">
      <c r="A276" s="65" t="s">
        <v>411</v>
      </c>
      <c r="B276" s="65" t="s">
        <v>411</v>
      </c>
      <c r="C276" s="66" t="s">
        <v>3236</v>
      </c>
      <c r="D276" s="67">
        <v>3</v>
      </c>
      <c r="E276" s="68" t="s">
        <v>132</v>
      </c>
      <c r="F276" s="69">
        <v>25</v>
      </c>
      <c r="G276" s="66"/>
      <c r="H276" s="70"/>
      <c r="I276" s="71"/>
      <c r="J276" s="71"/>
      <c r="K276" s="34" t="s">
        <v>65</v>
      </c>
      <c r="L276" s="78">
        <v>276</v>
      </c>
      <c r="M276" s="78"/>
      <c r="N276" s="73"/>
      <c r="O276" s="80" t="s">
        <v>197</v>
      </c>
      <c r="P276" s="82">
        <v>43699.254016203704</v>
      </c>
      <c r="Q276" s="80" t="s">
        <v>2149</v>
      </c>
      <c r="R276" s="83" t="s">
        <v>2179</v>
      </c>
      <c r="S276" s="80" t="s">
        <v>2193</v>
      </c>
      <c r="T276" s="80"/>
      <c r="U276" s="80"/>
      <c r="V276" s="83" t="s">
        <v>1763</v>
      </c>
      <c r="W276" s="82">
        <v>43699.254016203704</v>
      </c>
      <c r="X276" s="86">
        <v>43699</v>
      </c>
      <c r="Y276" s="88" t="s">
        <v>2248</v>
      </c>
      <c r="Z276" s="83" t="s">
        <v>2312</v>
      </c>
      <c r="AA276" s="80"/>
      <c r="AB276" s="80"/>
      <c r="AC276" s="88" t="s">
        <v>836</v>
      </c>
      <c r="AD276" s="80"/>
      <c r="AE276" s="80" t="b">
        <v>0</v>
      </c>
      <c r="AF276" s="80">
        <v>11</v>
      </c>
      <c r="AG276" s="88" t="s">
        <v>887</v>
      </c>
      <c r="AH276" s="80" t="b">
        <v>0</v>
      </c>
      <c r="AI276" s="80" t="s">
        <v>885</v>
      </c>
      <c r="AJ276" s="80"/>
      <c r="AK276" s="88" t="s">
        <v>887</v>
      </c>
      <c r="AL276" s="80" t="b">
        <v>0</v>
      </c>
      <c r="AM276" s="80">
        <v>0</v>
      </c>
      <c r="AN276" s="88" t="s">
        <v>887</v>
      </c>
      <c r="AO276" s="80" t="s">
        <v>893</v>
      </c>
      <c r="AP276" s="80" t="b">
        <v>0</v>
      </c>
      <c r="AQ276" s="88" t="s">
        <v>836</v>
      </c>
      <c r="AR276" s="80" t="s">
        <v>2397</v>
      </c>
      <c r="AS276" s="80">
        <v>0</v>
      </c>
      <c r="AT276" s="80">
        <v>0</v>
      </c>
      <c r="AU276" s="80"/>
      <c r="AV276" s="80"/>
      <c r="AW276" s="80"/>
      <c r="AX276" s="80"/>
      <c r="AY276" s="80"/>
      <c r="AZ276" s="80"/>
      <c r="BA276" s="80"/>
      <c r="BB276" s="80"/>
      <c r="BC276">
        <v>1</v>
      </c>
      <c r="BD276" s="79" t="str">
        <f>REPLACE(INDEX(GroupVertices[Group],MATCH(Edges[[#This Row],[Vertex 1]],GroupVertices[Vertex],0)),1,1,"")</f>
        <v>17</v>
      </c>
      <c r="BE276" s="79" t="str">
        <f>REPLACE(INDEX(GroupVertices[Group],MATCH(Edges[[#This Row],[Vertex 2]],GroupVertices[Vertex],0)),1,1,"")</f>
        <v>17</v>
      </c>
      <c r="BF276" s="48">
        <v>0</v>
      </c>
      <c r="BG276" s="49">
        <v>0</v>
      </c>
      <c r="BH276" s="48">
        <v>0</v>
      </c>
      <c r="BI276" s="49">
        <v>0</v>
      </c>
      <c r="BJ276" s="48">
        <v>0</v>
      </c>
      <c r="BK276" s="49">
        <v>0</v>
      </c>
      <c r="BL276" s="48">
        <v>4</v>
      </c>
      <c r="BM276" s="49">
        <v>100</v>
      </c>
      <c r="BN276" s="48">
        <v>4</v>
      </c>
    </row>
    <row r="277" spans="1:66" ht="15">
      <c r="A277" s="65" t="s">
        <v>294</v>
      </c>
      <c r="B277" s="65" t="s">
        <v>409</v>
      </c>
      <c r="C277" s="66" t="s">
        <v>3239</v>
      </c>
      <c r="D277" s="67">
        <v>6.5</v>
      </c>
      <c r="E277" s="68" t="s">
        <v>132</v>
      </c>
      <c r="F277" s="69">
        <v>16.5</v>
      </c>
      <c r="G277" s="66"/>
      <c r="H277" s="70"/>
      <c r="I277" s="71"/>
      <c r="J277" s="71"/>
      <c r="K277" s="34" t="s">
        <v>66</v>
      </c>
      <c r="L277" s="78">
        <v>277</v>
      </c>
      <c r="M277" s="78"/>
      <c r="N277" s="73"/>
      <c r="O277" s="80" t="s">
        <v>420</v>
      </c>
      <c r="P277" s="82">
        <v>43699.01274305556</v>
      </c>
      <c r="Q277" s="80" t="s">
        <v>2150</v>
      </c>
      <c r="R277" s="80"/>
      <c r="S277" s="80"/>
      <c r="T277" s="80"/>
      <c r="U277" s="80"/>
      <c r="V277" s="83" t="s">
        <v>571</v>
      </c>
      <c r="W277" s="82">
        <v>43699.01274305556</v>
      </c>
      <c r="X277" s="86">
        <v>43699</v>
      </c>
      <c r="Y277" s="88" t="s">
        <v>2249</v>
      </c>
      <c r="Z277" s="83" t="s">
        <v>2313</v>
      </c>
      <c r="AA277" s="80"/>
      <c r="AB277" s="80"/>
      <c r="AC277" s="88" t="s">
        <v>2364</v>
      </c>
      <c r="AD277" s="88" t="s">
        <v>2367</v>
      </c>
      <c r="AE277" s="80" t="b">
        <v>0</v>
      </c>
      <c r="AF277" s="80">
        <v>1</v>
      </c>
      <c r="AG277" s="88" t="s">
        <v>871</v>
      </c>
      <c r="AH277" s="80" t="b">
        <v>0</v>
      </c>
      <c r="AI277" s="80" t="s">
        <v>877</v>
      </c>
      <c r="AJ277" s="80"/>
      <c r="AK277" s="88" t="s">
        <v>887</v>
      </c>
      <c r="AL277" s="80" t="b">
        <v>0</v>
      </c>
      <c r="AM277" s="80">
        <v>0</v>
      </c>
      <c r="AN277" s="88" t="s">
        <v>887</v>
      </c>
      <c r="AO277" s="80" t="s">
        <v>893</v>
      </c>
      <c r="AP277" s="80" t="b">
        <v>0</v>
      </c>
      <c r="AQ277" s="88" t="s">
        <v>2367</v>
      </c>
      <c r="AR277" s="80" t="s">
        <v>2397</v>
      </c>
      <c r="AS277" s="80">
        <v>0</v>
      </c>
      <c r="AT277" s="80">
        <v>0</v>
      </c>
      <c r="AU277" s="80"/>
      <c r="AV277" s="80"/>
      <c r="AW277" s="80"/>
      <c r="AX277" s="80"/>
      <c r="AY277" s="80"/>
      <c r="AZ277" s="80"/>
      <c r="BA277" s="80"/>
      <c r="BB277" s="80"/>
      <c r="BC277">
        <v>3</v>
      </c>
      <c r="BD277" s="79" t="str">
        <f>REPLACE(INDEX(GroupVertices[Group],MATCH(Edges[[#This Row],[Vertex 1]],GroupVertices[Vertex],0)),1,1,"")</f>
        <v>19</v>
      </c>
      <c r="BE277" s="79" t="str">
        <f>REPLACE(INDEX(GroupVertices[Group],MATCH(Edges[[#This Row],[Vertex 2]],GroupVertices[Vertex],0)),1,1,"")</f>
        <v>19</v>
      </c>
      <c r="BF277" s="48">
        <v>0</v>
      </c>
      <c r="BG277" s="49">
        <v>0</v>
      </c>
      <c r="BH277" s="48">
        <v>0</v>
      </c>
      <c r="BI277" s="49">
        <v>0</v>
      </c>
      <c r="BJ277" s="48">
        <v>0</v>
      </c>
      <c r="BK277" s="49">
        <v>0</v>
      </c>
      <c r="BL277" s="48">
        <v>6</v>
      </c>
      <c r="BM277" s="49">
        <v>100</v>
      </c>
      <c r="BN277" s="48">
        <v>6</v>
      </c>
    </row>
    <row r="278" spans="1:66" ht="15">
      <c r="A278" s="65" t="s">
        <v>294</v>
      </c>
      <c r="B278" s="65" t="s">
        <v>409</v>
      </c>
      <c r="C278" s="66" t="s">
        <v>3239</v>
      </c>
      <c r="D278" s="67">
        <v>6.5</v>
      </c>
      <c r="E278" s="68" t="s">
        <v>132</v>
      </c>
      <c r="F278" s="69">
        <v>16.5</v>
      </c>
      <c r="G278" s="66"/>
      <c r="H278" s="70"/>
      <c r="I278" s="71"/>
      <c r="J278" s="71"/>
      <c r="K278" s="34" t="s">
        <v>66</v>
      </c>
      <c r="L278" s="78">
        <v>278</v>
      </c>
      <c r="M278" s="78"/>
      <c r="N278" s="73"/>
      <c r="O278" s="80" t="s">
        <v>420</v>
      </c>
      <c r="P278" s="82">
        <v>43699.01372685185</v>
      </c>
      <c r="Q278" s="80" t="s">
        <v>2151</v>
      </c>
      <c r="R278" s="80"/>
      <c r="S278" s="80"/>
      <c r="T278" s="80"/>
      <c r="U278" s="80"/>
      <c r="V278" s="83" t="s">
        <v>571</v>
      </c>
      <c r="W278" s="82">
        <v>43699.01372685185</v>
      </c>
      <c r="X278" s="86">
        <v>43699</v>
      </c>
      <c r="Y278" s="88" t="s">
        <v>2250</v>
      </c>
      <c r="Z278" s="83" t="s">
        <v>2314</v>
      </c>
      <c r="AA278" s="80"/>
      <c r="AB278" s="80"/>
      <c r="AC278" s="88" t="s">
        <v>2365</v>
      </c>
      <c r="AD278" s="88" t="s">
        <v>2366</v>
      </c>
      <c r="AE278" s="80" t="b">
        <v>0</v>
      </c>
      <c r="AF278" s="80">
        <v>1</v>
      </c>
      <c r="AG278" s="88" t="s">
        <v>871</v>
      </c>
      <c r="AH278" s="80" t="b">
        <v>0</v>
      </c>
      <c r="AI278" s="80" t="s">
        <v>877</v>
      </c>
      <c r="AJ278" s="80"/>
      <c r="AK278" s="88" t="s">
        <v>887</v>
      </c>
      <c r="AL278" s="80" t="b">
        <v>0</v>
      </c>
      <c r="AM278" s="80">
        <v>0</v>
      </c>
      <c r="AN278" s="88" t="s">
        <v>887</v>
      </c>
      <c r="AO278" s="80" t="s">
        <v>893</v>
      </c>
      <c r="AP278" s="80" t="b">
        <v>0</v>
      </c>
      <c r="AQ278" s="88" t="s">
        <v>2366</v>
      </c>
      <c r="AR278" s="80" t="s">
        <v>2397</v>
      </c>
      <c r="AS278" s="80">
        <v>0</v>
      </c>
      <c r="AT278" s="80">
        <v>0</v>
      </c>
      <c r="AU278" s="80"/>
      <c r="AV278" s="80"/>
      <c r="AW278" s="80"/>
      <c r="AX278" s="80"/>
      <c r="AY278" s="80"/>
      <c r="AZ278" s="80"/>
      <c r="BA278" s="80"/>
      <c r="BB278" s="80"/>
      <c r="BC278">
        <v>3</v>
      </c>
      <c r="BD278" s="79" t="str">
        <f>REPLACE(INDEX(GroupVertices[Group],MATCH(Edges[[#This Row],[Vertex 1]],GroupVertices[Vertex],0)),1,1,"")</f>
        <v>19</v>
      </c>
      <c r="BE278" s="79" t="str">
        <f>REPLACE(INDEX(GroupVertices[Group],MATCH(Edges[[#This Row],[Vertex 2]],GroupVertices[Vertex],0)),1,1,"")</f>
        <v>19</v>
      </c>
      <c r="BF278" s="48">
        <v>0</v>
      </c>
      <c r="BG278" s="49">
        <v>0</v>
      </c>
      <c r="BH278" s="48">
        <v>1</v>
      </c>
      <c r="BI278" s="49">
        <v>10</v>
      </c>
      <c r="BJ278" s="48">
        <v>0</v>
      </c>
      <c r="BK278" s="49">
        <v>0</v>
      </c>
      <c r="BL278" s="48">
        <v>9</v>
      </c>
      <c r="BM278" s="49">
        <v>90</v>
      </c>
      <c r="BN278" s="48">
        <v>10</v>
      </c>
    </row>
    <row r="279" spans="1:66" ht="15">
      <c r="A279" s="65" t="s">
        <v>409</v>
      </c>
      <c r="B279" s="65" t="s">
        <v>294</v>
      </c>
      <c r="C279" s="66" t="s">
        <v>3237</v>
      </c>
      <c r="D279" s="67">
        <v>4.75</v>
      </c>
      <c r="E279" s="68" t="s">
        <v>132</v>
      </c>
      <c r="F279" s="69">
        <v>20.75</v>
      </c>
      <c r="G279" s="66"/>
      <c r="H279" s="70"/>
      <c r="I279" s="71"/>
      <c r="J279" s="71"/>
      <c r="K279" s="34" t="s">
        <v>66</v>
      </c>
      <c r="L279" s="78">
        <v>279</v>
      </c>
      <c r="M279" s="78"/>
      <c r="N279" s="73"/>
      <c r="O279" s="80" t="s">
        <v>420</v>
      </c>
      <c r="P279" s="82">
        <v>43699.01342592593</v>
      </c>
      <c r="Q279" s="80" t="s">
        <v>2152</v>
      </c>
      <c r="R279" s="80"/>
      <c r="S279" s="80"/>
      <c r="T279" s="80"/>
      <c r="U279" s="80"/>
      <c r="V279" s="83" t="s">
        <v>1761</v>
      </c>
      <c r="W279" s="82">
        <v>43699.01342592593</v>
      </c>
      <c r="X279" s="86">
        <v>43699</v>
      </c>
      <c r="Y279" s="88" t="s">
        <v>2251</v>
      </c>
      <c r="Z279" s="83" t="s">
        <v>2315</v>
      </c>
      <c r="AA279" s="80"/>
      <c r="AB279" s="80"/>
      <c r="AC279" s="88" t="s">
        <v>2366</v>
      </c>
      <c r="AD279" s="88" t="s">
        <v>2364</v>
      </c>
      <c r="AE279" s="80" t="b">
        <v>0</v>
      </c>
      <c r="AF279" s="80">
        <v>1</v>
      </c>
      <c r="AG279" s="88" t="s">
        <v>2383</v>
      </c>
      <c r="AH279" s="80" t="b">
        <v>0</v>
      </c>
      <c r="AI279" s="80" t="s">
        <v>877</v>
      </c>
      <c r="AJ279" s="80"/>
      <c r="AK279" s="88" t="s">
        <v>887</v>
      </c>
      <c r="AL279" s="80" t="b">
        <v>0</v>
      </c>
      <c r="AM279" s="80">
        <v>0</v>
      </c>
      <c r="AN279" s="88" t="s">
        <v>887</v>
      </c>
      <c r="AO279" s="80" t="s">
        <v>898</v>
      </c>
      <c r="AP279" s="80" t="b">
        <v>0</v>
      </c>
      <c r="AQ279" s="88" t="s">
        <v>2364</v>
      </c>
      <c r="AR279" s="80" t="s">
        <v>2397</v>
      </c>
      <c r="AS279" s="80">
        <v>0</v>
      </c>
      <c r="AT279" s="80">
        <v>0</v>
      </c>
      <c r="AU279" s="80"/>
      <c r="AV279" s="80"/>
      <c r="AW279" s="80"/>
      <c r="AX279" s="80"/>
      <c r="AY279" s="80"/>
      <c r="AZ279" s="80"/>
      <c r="BA279" s="80"/>
      <c r="BB279" s="80"/>
      <c r="BC279">
        <v>2</v>
      </c>
      <c r="BD279" s="79" t="str">
        <f>REPLACE(INDEX(GroupVertices[Group],MATCH(Edges[[#This Row],[Vertex 1]],GroupVertices[Vertex],0)),1,1,"")</f>
        <v>19</v>
      </c>
      <c r="BE279" s="79" t="str">
        <f>REPLACE(INDEX(GroupVertices[Group],MATCH(Edges[[#This Row],[Vertex 2]],GroupVertices[Vertex],0)),1,1,"")</f>
        <v>19</v>
      </c>
      <c r="BF279" s="48">
        <v>0</v>
      </c>
      <c r="BG279" s="49">
        <v>0</v>
      </c>
      <c r="BH279" s="48">
        <v>0</v>
      </c>
      <c r="BI279" s="49">
        <v>0</v>
      </c>
      <c r="BJ279" s="48">
        <v>0</v>
      </c>
      <c r="BK279" s="49">
        <v>0</v>
      </c>
      <c r="BL279" s="48">
        <v>16</v>
      </c>
      <c r="BM279" s="49">
        <v>100</v>
      </c>
      <c r="BN279" s="48">
        <v>16</v>
      </c>
    </row>
    <row r="280" spans="1:66" ht="15">
      <c r="A280" s="65" t="s">
        <v>409</v>
      </c>
      <c r="B280" s="65" t="s">
        <v>294</v>
      </c>
      <c r="C280" s="66" t="s">
        <v>3237</v>
      </c>
      <c r="D280" s="67">
        <v>4.75</v>
      </c>
      <c r="E280" s="68" t="s">
        <v>132</v>
      </c>
      <c r="F280" s="69">
        <v>20.75</v>
      </c>
      <c r="G280" s="66"/>
      <c r="H280" s="70"/>
      <c r="I280" s="71"/>
      <c r="J280" s="71"/>
      <c r="K280" s="34" t="s">
        <v>66</v>
      </c>
      <c r="L280" s="78">
        <v>280</v>
      </c>
      <c r="M280" s="78"/>
      <c r="N280" s="73"/>
      <c r="O280" s="80" t="s">
        <v>420</v>
      </c>
      <c r="P280" s="82">
        <v>43699.01513888889</v>
      </c>
      <c r="Q280" s="80" t="s">
        <v>2153</v>
      </c>
      <c r="R280" s="80"/>
      <c r="S280" s="80"/>
      <c r="T280" s="80"/>
      <c r="U280" s="80"/>
      <c r="V280" s="83" t="s">
        <v>1761</v>
      </c>
      <c r="W280" s="82">
        <v>43699.01513888889</v>
      </c>
      <c r="X280" s="86">
        <v>43699</v>
      </c>
      <c r="Y280" s="88" t="s">
        <v>2252</v>
      </c>
      <c r="Z280" s="83" t="s">
        <v>2316</v>
      </c>
      <c r="AA280" s="80"/>
      <c r="AB280" s="80"/>
      <c r="AC280" s="88" t="s">
        <v>835</v>
      </c>
      <c r="AD280" s="88" t="s">
        <v>2365</v>
      </c>
      <c r="AE280" s="80" t="b">
        <v>0</v>
      </c>
      <c r="AF280" s="80">
        <v>0</v>
      </c>
      <c r="AG280" s="88" t="s">
        <v>2383</v>
      </c>
      <c r="AH280" s="80" t="b">
        <v>0</v>
      </c>
      <c r="AI280" s="80" t="s">
        <v>877</v>
      </c>
      <c r="AJ280" s="80"/>
      <c r="AK280" s="88" t="s">
        <v>887</v>
      </c>
      <c r="AL280" s="80" t="b">
        <v>0</v>
      </c>
      <c r="AM280" s="80">
        <v>0</v>
      </c>
      <c r="AN280" s="88" t="s">
        <v>887</v>
      </c>
      <c r="AO280" s="80" t="s">
        <v>898</v>
      </c>
      <c r="AP280" s="80" t="b">
        <v>0</v>
      </c>
      <c r="AQ280" s="88" t="s">
        <v>2365</v>
      </c>
      <c r="AR280" s="80" t="s">
        <v>2397</v>
      </c>
      <c r="AS280" s="80">
        <v>0</v>
      </c>
      <c r="AT280" s="80">
        <v>0</v>
      </c>
      <c r="AU280" s="80"/>
      <c r="AV280" s="80"/>
      <c r="AW280" s="80"/>
      <c r="AX280" s="80"/>
      <c r="AY280" s="80"/>
      <c r="AZ280" s="80"/>
      <c r="BA280" s="80"/>
      <c r="BB280" s="80"/>
      <c r="BC280">
        <v>2</v>
      </c>
      <c r="BD280" s="79" t="str">
        <f>REPLACE(INDEX(GroupVertices[Group],MATCH(Edges[[#This Row],[Vertex 1]],GroupVertices[Vertex],0)),1,1,"")</f>
        <v>19</v>
      </c>
      <c r="BE280" s="79" t="str">
        <f>REPLACE(INDEX(GroupVertices[Group],MATCH(Edges[[#This Row],[Vertex 2]],GroupVertices[Vertex],0)),1,1,"")</f>
        <v>19</v>
      </c>
      <c r="BF280" s="48">
        <v>0</v>
      </c>
      <c r="BG280" s="49">
        <v>0</v>
      </c>
      <c r="BH280" s="48">
        <v>0</v>
      </c>
      <c r="BI280" s="49">
        <v>0</v>
      </c>
      <c r="BJ280" s="48">
        <v>0</v>
      </c>
      <c r="BK280" s="49">
        <v>0</v>
      </c>
      <c r="BL280" s="48">
        <v>6</v>
      </c>
      <c r="BM280" s="49">
        <v>100</v>
      </c>
      <c r="BN280" s="48">
        <v>6</v>
      </c>
    </row>
    <row r="281" spans="1:66" ht="15">
      <c r="A281" s="65" t="s">
        <v>409</v>
      </c>
      <c r="B281" s="65" t="s">
        <v>409</v>
      </c>
      <c r="C281" s="66" t="s">
        <v>3236</v>
      </c>
      <c r="D281" s="67">
        <v>3</v>
      </c>
      <c r="E281" s="68" t="s">
        <v>132</v>
      </c>
      <c r="F281" s="69">
        <v>25</v>
      </c>
      <c r="G281" s="66"/>
      <c r="H281" s="70"/>
      <c r="I281" s="71"/>
      <c r="J281" s="71"/>
      <c r="K281" s="34" t="s">
        <v>65</v>
      </c>
      <c r="L281" s="78">
        <v>281</v>
      </c>
      <c r="M281" s="78"/>
      <c r="N281" s="73"/>
      <c r="O281" s="80" t="s">
        <v>197</v>
      </c>
      <c r="P281" s="82">
        <v>43698.960324074076</v>
      </c>
      <c r="Q281" s="80" t="s">
        <v>2154</v>
      </c>
      <c r="R281" s="80"/>
      <c r="S281" s="80"/>
      <c r="T281" s="80"/>
      <c r="U281" s="83" t="s">
        <v>2204</v>
      </c>
      <c r="V281" s="83" t="s">
        <v>2204</v>
      </c>
      <c r="W281" s="82">
        <v>43698.960324074076</v>
      </c>
      <c r="X281" s="86">
        <v>43698</v>
      </c>
      <c r="Y281" s="88" t="s">
        <v>2253</v>
      </c>
      <c r="Z281" s="83" t="s">
        <v>2317</v>
      </c>
      <c r="AA281" s="80"/>
      <c r="AB281" s="80"/>
      <c r="AC281" s="88" t="s">
        <v>2367</v>
      </c>
      <c r="AD281" s="80"/>
      <c r="AE281" s="80" t="b">
        <v>0</v>
      </c>
      <c r="AF281" s="80">
        <v>4</v>
      </c>
      <c r="AG281" s="88" t="s">
        <v>887</v>
      </c>
      <c r="AH281" s="80" t="b">
        <v>0</v>
      </c>
      <c r="AI281" s="80" t="s">
        <v>2388</v>
      </c>
      <c r="AJ281" s="80"/>
      <c r="AK281" s="88" t="s">
        <v>887</v>
      </c>
      <c r="AL281" s="80" t="b">
        <v>0</v>
      </c>
      <c r="AM281" s="80">
        <v>0</v>
      </c>
      <c r="AN281" s="88" t="s">
        <v>887</v>
      </c>
      <c r="AO281" s="80" t="s">
        <v>898</v>
      </c>
      <c r="AP281" s="80" t="b">
        <v>0</v>
      </c>
      <c r="AQ281" s="88" t="s">
        <v>2367</v>
      </c>
      <c r="AR281" s="80" t="s">
        <v>2397</v>
      </c>
      <c r="AS281" s="80">
        <v>0</v>
      </c>
      <c r="AT281" s="80">
        <v>0</v>
      </c>
      <c r="AU281" s="80"/>
      <c r="AV281" s="80"/>
      <c r="AW281" s="80"/>
      <c r="AX281" s="80"/>
      <c r="AY281" s="80"/>
      <c r="AZ281" s="80"/>
      <c r="BA281" s="80"/>
      <c r="BB281" s="80"/>
      <c r="BC281">
        <v>1</v>
      </c>
      <c r="BD281" s="79" t="str">
        <f>REPLACE(INDEX(GroupVertices[Group],MATCH(Edges[[#This Row],[Vertex 1]],GroupVertices[Vertex],0)),1,1,"")</f>
        <v>19</v>
      </c>
      <c r="BE281" s="79" t="str">
        <f>REPLACE(INDEX(GroupVertices[Group],MATCH(Edges[[#This Row],[Vertex 2]],GroupVertices[Vertex],0)),1,1,"")</f>
        <v>19</v>
      </c>
      <c r="BF281" s="48">
        <v>0</v>
      </c>
      <c r="BG281" s="49">
        <v>0</v>
      </c>
      <c r="BH281" s="48">
        <v>0</v>
      </c>
      <c r="BI281" s="49">
        <v>0</v>
      </c>
      <c r="BJ281" s="48">
        <v>0</v>
      </c>
      <c r="BK281" s="49">
        <v>0</v>
      </c>
      <c r="BL281" s="48">
        <v>2</v>
      </c>
      <c r="BM281" s="49">
        <v>100</v>
      </c>
      <c r="BN281" s="48">
        <v>2</v>
      </c>
    </row>
    <row r="282" spans="1:66" ht="15">
      <c r="A282" s="65" t="s">
        <v>308</v>
      </c>
      <c r="B282" s="65" t="s">
        <v>307</v>
      </c>
      <c r="C282" s="66" t="s">
        <v>3237</v>
      </c>
      <c r="D282" s="67">
        <v>4.75</v>
      </c>
      <c r="E282" s="68" t="s">
        <v>132</v>
      </c>
      <c r="F282" s="69">
        <v>20.75</v>
      </c>
      <c r="G282" s="66"/>
      <c r="H282" s="70"/>
      <c r="I282" s="71"/>
      <c r="J282" s="71"/>
      <c r="K282" s="34" t="s">
        <v>65</v>
      </c>
      <c r="L282" s="78">
        <v>282</v>
      </c>
      <c r="M282" s="78"/>
      <c r="N282" s="73"/>
      <c r="O282" s="80" t="s">
        <v>419</v>
      </c>
      <c r="P282" s="82">
        <v>43698.73877314815</v>
      </c>
      <c r="Q282" s="80" t="s">
        <v>2155</v>
      </c>
      <c r="R282" s="80"/>
      <c r="S282" s="80"/>
      <c r="T282" s="80"/>
      <c r="U282" s="83" t="s">
        <v>517</v>
      </c>
      <c r="V282" s="83" t="s">
        <v>517</v>
      </c>
      <c r="W282" s="82">
        <v>43698.73877314815</v>
      </c>
      <c r="X282" s="86">
        <v>43698</v>
      </c>
      <c r="Y282" s="88" t="s">
        <v>2254</v>
      </c>
      <c r="Z282" s="83" t="s">
        <v>500</v>
      </c>
      <c r="AA282" s="80"/>
      <c r="AB282" s="80"/>
      <c r="AC282" s="88" t="s">
        <v>818</v>
      </c>
      <c r="AD282" s="80"/>
      <c r="AE282" s="80" t="b">
        <v>0</v>
      </c>
      <c r="AF282" s="80">
        <v>42584</v>
      </c>
      <c r="AG282" s="88" t="s">
        <v>887</v>
      </c>
      <c r="AH282" s="80" t="b">
        <v>0</v>
      </c>
      <c r="AI282" s="80" t="s">
        <v>877</v>
      </c>
      <c r="AJ282" s="80"/>
      <c r="AK282" s="88" t="s">
        <v>887</v>
      </c>
      <c r="AL282" s="80" t="b">
        <v>0</v>
      </c>
      <c r="AM282" s="80">
        <v>13322</v>
      </c>
      <c r="AN282" s="88" t="s">
        <v>887</v>
      </c>
      <c r="AO282" s="80" t="s">
        <v>891</v>
      </c>
      <c r="AP282" s="80" t="b">
        <v>0</v>
      </c>
      <c r="AQ282" s="88" t="s">
        <v>818</v>
      </c>
      <c r="AR282" s="80" t="s">
        <v>2397</v>
      </c>
      <c r="AS282" s="80">
        <v>0</v>
      </c>
      <c r="AT282" s="80">
        <v>0</v>
      </c>
      <c r="AU282" s="80"/>
      <c r="AV282" s="80"/>
      <c r="AW282" s="80"/>
      <c r="AX282" s="80"/>
      <c r="AY282" s="80"/>
      <c r="AZ282" s="80"/>
      <c r="BA282" s="80"/>
      <c r="BB282" s="80"/>
      <c r="BC282">
        <v>2</v>
      </c>
      <c r="BD282" s="79" t="str">
        <f>REPLACE(INDEX(GroupVertices[Group],MATCH(Edges[[#This Row],[Vertex 1]],GroupVertices[Vertex],0)),1,1,"")</f>
        <v>1</v>
      </c>
      <c r="BE282" s="79" t="str">
        <f>REPLACE(INDEX(GroupVertices[Group],MATCH(Edges[[#This Row],[Vertex 2]],GroupVertices[Vertex],0)),1,1,"")</f>
        <v>1</v>
      </c>
      <c r="BF282" s="48"/>
      <c r="BG282" s="49"/>
      <c r="BH282" s="48"/>
      <c r="BI282" s="49"/>
      <c r="BJ282" s="48"/>
      <c r="BK282" s="49"/>
      <c r="BL282" s="48"/>
      <c r="BM282" s="49"/>
      <c r="BN282" s="48"/>
    </row>
    <row r="283" spans="1:66" ht="15">
      <c r="A283" s="65" t="s">
        <v>308</v>
      </c>
      <c r="B283" s="65" t="s">
        <v>307</v>
      </c>
      <c r="C283" s="66" t="s">
        <v>3237</v>
      </c>
      <c r="D283" s="67">
        <v>4.75</v>
      </c>
      <c r="E283" s="68" t="s">
        <v>132</v>
      </c>
      <c r="F283" s="69">
        <v>20.75</v>
      </c>
      <c r="G283" s="66"/>
      <c r="H283" s="70"/>
      <c r="I283" s="71"/>
      <c r="J283" s="71"/>
      <c r="K283" s="34" t="s">
        <v>65</v>
      </c>
      <c r="L283" s="78">
        <v>283</v>
      </c>
      <c r="M283" s="78"/>
      <c r="N283" s="73"/>
      <c r="O283" s="80" t="s">
        <v>419</v>
      </c>
      <c r="P283" s="82">
        <v>43698.73877314815</v>
      </c>
      <c r="Q283" s="80" t="s">
        <v>2155</v>
      </c>
      <c r="R283" s="80"/>
      <c r="S283" s="80"/>
      <c r="T283" s="80"/>
      <c r="U283" s="83" t="s">
        <v>517</v>
      </c>
      <c r="V283" s="83" t="s">
        <v>517</v>
      </c>
      <c r="W283" s="82">
        <v>43698.73877314815</v>
      </c>
      <c r="X283" s="86">
        <v>43698</v>
      </c>
      <c r="Y283" s="88" t="s">
        <v>2254</v>
      </c>
      <c r="Z283" s="83" t="s">
        <v>500</v>
      </c>
      <c r="AA283" s="80"/>
      <c r="AB283" s="80"/>
      <c r="AC283" s="88" t="s">
        <v>818</v>
      </c>
      <c r="AD283" s="80"/>
      <c r="AE283" s="80" t="b">
        <v>0</v>
      </c>
      <c r="AF283" s="80">
        <v>42584</v>
      </c>
      <c r="AG283" s="88" t="s">
        <v>887</v>
      </c>
      <c r="AH283" s="80" t="b">
        <v>0</v>
      </c>
      <c r="AI283" s="80" t="s">
        <v>877</v>
      </c>
      <c r="AJ283" s="80"/>
      <c r="AK283" s="88" t="s">
        <v>887</v>
      </c>
      <c r="AL283" s="80" t="b">
        <v>0</v>
      </c>
      <c r="AM283" s="80">
        <v>13322</v>
      </c>
      <c r="AN283" s="88" t="s">
        <v>887</v>
      </c>
      <c r="AO283" s="80" t="s">
        <v>891</v>
      </c>
      <c r="AP283" s="80" t="b">
        <v>0</v>
      </c>
      <c r="AQ283" s="88" t="s">
        <v>818</v>
      </c>
      <c r="AR283" s="80" t="s">
        <v>2397</v>
      </c>
      <c r="AS283" s="80">
        <v>0</v>
      </c>
      <c r="AT283" s="80">
        <v>0</v>
      </c>
      <c r="AU283" s="80"/>
      <c r="AV283" s="80"/>
      <c r="AW283" s="80"/>
      <c r="AX283" s="80"/>
      <c r="AY283" s="80"/>
      <c r="AZ283" s="80"/>
      <c r="BA283" s="80"/>
      <c r="BB283" s="80"/>
      <c r="BC283">
        <v>2</v>
      </c>
      <c r="BD283" s="79" t="str">
        <f>REPLACE(INDEX(GroupVertices[Group],MATCH(Edges[[#This Row],[Vertex 1]],GroupVertices[Vertex],0)),1,1,"")</f>
        <v>1</v>
      </c>
      <c r="BE283" s="79" t="str">
        <f>REPLACE(INDEX(GroupVertices[Group],MATCH(Edges[[#This Row],[Vertex 2]],GroupVertices[Vertex],0)),1,1,"")</f>
        <v>1</v>
      </c>
      <c r="BF283" s="48">
        <v>0</v>
      </c>
      <c r="BG283" s="49">
        <v>0</v>
      </c>
      <c r="BH283" s="48">
        <v>0</v>
      </c>
      <c r="BI283" s="49">
        <v>0</v>
      </c>
      <c r="BJ283" s="48">
        <v>0</v>
      </c>
      <c r="BK283" s="49">
        <v>0</v>
      </c>
      <c r="BL283" s="48">
        <v>7</v>
      </c>
      <c r="BM283" s="49">
        <v>100</v>
      </c>
      <c r="BN283" s="48">
        <v>7</v>
      </c>
    </row>
    <row r="284" spans="1:66" ht="15">
      <c r="A284" s="65" t="s">
        <v>414</v>
      </c>
      <c r="B284" s="65" t="s">
        <v>308</v>
      </c>
      <c r="C284" s="66" t="s">
        <v>3236</v>
      </c>
      <c r="D284" s="67">
        <v>3</v>
      </c>
      <c r="E284" s="68" t="s">
        <v>132</v>
      </c>
      <c r="F284" s="69">
        <v>25</v>
      </c>
      <c r="G284" s="66"/>
      <c r="H284" s="70"/>
      <c r="I284" s="71"/>
      <c r="J284" s="71"/>
      <c r="K284" s="34" t="s">
        <v>65</v>
      </c>
      <c r="L284" s="78">
        <v>284</v>
      </c>
      <c r="M284" s="78"/>
      <c r="N284" s="73"/>
      <c r="O284" s="80" t="s">
        <v>420</v>
      </c>
      <c r="P284" s="82">
        <v>43699.32356481482</v>
      </c>
      <c r="Q284" s="80" t="s">
        <v>2156</v>
      </c>
      <c r="R284" s="80"/>
      <c r="S284" s="80"/>
      <c r="T284" s="80"/>
      <c r="U284" s="80"/>
      <c r="V284" s="83" t="s">
        <v>1766</v>
      </c>
      <c r="W284" s="82">
        <v>43699.32356481482</v>
      </c>
      <c r="X284" s="86">
        <v>43699</v>
      </c>
      <c r="Y284" s="88" t="s">
        <v>2255</v>
      </c>
      <c r="Z284" s="83" t="s">
        <v>2318</v>
      </c>
      <c r="AA284" s="80"/>
      <c r="AB284" s="80"/>
      <c r="AC284" s="88" t="s">
        <v>2368</v>
      </c>
      <c r="AD284" s="88" t="s">
        <v>2369</v>
      </c>
      <c r="AE284" s="80" t="b">
        <v>0</v>
      </c>
      <c r="AF284" s="80">
        <v>108</v>
      </c>
      <c r="AG284" s="88" t="s">
        <v>839</v>
      </c>
      <c r="AH284" s="80" t="b">
        <v>0</v>
      </c>
      <c r="AI284" s="80" t="s">
        <v>877</v>
      </c>
      <c r="AJ284" s="80"/>
      <c r="AK284" s="88" t="s">
        <v>887</v>
      </c>
      <c r="AL284" s="80" t="b">
        <v>0</v>
      </c>
      <c r="AM284" s="80">
        <v>1</v>
      </c>
      <c r="AN284" s="88" t="s">
        <v>887</v>
      </c>
      <c r="AO284" s="80" t="s">
        <v>891</v>
      </c>
      <c r="AP284" s="80" t="b">
        <v>0</v>
      </c>
      <c r="AQ284" s="88" t="s">
        <v>2369</v>
      </c>
      <c r="AR284" s="80" t="s">
        <v>2397</v>
      </c>
      <c r="AS284" s="80">
        <v>0</v>
      </c>
      <c r="AT284" s="80">
        <v>0</v>
      </c>
      <c r="AU284" s="80"/>
      <c r="AV284" s="80"/>
      <c r="AW284" s="80"/>
      <c r="AX284" s="80"/>
      <c r="AY284" s="80"/>
      <c r="AZ284" s="80"/>
      <c r="BA284" s="80"/>
      <c r="BB284" s="80"/>
      <c r="BC284">
        <v>1</v>
      </c>
      <c r="BD284" s="79" t="str">
        <f>REPLACE(INDEX(GroupVertices[Group],MATCH(Edges[[#This Row],[Vertex 1]],GroupVertices[Vertex],0)),1,1,"")</f>
        <v>12</v>
      </c>
      <c r="BE284" s="79" t="str">
        <f>REPLACE(INDEX(GroupVertices[Group],MATCH(Edges[[#This Row],[Vertex 2]],GroupVertices[Vertex],0)),1,1,"")</f>
        <v>1</v>
      </c>
      <c r="BF284" s="48">
        <v>0</v>
      </c>
      <c r="BG284" s="49">
        <v>0</v>
      </c>
      <c r="BH284" s="48">
        <v>2</v>
      </c>
      <c r="BI284" s="49">
        <v>20</v>
      </c>
      <c r="BJ284" s="48">
        <v>0</v>
      </c>
      <c r="BK284" s="49">
        <v>0</v>
      </c>
      <c r="BL284" s="48">
        <v>8</v>
      </c>
      <c r="BM284" s="49">
        <v>80</v>
      </c>
      <c r="BN284" s="48">
        <v>10</v>
      </c>
    </row>
    <row r="285" spans="1:66" ht="15">
      <c r="A285" s="65" t="s">
        <v>308</v>
      </c>
      <c r="B285" s="65" t="s">
        <v>308</v>
      </c>
      <c r="C285" s="66" t="s">
        <v>3237</v>
      </c>
      <c r="D285" s="67">
        <v>4.75</v>
      </c>
      <c r="E285" s="68" t="s">
        <v>132</v>
      </c>
      <c r="F285" s="69">
        <v>20.75</v>
      </c>
      <c r="G285" s="66"/>
      <c r="H285" s="70"/>
      <c r="I285" s="71"/>
      <c r="J285" s="71"/>
      <c r="K285" s="34" t="s">
        <v>65</v>
      </c>
      <c r="L285" s="78">
        <v>285</v>
      </c>
      <c r="M285" s="78"/>
      <c r="N285" s="73"/>
      <c r="O285" s="80" t="s">
        <v>197</v>
      </c>
      <c r="P285" s="82">
        <v>43698.73092592593</v>
      </c>
      <c r="Q285" s="80" t="s">
        <v>2157</v>
      </c>
      <c r="R285" s="80"/>
      <c r="S285" s="80"/>
      <c r="T285" s="80"/>
      <c r="U285" s="80"/>
      <c r="V285" s="83" t="s">
        <v>1656</v>
      </c>
      <c r="W285" s="82">
        <v>43698.73092592593</v>
      </c>
      <c r="X285" s="86">
        <v>43698</v>
      </c>
      <c r="Y285" s="88" t="s">
        <v>2256</v>
      </c>
      <c r="Z285" s="83" t="s">
        <v>2319</v>
      </c>
      <c r="AA285" s="80"/>
      <c r="AB285" s="80"/>
      <c r="AC285" s="88" t="s">
        <v>2369</v>
      </c>
      <c r="AD285" s="80"/>
      <c r="AE285" s="80" t="b">
        <v>0</v>
      </c>
      <c r="AF285" s="80">
        <v>86086</v>
      </c>
      <c r="AG285" s="88" t="s">
        <v>887</v>
      </c>
      <c r="AH285" s="80" t="b">
        <v>0</v>
      </c>
      <c r="AI285" s="80" t="s">
        <v>877</v>
      </c>
      <c r="AJ285" s="80"/>
      <c r="AK285" s="88" t="s">
        <v>887</v>
      </c>
      <c r="AL285" s="80" t="b">
        <v>0</v>
      </c>
      <c r="AM285" s="80">
        <v>19010</v>
      </c>
      <c r="AN285" s="88" t="s">
        <v>887</v>
      </c>
      <c r="AO285" s="80" t="s">
        <v>891</v>
      </c>
      <c r="AP285" s="80" t="b">
        <v>0</v>
      </c>
      <c r="AQ285" s="88" t="s">
        <v>2369</v>
      </c>
      <c r="AR285" s="80" t="s">
        <v>2397</v>
      </c>
      <c r="AS285" s="80">
        <v>0</v>
      </c>
      <c r="AT285" s="80">
        <v>0</v>
      </c>
      <c r="AU285" s="80"/>
      <c r="AV285" s="80"/>
      <c r="AW285" s="80"/>
      <c r="AX285" s="80"/>
      <c r="AY285" s="80"/>
      <c r="AZ285" s="80"/>
      <c r="BA285" s="80"/>
      <c r="BB285" s="80"/>
      <c r="BC285">
        <v>2</v>
      </c>
      <c r="BD285" s="79" t="str">
        <f>REPLACE(INDEX(GroupVertices[Group],MATCH(Edges[[#This Row],[Vertex 1]],GroupVertices[Vertex],0)),1,1,"")</f>
        <v>1</v>
      </c>
      <c r="BE285" s="79" t="str">
        <f>REPLACE(INDEX(GroupVertices[Group],MATCH(Edges[[#This Row],[Vertex 2]],GroupVertices[Vertex],0)),1,1,"")</f>
        <v>1</v>
      </c>
      <c r="BF285" s="48"/>
      <c r="BG285" s="49"/>
      <c r="BH285" s="48"/>
      <c r="BI285" s="49"/>
      <c r="BJ285" s="48"/>
      <c r="BK285" s="49"/>
      <c r="BL285" s="48"/>
      <c r="BM285" s="49"/>
      <c r="BN285" s="48"/>
    </row>
    <row r="286" spans="1:66" ht="15">
      <c r="A286" s="65" t="s">
        <v>308</v>
      </c>
      <c r="B286" s="65" t="s">
        <v>308</v>
      </c>
      <c r="C286" s="66" t="s">
        <v>3237</v>
      </c>
      <c r="D286" s="67">
        <v>4.75</v>
      </c>
      <c r="E286" s="68" t="s">
        <v>132</v>
      </c>
      <c r="F286" s="69">
        <v>20.75</v>
      </c>
      <c r="G286" s="66"/>
      <c r="H286" s="70"/>
      <c r="I286" s="71"/>
      <c r="J286" s="71"/>
      <c r="K286" s="34" t="s">
        <v>65</v>
      </c>
      <c r="L286" s="78">
        <v>286</v>
      </c>
      <c r="M286" s="78"/>
      <c r="N286" s="73"/>
      <c r="O286" s="80" t="s">
        <v>197</v>
      </c>
      <c r="P286" s="82">
        <v>43698.73092592593</v>
      </c>
      <c r="Q286" s="80" t="s">
        <v>2157</v>
      </c>
      <c r="R286" s="80"/>
      <c r="S286" s="80"/>
      <c r="T286" s="80"/>
      <c r="U286" s="80"/>
      <c r="V286" s="83" t="s">
        <v>1656</v>
      </c>
      <c r="W286" s="82">
        <v>43698.73092592593</v>
      </c>
      <c r="X286" s="86">
        <v>43698</v>
      </c>
      <c r="Y286" s="88" t="s">
        <v>2256</v>
      </c>
      <c r="Z286" s="83" t="s">
        <v>2319</v>
      </c>
      <c r="AA286" s="80"/>
      <c r="AB286" s="80"/>
      <c r="AC286" s="88" t="s">
        <v>2369</v>
      </c>
      <c r="AD286" s="80"/>
      <c r="AE286" s="80" t="b">
        <v>0</v>
      </c>
      <c r="AF286" s="80">
        <v>86085</v>
      </c>
      <c r="AG286" s="88" t="s">
        <v>887</v>
      </c>
      <c r="AH286" s="80" t="b">
        <v>0</v>
      </c>
      <c r="AI286" s="80" t="s">
        <v>877</v>
      </c>
      <c r="AJ286" s="80"/>
      <c r="AK286" s="88" t="s">
        <v>887</v>
      </c>
      <c r="AL286" s="80" t="b">
        <v>0</v>
      </c>
      <c r="AM286" s="80">
        <v>19010</v>
      </c>
      <c r="AN286" s="88" t="s">
        <v>887</v>
      </c>
      <c r="AO286" s="80" t="s">
        <v>891</v>
      </c>
      <c r="AP286" s="80" t="b">
        <v>0</v>
      </c>
      <c r="AQ286" s="88" t="s">
        <v>2369</v>
      </c>
      <c r="AR286" s="80" t="s">
        <v>2397</v>
      </c>
      <c r="AS286" s="80">
        <v>0</v>
      </c>
      <c r="AT286" s="80">
        <v>0</v>
      </c>
      <c r="AU286" s="80"/>
      <c r="AV286" s="80"/>
      <c r="AW286" s="80"/>
      <c r="AX286" s="80"/>
      <c r="AY286" s="80"/>
      <c r="AZ286" s="80"/>
      <c r="BA286" s="80"/>
      <c r="BB286" s="80"/>
      <c r="BC286">
        <v>2</v>
      </c>
      <c r="BD286" s="79" t="str">
        <f>REPLACE(INDEX(GroupVertices[Group],MATCH(Edges[[#This Row],[Vertex 1]],GroupVertices[Vertex],0)),1,1,"")</f>
        <v>1</v>
      </c>
      <c r="BE286" s="79" t="str">
        <f>REPLACE(INDEX(GroupVertices[Group],MATCH(Edges[[#This Row],[Vertex 2]],GroupVertices[Vertex],0)),1,1,"")</f>
        <v>1</v>
      </c>
      <c r="BF286" s="48">
        <v>2</v>
      </c>
      <c r="BG286" s="49">
        <v>3.7735849056603774</v>
      </c>
      <c r="BH286" s="48">
        <v>0</v>
      </c>
      <c r="BI286" s="49">
        <v>0</v>
      </c>
      <c r="BJ286" s="48">
        <v>0</v>
      </c>
      <c r="BK286" s="49">
        <v>0</v>
      </c>
      <c r="BL286" s="48">
        <v>51</v>
      </c>
      <c r="BM286" s="49">
        <v>96.22641509433963</v>
      </c>
      <c r="BN286" s="48">
        <v>53</v>
      </c>
    </row>
    <row r="287" spans="1:66" ht="15">
      <c r="A287" s="65" t="s">
        <v>288</v>
      </c>
      <c r="B287" s="65" t="s">
        <v>288</v>
      </c>
      <c r="C287" s="66" t="s">
        <v>3237</v>
      </c>
      <c r="D287" s="67">
        <v>4.75</v>
      </c>
      <c r="E287" s="68" t="s">
        <v>132</v>
      </c>
      <c r="F287" s="69">
        <v>20.75</v>
      </c>
      <c r="G287" s="66"/>
      <c r="H287" s="70"/>
      <c r="I287" s="71"/>
      <c r="J287" s="71"/>
      <c r="K287" s="34" t="s">
        <v>65</v>
      </c>
      <c r="L287" s="78">
        <v>287</v>
      </c>
      <c r="M287" s="78"/>
      <c r="N287" s="73"/>
      <c r="O287" s="80" t="s">
        <v>197</v>
      </c>
      <c r="P287" s="82">
        <v>43698.92685185185</v>
      </c>
      <c r="Q287" s="80" t="s">
        <v>2158</v>
      </c>
      <c r="R287" s="83" t="s">
        <v>2180</v>
      </c>
      <c r="S287" s="80" t="s">
        <v>504</v>
      </c>
      <c r="T287" s="80"/>
      <c r="U287" s="80"/>
      <c r="V287" s="83" t="s">
        <v>565</v>
      </c>
      <c r="W287" s="82">
        <v>43698.92685185185</v>
      </c>
      <c r="X287" s="86">
        <v>43698</v>
      </c>
      <c r="Y287" s="88" t="s">
        <v>2257</v>
      </c>
      <c r="Z287" s="83" t="s">
        <v>2320</v>
      </c>
      <c r="AA287" s="80"/>
      <c r="AB287" s="80"/>
      <c r="AC287" s="88" t="s">
        <v>832</v>
      </c>
      <c r="AD287" s="80"/>
      <c r="AE287" s="80" t="b">
        <v>0</v>
      </c>
      <c r="AF287" s="80">
        <v>2</v>
      </c>
      <c r="AG287" s="88" t="s">
        <v>887</v>
      </c>
      <c r="AH287" s="80" t="b">
        <v>1</v>
      </c>
      <c r="AI287" s="80" t="s">
        <v>877</v>
      </c>
      <c r="AJ287" s="80"/>
      <c r="AK287" s="88" t="s">
        <v>2369</v>
      </c>
      <c r="AL287" s="80" t="b">
        <v>0</v>
      </c>
      <c r="AM287" s="80">
        <v>1</v>
      </c>
      <c r="AN287" s="88" t="s">
        <v>887</v>
      </c>
      <c r="AO287" s="80" t="s">
        <v>893</v>
      </c>
      <c r="AP287" s="80" t="b">
        <v>0</v>
      </c>
      <c r="AQ287" s="88" t="s">
        <v>832</v>
      </c>
      <c r="AR287" s="80" t="s">
        <v>2397</v>
      </c>
      <c r="AS287" s="80">
        <v>0</v>
      </c>
      <c r="AT287" s="80">
        <v>0</v>
      </c>
      <c r="AU287" s="80"/>
      <c r="AV287" s="80"/>
      <c r="AW287" s="80"/>
      <c r="AX287" s="80"/>
      <c r="AY287" s="80"/>
      <c r="AZ287" s="80"/>
      <c r="BA287" s="80"/>
      <c r="BB287" s="80"/>
      <c r="BC287">
        <v>2</v>
      </c>
      <c r="BD287" s="79" t="str">
        <f>REPLACE(INDEX(GroupVertices[Group],MATCH(Edges[[#This Row],[Vertex 1]],GroupVertices[Vertex],0)),1,1,"")</f>
        <v>10</v>
      </c>
      <c r="BE287" s="79" t="str">
        <f>REPLACE(INDEX(GroupVertices[Group],MATCH(Edges[[#This Row],[Vertex 2]],GroupVertices[Vertex],0)),1,1,"")</f>
        <v>10</v>
      </c>
      <c r="BF287" s="48">
        <v>0</v>
      </c>
      <c r="BG287" s="49">
        <v>0</v>
      </c>
      <c r="BH287" s="48">
        <v>4</v>
      </c>
      <c r="BI287" s="49">
        <v>14.285714285714286</v>
      </c>
      <c r="BJ287" s="48">
        <v>0</v>
      </c>
      <c r="BK287" s="49">
        <v>0</v>
      </c>
      <c r="BL287" s="48">
        <v>24</v>
      </c>
      <c r="BM287" s="49">
        <v>85.71428571428571</v>
      </c>
      <c r="BN287" s="48">
        <v>28</v>
      </c>
    </row>
    <row r="288" spans="1:66" ht="15">
      <c r="A288" s="65" t="s">
        <v>343</v>
      </c>
      <c r="B288" s="65" t="s">
        <v>343</v>
      </c>
      <c r="C288" s="66" t="s">
        <v>3236</v>
      </c>
      <c r="D288" s="67">
        <v>3</v>
      </c>
      <c r="E288" s="68" t="s">
        <v>132</v>
      </c>
      <c r="F288" s="69">
        <v>25</v>
      </c>
      <c r="G288" s="66"/>
      <c r="H288" s="70"/>
      <c r="I288" s="71"/>
      <c r="J288" s="71"/>
      <c r="K288" s="34" t="s">
        <v>65</v>
      </c>
      <c r="L288" s="78">
        <v>288</v>
      </c>
      <c r="M288" s="78"/>
      <c r="N288" s="73"/>
      <c r="O288" s="80" t="s">
        <v>197</v>
      </c>
      <c r="P288" s="82">
        <v>43698.57079861111</v>
      </c>
      <c r="Q288" s="80" t="s">
        <v>2159</v>
      </c>
      <c r="R288" s="80"/>
      <c r="S288" s="80"/>
      <c r="T288" s="80"/>
      <c r="U288" s="80"/>
      <c r="V288" s="83" t="s">
        <v>1694</v>
      </c>
      <c r="W288" s="82">
        <v>43698.57079861111</v>
      </c>
      <c r="X288" s="86">
        <v>43698</v>
      </c>
      <c r="Y288" s="88" t="s">
        <v>2258</v>
      </c>
      <c r="Z288" s="83" t="s">
        <v>2321</v>
      </c>
      <c r="AA288" s="80"/>
      <c r="AB288" s="80"/>
      <c r="AC288" s="88" t="s">
        <v>2370</v>
      </c>
      <c r="AD288" s="80"/>
      <c r="AE288" s="80" t="b">
        <v>0</v>
      </c>
      <c r="AF288" s="80">
        <v>1388</v>
      </c>
      <c r="AG288" s="88" t="s">
        <v>887</v>
      </c>
      <c r="AH288" s="80" t="b">
        <v>0</v>
      </c>
      <c r="AI288" s="80" t="s">
        <v>877</v>
      </c>
      <c r="AJ288" s="80"/>
      <c r="AK288" s="88" t="s">
        <v>887</v>
      </c>
      <c r="AL288" s="80" t="b">
        <v>0</v>
      </c>
      <c r="AM288" s="80">
        <v>362</v>
      </c>
      <c r="AN288" s="88" t="s">
        <v>887</v>
      </c>
      <c r="AO288" s="80" t="s">
        <v>891</v>
      </c>
      <c r="AP288" s="80" t="b">
        <v>0</v>
      </c>
      <c r="AQ288" s="88" t="s">
        <v>2370</v>
      </c>
      <c r="AR288" s="80" t="s">
        <v>2397</v>
      </c>
      <c r="AS288" s="80">
        <v>0</v>
      </c>
      <c r="AT288" s="80">
        <v>0</v>
      </c>
      <c r="AU288" s="80"/>
      <c r="AV288" s="80"/>
      <c r="AW288" s="80"/>
      <c r="AX288" s="80"/>
      <c r="AY288" s="80"/>
      <c r="AZ288" s="80"/>
      <c r="BA288" s="80"/>
      <c r="BB288" s="80"/>
      <c r="BC288">
        <v>1</v>
      </c>
      <c r="BD288" s="79" t="str">
        <f>REPLACE(INDEX(GroupVertices[Group],MATCH(Edges[[#This Row],[Vertex 1]],GroupVertices[Vertex],0)),1,1,"")</f>
        <v>15</v>
      </c>
      <c r="BE288" s="79" t="str">
        <f>REPLACE(INDEX(GroupVertices[Group],MATCH(Edges[[#This Row],[Vertex 2]],GroupVertices[Vertex],0)),1,1,"")</f>
        <v>15</v>
      </c>
      <c r="BF288" s="48">
        <v>0</v>
      </c>
      <c r="BG288" s="49">
        <v>0</v>
      </c>
      <c r="BH288" s="48">
        <v>4</v>
      </c>
      <c r="BI288" s="49">
        <v>9.523809523809524</v>
      </c>
      <c r="BJ288" s="48">
        <v>0</v>
      </c>
      <c r="BK288" s="49">
        <v>0</v>
      </c>
      <c r="BL288" s="48">
        <v>38</v>
      </c>
      <c r="BM288" s="49">
        <v>90.47619047619048</v>
      </c>
      <c r="BN288" s="48">
        <v>42</v>
      </c>
    </row>
    <row r="289" spans="1:66" ht="15">
      <c r="A289" s="65" t="s">
        <v>344</v>
      </c>
      <c r="B289" s="65" t="s">
        <v>343</v>
      </c>
      <c r="C289" s="66" t="s">
        <v>3236</v>
      </c>
      <c r="D289" s="67">
        <v>3</v>
      </c>
      <c r="E289" s="68" t="s">
        <v>132</v>
      </c>
      <c r="F289" s="69">
        <v>25</v>
      </c>
      <c r="G289" s="66"/>
      <c r="H289" s="70"/>
      <c r="I289" s="71"/>
      <c r="J289" s="71"/>
      <c r="K289" s="34" t="s">
        <v>65</v>
      </c>
      <c r="L289" s="78">
        <v>289</v>
      </c>
      <c r="M289" s="78"/>
      <c r="N289" s="73"/>
      <c r="O289" s="80" t="s">
        <v>420</v>
      </c>
      <c r="P289" s="82">
        <v>43698.76314814815</v>
      </c>
      <c r="Q289" s="80" t="s">
        <v>2160</v>
      </c>
      <c r="R289" s="80"/>
      <c r="S289" s="80"/>
      <c r="T289" s="80"/>
      <c r="U289" s="80"/>
      <c r="V289" s="83" t="s">
        <v>1695</v>
      </c>
      <c r="W289" s="82">
        <v>43698.76314814815</v>
      </c>
      <c r="X289" s="86">
        <v>43698</v>
      </c>
      <c r="Y289" s="88" t="s">
        <v>2259</v>
      </c>
      <c r="Z289" s="83" t="s">
        <v>2322</v>
      </c>
      <c r="AA289" s="80"/>
      <c r="AB289" s="80"/>
      <c r="AC289" s="88" t="s">
        <v>823</v>
      </c>
      <c r="AD289" s="88" t="s">
        <v>2370</v>
      </c>
      <c r="AE289" s="80" t="b">
        <v>0</v>
      </c>
      <c r="AF289" s="80">
        <v>5</v>
      </c>
      <c r="AG289" s="88" t="s">
        <v>2384</v>
      </c>
      <c r="AH289" s="80" t="b">
        <v>0</v>
      </c>
      <c r="AI289" s="80" t="s">
        <v>877</v>
      </c>
      <c r="AJ289" s="80"/>
      <c r="AK289" s="88" t="s">
        <v>887</v>
      </c>
      <c r="AL289" s="80" t="b">
        <v>0</v>
      </c>
      <c r="AM289" s="80">
        <v>0</v>
      </c>
      <c r="AN289" s="88" t="s">
        <v>887</v>
      </c>
      <c r="AO289" s="80" t="s">
        <v>893</v>
      </c>
      <c r="AP289" s="80" t="b">
        <v>0</v>
      </c>
      <c r="AQ289" s="88" t="s">
        <v>2370</v>
      </c>
      <c r="AR289" s="80" t="s">
        <v>2397</v>
      </c>
      <c r="AS289" s="80">
        <v>0</v>
      </c>
      <c r="AT289" s="80">
        <v>0</v>
      </c>
      <c r="AU289" s="80"/>
      <c r="AV289" s="80"/>
      <c r="AW289" s="80"/>
      <c r="AX289" s="80"/>
      <c r="AY289" s="80"/>
      <c r="AZ289" s="80"/>
      <c r="BA289" s="80"/>
      <c r="BB289" s="80"/>
      <c r="BC289">
        <v>1</v>
      </c>
      <c r="BD289" s="79" t="str">
        <f>REPLACE(INDEX(GroupVertices[Group],MATCH(Edges[[#This Row],[Vertex 1]],GroupVertices[Vertex],0)),1,1,"")</f>
        <v>15</v>
      </c>
      <c r="BE289" s="79" t="str">
        <f>REPLACE(INDEX(GroupVertices[Group],MATCH(Edges[[#This Row],[Vertex 2]],GroupVertices[Vertex],0)),1,1,"")</f>
        <v>15</v>
      </c>
      <c r="BF289" s="48">
        <v>0</v>
      </c>
      <c r="BG289" s="49">
        <v>0</v>
      </c>
      <c r="BH289" s="48">
        <v>1</v>
      </c>
      <c r="BI289" s="49">
        <v>5.2631578947368425</v>
      </c>
      <c r="BJ289" s="48">
        <v>0</v>
      </c>
      <c r="BK289" s="49">
        <v>0</v>
      </c>
      <c r="BL289" s="48">
        <v>18</v>
      </c>
      <c r="BM289" s="49">
        <v>94.73684210526316</v>
      </c>
      <c r="BN289" s="48">
        <v>19</v>
      </c>
    </row>
    <row r="290" spans="1:66" ht="15">
      <c r="A290" s="65" t="s">
        <v>302</v>
      </c>
      <c r="B290" s="65" t="s">
        <v>414</v>
      </c>
      <c r="C290" s="66" t="s">
        <v>3237</v>
      </c>
      <c r="D290" s="67">
        <v>4.75</v>
      </c>
      <c r="E290" s="68" t="s">
        <v>132</v>
      </c>
      <c r="F290" s="69">
        <v>20.75</v>
      </c>
      <c r="G290" s="66"/>
      <c r="H290" s="70"/>
      <c r="I290" s="71"/>
      <c r="J290" s="71"/>
      <c r="K290" s="34" t="s">
        <v>65</v>
      </c>
      <c r="L290" s="78">
        <v>290</v>
      </c>
      <c r="M290" s="78"/>
      <c r="N290" s="73"/>
      <c r="O290" s="80" t="s">
        <v>420</v>
      </c>
      <c r="P290" s="82">
        <v>43699.350277777776</v>
      </c>
      <c r="Q290" s="80" t="s">
        <v>2161</v>
      </c>
      <c r="R290" s="80"/>
      <c r="S290" s="80"/>
      <c r="T290" s="80"/>
      <c r="U290" s="80"/>
      <c r="V290" s="83" t="s">
        <v>579</v>
      </c>
      <c r="W290" s="82">
        <v>43699.350277777776</v>
      </c>
      <c r="X290" s="86">
        <v>43699</v>
      </c>
      <c r="Y290" s="88" t="s">
        <v>2260</v>
      </c>
      <c r="Z290" s="83" t="s">
        <v>2323</v>
      </c>
      <c r="AA290" s="80"/>
      <c r="AB290" s="80"/>
      <c r="AC290" s="88" t="s">
        <v>2371</v>
      </c>
      <c r="AD290" s="88" t="s">
        <v>2368</v>
      </c>
      <c r="AE290" s="80" t="b">
        <v>0</v>
      </c>
      <c r="AF290" s="80">
        <v>0</v>
      </c>
      <c r="AG290" s="88" t="s">
        <v>2385</v>
      </c>
      <c r="AH290" s="80" t="b">
        <v>0</v>
      </c>
      <c r="AI290" s="80" t="s">
        <v>886</v>
      </c>
      <c r="AJ290" s="80"/>
      <c r="AK290" s="88" t="s">
        <v>887</v>
      </c>
      <c r="AL290" s="80" t="b">
        <v>0</v>
      </c>
      <c r="AM290" s="80">
        <v>0</v>
      </c>
      <c r="AN290" s="88" t="s">
        <v>887</v>
      </c>
      <c r="AO290" s="80" t="s">
        <v>891</v>
      </c>
      <c r="AP290" s="80" t="b">
        <v>0</v>
      </c>
      <c r="AQ290" s="88" t="s">
        <v>2368</v>
      </c>
      <c r="AR290" s="80" t="s">
        <v>2397</v>
      </c>
      <c r="AS290" s="80">
        <v>0</v>
      </c>
      <c r="AT290" s="80">
        <v>0</v>
      </c>
      <c r="AU290" s="80"/>
      <c r="AV290" s="80"/>
      <c r="AW290" s="80"/>
      <c r="AX290" s="80"/>
      <c r="AY290" s="80"/>
      <c r="AZ290" s="80"/>
      <c r="BA290" s="80"/>
      <c r="BB290" s="80"/>
      <c r="BC290">
        <v>2</v>
      </c>
      <c r="BD290" s="79" t="str">
        <f>REPLACE(INDEX(GroupVertices[Group],MATCH(Edges[[#This Row],[Vertex 1]],GroupVertices[Vertex],0)),1,1,"")</f>
        <v>12</v>
      </c>
      <c r="BE290" s="79" t="str">
        <f>REPLACE(INDEX(GroupVertices[Group],MATCH(Edges[[#This Row],[Vertex 2]],GroupVertices[Vertex],0)),1,1,"")</f>
        <v>12</v>
      </c>
      <c r="BF290" s="48">
        <v>0</v>
      </c>
      <c r="BG290" s="49">
        <v>0</v>
      </c>
      <c r="BH290" s="48">
        <v>0</v>
      </c>
      <c r="BI290" s="49">
        <v>0</v>
      </c>
      <c r="BJ290" s="48">
        <v>0</v>
      </c>
      <c r="BK290" s="49">
        <v>0</v>
      </c>
      <c r="BL290" s="48">
        <v>40</v>
      </c>
      <c r="BM290" s="49">
        <v>100</v>
      </c>
      <c r="BN290" s="48">
        <v>40</v>
      </c>
    </row>
    <row r="291" spans="1:66" ht="15">
      <c r="A291" s="65" t="s">
        <v>415</v>
      </c>
      <c r="B291" s="65" t="s">
        <v>414</v>
      </c>
      <c r="C291" s="66" t="s">
        <v>3236</v>
      </c>
      <c r="D291" s="67">
        <v>3</v>
      </c>
      <c r="E291" s="68" t="s">
        <v>132</v>
      </c>
      <c r="F291" s="69">
        <v>25</v>
      </c>
      <c r="G291" s="66"/>
      <c r="H291" s="70"/>
      <c r="I291" s="71"/>
      <c r="J291" s="71"/>
      <c r="K291" s="34" t="s">
        <v>65</v>
      </c>
      <c r="L291" s="78">
        <v>291</v>
      </c>
      <c r="M291" s="78"/>
      <c r="N291" s="73"/>
      <c r="O291" s="80" t="s">
        <v>419</v>
      </c>
      <c r="P291" s="82">
        <v>43699.47709490741</v>
      </c>
      <c r="Q291" s="80" t="s">
        <v>2162</v>
      </c>
      <c r="R291" s="80"/>
      <c r="S291" s="80"/>
      <c r="T291" s="80"/>
      <c r="U291" s="80"/>
      <c r="V291" s="83" t="s">
        <v>1767</v>
      </c>
      <c r="W291" s="82">
        <v>43699.47709490741</v>
      </c>
      <c r="X291" s="86">
        <v>43699</v>
      </c>
      <c r="Y291" s="88" t="s">
        <v>2261</v>
      </c>
      <c r="Z291" s="83" t="s">
        <v>2324</v>
      </c>
      <c r="AA291" s="80"/>
      <c r="AB291" s="80"/>
      <c r="AC291" s="88" t="s">
        <v>837</v>
      </c>
      <c r="AD291" s="88" t="s">
        <v>2371</v>
      </c>
      <c r="AE291" s="80" t="b">
        <v>0</v>
      </c>
      <c r="AF291" s="80">
        <v>0</v>
      </c>
      <c r="AG291" s="88" t="s">
        <v>2386</v>
      </c>
      <c r="AH291" s="80" t="b">
        <v>0</v>
      </c>
      <c r="AI291" s="80" t="s">
        <v>886</v>
      </c>
      <c r="AJ291" s="80"/>
      <c r="AK291" s="88" t="s">
        <v>887</v>
      </c>
      <c r="AL291" s="80" t="b">
        <v>0</v>
      </c>
      <c r="AM291" s="80">
        <v>0</v>
      </c>
      <c r="AN291" s="88" t="s">
        <v>887</v>
      </c>
      <c r="AO291" s="80" t="s">
        <v>891</v>
      </c>
      <c r="AP291" s="80" t="b">
        <v>0</v>
      </c>
      <c r="AQ291" s="88" t="s">
        <v>2371</v>
      </c>
      <c r="AR291" s="80" t="s">
        <v>2397</v>
      </c>
      <c r="AS291" s="80">
        <v>0</v>
      </c>
      <c r="AT291" s="80">
        <v>0</v>
      </c>
      <c r="AU291" s="80"/>
      <c r="AV291" s="80"/>
      <c r="AW291" s="80"/>
      <c r="AX291" s="80"/>
      <c r="AY291" s="80"/>
      <c r="AZ291" s="80"/>
      <c r="BA291" s="80"/>
      <c r="BB291" s="80"/>
      <c r="BC291">
        <v>1</v>
      </c>
      <c r="BD291" s="79" t="str">
        <f>REPLACE(INDEX(GroupVertices[Group],MATCH(Edges[[#This Row],[Vertex 1]],GroupVertices[Vertex],0)),1,1,"")</f>
        <v>12</v>
      </c>
      <c r="BE291" s="79" t="str">
        <f>REPLACE(INDEX(GroupVertices[Group],MATCH(Edges[[#This Row],[Vertex 2]],GroupVertices[Vertex],0)),1,1,"")</f>
        <v>12</v>
      </c>
      <c r="BF291" s="48"/>
      <c r="BG291" s="49"/>
      <c r="BH291" s="48"/>
      <c r="BI291" s="49"/>
      <c r="BJ291" s="48"/>
      <c r="BK291" s="49"/>
      <c r="BL291" s="48"/>
      <c r="BM291" s="49"/>
      <c r="BN291" s="48"/>
    </row>
    <row r="292" spans="1:66" ht="15">
      <c r="A292" s="65" t="s">
        <v>415</v>
      </c>
      <c r="B292" s="65" t="s">
        <v>302</v>
      </c>
      <c r="C292" s="66" t="s">
        <v>3236</v>
      </c>
      <c r="D292" s="67">
        <v>3</v>
      </c>
      <c r="E292" s="68" t="s">
        <v>132</v>
      </c>
      <c r="F292" s="69">
        <v>25</v>
      </c>
      <c r="G292" s="66"/>
      <c r="H292" s="70"/>
      <c r="I292" s="71"/>
      <c r="J292" s="71"/>
      <c r="K292" s="34" t="s">
        <v>66</v>
      </c>
      <c r="L292" s="78">
        <v>292</v>
      </c>
      <c r="M292" s="78"/>
      <c r="N292" s="73"/>
      <c r="O292" s="80" t="s">
        <v>420</v>
      </c>
      <c r="P292" s="82">
        <v>43699.47709490741</v>
      </c>
      <c r="Q292" s="80" t="s">
        <v>2162</v>
      </c>
      <c r="R292" s="80"/>
      <c r="S292" s="80"/>
      <c r="T292" s="80"/>
      <c r="U292" s="80"/>
      <c r="V292" s="83" t="s">
        <v>1767</v>
      </c>
      <c r="W292" s="82">
        <v>43699.47709490741</v>
      </c>
      <c r="X292" s="86">
        <v>43699</v>
      </c>
      <c r="Y292" s="88" t="s">
        <v>2261</v>
      </c>
      <c r="Z292" s="83" t="s">
        <v>2324</v>
      </c>
      <c r="AA292" s="80"/>
      <c r="AB292" s="80"/>
      <c r="AC292" s="88" t="s">
        <v>837</v>
      </c>
      <c r="AD292" s="88" t="s">
        <v>2371</v>
      </c>
      <c r="AE292" s="80" t="b">
        <v>0</v>
      </c>
      <c r="AF292" s="80">
        <v>0</v>
      </c>
      <c r="AG292" s="88" t="s">
        <v>2386</v>
      </c>
      <c r="AH292" s="80" t="b">
        <v>0</v>
      </c>
      <c r="AI292" s="80" t="s">
        <v>886</v>
      </c>
      <c r="AJ292" s="80"/>
      <c r="AK292" s="88" t="s">
        <v>887</v>
      </c>
      <c r="AL292" s="80" t="b">
        <v>0</v>
      </c>
      <c r="AM292" s="80">
        <v>0</v>
      </c>
      <c r="AN292" s="88" t="s">
        <v>887</v>
      </c>
      <c r="AO292" s="80" t="s">
        <v>891</v>
      </c>
      <c r="AP292" s="80" t="b">
        <v>0</v>
      </c>
      <c r="AQ292" s="88" t="s">
        <v>2371</v>
      </c>
      <c r="AR292" s="80" t="s">
        <v>2397</v>
      </c>
      <c r="AS292" s="80">
        <v>0</v>
      </c>
      <c r="AT292" s="80">
        <v>0</v>
      </c>
      <c r="AU292" s="80"/>
      <c r="AV292" s="80"/>
      <c r="AW292" s="80"/>
      <c r="AX292" s="80"/>
      <c r="AY292" s="80"/>
      <c r="AZ292" s="80"/>
      <c r="BA292" s="80"/>
      <c r="BB292" s="80"/>
      <c r="BC292">
        <v>1</v>
      </c>
      <c r="BD292" s="79" t="str">
        <f>REPLACE(INDEX(GroupVertices[Group],MATCH(Edges[[#This Row],[Vertex 1]],GroupVertices[Vertex],0)),1,1,"")</f>
        <v>12</v>
      </c>
      <c r="BE292" s="79" t="str">
        <f>REPLACE(INDEX(GroupVertices[Group],MATCH(Edges[[#This Row],[Vertex 2]],GroupVertices[Vertex],0)),1,1,"")</f>
        <v>12</v>
      </c>
      <c r="BF292" s="48">
        <v>1</v>
      </c>
      <c r="BG292" s="49">
        <v>5.882352941176471</v>
      </c>
      <c r="BH292" s="48">
        <v>0</v>
      </c>
      <c r="BI292" s="49">
        <v>0</v>
      </c>
      <c r="BJ292" s="48">
        <v>0</v>
      </c>
      <c r="BK292" s="49">
        <v>0</v>
      </c>
      <c r="BL292" s="48">
        <v>16</v>
      </c>
      <c r="BM292" s="49">
        <v>94.11764705882354</v>
      </c>
      <c r="BN292" s="48">
        <v>17</v>
      </c>
    </row>
    <row r="293" spans="1:66" ht="15">
      <c r="A293" s="65" t="s">
        <v>251</v>
      </c>
      <c r="B293" s="65" t="s">
        <v>251</v>
      </c>
      <c r="C293" s="66" t="s">
        <v>3236</v>
      </c>
      <c r="D293" s="67">
        <v>3</v>
      </c>
      <c r="E293" s="68" t="s">
        <v>132</v>
      </c>
      <c r="F293" s="69">
        <v>25</v>
      </c>
      <c r="G293" s="66"/>
      <c r="H293" s="70"/>
      <c r="I293" s="71"/>
      <c r="J293" s="71"/>
      <c r="K293" s="34" t="s">
        <v>65</v>
      </c>
      <c r="L293" s="78">
        <v>293</v>
      </c>
      <c r="M293" s="78"/>
      <c r="N293" s="73"/>
      <c r="O293" s="80" t="s">
        <v>197</v>
      </c>
      <c r="P293" s="82">
        <v>43698.74136574074</v>
      </c>
      <c r="Q293" s="80" t="s">
        <v>2163</v>
      </c>
      <c r="R293" s="83" t="s">
        <v>2181</v>
      </c>
      <c r="S293" s="80" t="s">
        <v>504</v>
      </c>
      <c r="T293" s="80"/>
      <c r="U293" s="80"/>
      <c r="V293" s="83" t="s">
        <v>532</v>
      </c>
      <c r="W293" s="82">
        <v>43698.74136574074</v>
      </c>
      <c r="X293" s="86">
        <v>43698</v>
      </c>
      <c r="Y293" s="88" t="s">
        <v>2262</v>
      </c>
      <c r="Z293" s="83" t="s">
        <v>2325</v>
      </c>
      <c r="AA293" s="80"/>
      <c r="AB293" s="80"/>
      <c r="AC293" s="88" t="s">
        <v>2372</v>
      </c>
      <c r="AD293" s="80"/>
      <c r="AE293" s="80" t="b">
        <v>0</v>
      </c>
      <c r="AF293" s="80">
        <v>0</v>
      </c>
      <c r="AG293" s="88" t="s">
        <v>887</v>
      </c>
      <c r="AH293" s="80" t="b">
        <v>1</v>
      </c>
      <c r="AI293" s="80" t="s">
        <v>877</v>
      </c>
      <c r="AJ293" s="80"/>
      <c r="AK293" s="88" t="s">
        <v>2391</v>
      </c>
      <c r="AL293" s="80" t="b">
        <v>0</v>
      </c>
      <c r="AM293" s="80">
        <v>0</v>
      </c>
      <c r="AN293" s="88" t="s">
        <v>887</v>
      </c>
      <c r="AO293" s="80" t="s">
        <v>892</v>
      </c>
      <c r="AP293" s="80" t="b">
        <v>0</v>
      </c>
      <c r="AQ293" s="88" t="s">
        <v>2372</v>
      </c>
      <c r="AR293" s="80" t="s">
        <v>2397</v>
      </c>
      <c r="AS293" s="80">
        <v>0</v>
      </c>
      <c r="AT293" s="80">
        <v>0</v>
      </c>
      <c r="AU293" s="80"/>
      <c r="AV293" s="80"/>
      <c r="AW293" s="80"/>
      <c r="AX293" s="80"/>
      <c r="AY293" s="80"/>
      <c r="AZ293" s="80"/>
      <c r="BA293" s="80"/>
      <c r="BB293" s="80"/>
      <c r="BC293">
        <v>1</v>
      </c>
      <c r="BD293" s="79" t="str">
        <f>REPLACE(INDEX(GroupVertices[Group],MATCH(Edges[[#This Row],[Vertex 1]],GroupVertices[Vertex],0)),1,1,"")</f>
        <v>24</v>
      </c>
      <c r="BE293" s="79" t="str">
        <f>REPLACE(INDEX(GroupVertices[Group],MATCH(Edges[[#This Row],[Vertex 2]],GroupVertices[Vertex],0)),1,1,"")</f>
        <v>24</v>
      </c>
      <c r="BF293" s="48">
        <v>0</v>
      </c>
      <c r="BG293" s="49">
        <v>0</v>
      </c>
      <c r="BH293" s="48">
        <v>1</v>
      </c>
      <c r="BI293" s="49">
        <v>11.11111111111111</v>
      </c>
      <c r="BJ293" s="48">
        <v>0</v>
      </c>
      <c r="BK293" s="49">
        <v>0</v>
      </c>
      <c r="BL293" s="48">
        <v>8</v>
      </c>
      <c r="BM293" s="49">
        <v>88.88888888888889</v>
      </c>
      <c r="BN293" s="48">
        <v>9</v>
      </c>
    </row>
    <row r="294" spans="1:66" ht="15">
      <c r="A294" s="65" t="s">
        <v>321</v>
      </c>
      <c r="B294" s="65" t="s">
        <v>251</v>
      </c>
      <c r="C294" s="66" t="s">
        <v>3236</v>
      </c>
      <c r="D294" s="67">
        <v>3</v>
      </c>
      <c r="E294" s="68" t="s">
        <v>132</v>
      </c>
      <c r="F294" s="69">
        <v>25</v>
      </c>
      <c r="G294" s="66"/>
      <c r="H294" s="70"/>
      <c r="I294" s="71"/>
      <c r="J294" s="71"/>
      <c r="K294" s="34" t="s">
        <v>66</v>
      </c>
      <c r="L294" s="78">
        <v>294</v>
      </c>
      <c r="M294" s="78"/>
      <c r="N294" s="73"/>
      <c r="O294" s="80" t="s">
        <v>420</v>
      </c>
      <c r="P294" s="82">
        <v>43698.745034722226</v>
      </c>
      <c r="Q294" s="80" t="s">
        <v>2164</v>
      </c>
      <c r="R294" s="80"/>
      <c r="S294" s="80"/>
      <c r="T294" s="80"/>
      <c r="U294" s="80"/>
      <c r="V294" s="83" t="s">
        <v>1671</v>
      </c>
      <c r="W294" s="82">
        <v>43698.745034722226</v>
      </c>
      <c r="X294" s="86">
        <v>43698</v>
      </c>
      <c r="Y294" s="88" t="s">
        <v>2263</v>
      </c>
      <c r="Z294" s="83" t="s">
        <v>2326</v>
      </c>
      <c r="AA294" s="80"/>
      <c r="AB294" s="80"/>
      <c r="AC294" s="88" t="s">
        <v>821</v>
      </c>
      <c r="AD294" s="88" t="s">
        <v>2372</v>
      </c>
      <c r="AE294" s="80" t="b">
        <v>0</v>
      </c>
      <c r="AF294" s="80">
        <v>0</v>
      </c>
      <c r="AG294" s="88" t="s">
        <v>2387</v>
      </c>
      <c r="AH294" s="80" t="b">
        <v>0</v>
      </c>
      <c r="AI294" s="80" t="s">
        <v>880</v>
      </c>
      <c r="AJ294" s="80"/>
      <c r="AK294" s="88" t="s">
        <v>887</v>
      </c>
      <c r="AL294" s="80" t="b">
        <v>0</v>
      </c>
      <c r="AM294" s="80">
        <v>0</v>
      </c>
      <c r="AN294" s="88" t="s">
        <v>887</v>
      </c>
      <c r="AO294" s="80" t="s">
        <v>891</v>
      </c>
      <c r="AP294" s="80" t="b">
        <v>0</v>
      </c>
      <c r="AQ294" s="88" t="s">
        <v>2372</v>
      </c>
      <c r="AR294" s="80" t="s">
        <v>2397</v>
      </c>
      <c r="AS294" s="80">
        <v>0</v>
      </c>
      <c r="AT294" s="80">
        <v>0</v>
      </c>
      <c r="AU294" s="80"/>
      <c r="AV294" s="80"/>
      <c r="AW294" s="80"/>
      <c r="AX294" s="80"/>
      <c r="AY294" s="80"/>
      <c r="AZ294" s="80"/>
      <c r="BA294" s="80"/>
      <c r="BB294" s="80"/>
      <c r="BC294">
        <v>1</v>
      </c>
      <c r="BD294" s="79" t="str">
        <f>REPLACE(INDEX(GroupVertices[Group],MATCH(Edges[[#This Row],[Vertex 1]],GroupVertices[Vertex],0)),1,1,"")</f>
        <v>24</v>
      </c>
      <c r="BE294" s="79" t="str">
        <f>REPLACE(INDEX(GroupVertices[Group],MATCH(Edges[[#This Row],[Vertex 2]],GroupVertices[Vertex],0)),1,1,"")</f>
        <v>24</v>
      </c>
      <c r="BF294" s="48">
        <v>0</v>
      </c>
      <c r="BG294" s="49">
        <v>0</v>
      </c>
      <c r="BH294" s="48">
        <v>0</v>
      </c>
      <c r="BI294" s="49">
        <v>0</v>
      </c>
      <c r="BJ294" s="48">
        <v>0</v>
      </c>
      <c r="BK294" s="49">
        <v>0</v>
      </c>
      <c r="BL294" s="48">
        <v>6</v>
      </c>
      <c r="BM294" s="49">
        <v>100</v>
      </c>
      <c r="BN294" s="48">
        <v>6</v>
      </c>
    </row>
    <row r="295" spans="1:66" ht="15">
      <c r="A295" s="65" t="s">
        <v>253</v>
      </c>
      <c r="B295" s="65" t="s">
        <v>253</v>
      </c>
      <c r="C295" s="66" t="s">
        <v>3238</v>
      </c>
      <c r="D295" s="67">
        <v>10</v>
      </c>
      <c r="E295" s="68" t="s">
        <v>132</v>
      </c>
      <c r="F295" s="69">
        <v>8</v>
      </c>
      <c r="G295" s="66"/>
      <c r="H295" s="70"/>
      <c r="I295" s="71"/>
      <c r="J295" s="71"/>
      <c r="K295" s="34" t="s">
        <v>65</v>
      </c>
      <c r="L295" s="78">
        <v>295</v>
      </c>
      <c r="M295" s="78"/>
      <c r="N295" s="73"/>
      <c r="O295" s="80" t="s">
        <v>197</v>
      </c>
      <c r="P295" s="82">
        <v>43697.997881944444</v>
      </c>
      <c r="Q295" s="80" t="s">
        <v>2165</v>
      </c>
      <c r="R295" s="83" t="s">
        <v>2182</v>
      </c>
      <c r="S295" s="80" t="s">
        <v>504</v>
      </c>
      <c r="T295" s="80"/>
      <c r="U295" s="80"/>
      <c r="V295" s="83" t="s">
        <v>534</v>
      </c>
      <c r="W295" s="82">
        <v>43697.997881944444</v>
      </c>
      <c r="X295" s="86">
        <v>43697</v>
      </c>
      <c r="Y295" s="88" t="s">
        <v>2264</v>
      </c>
      <c r="Z295" s="83" t="s">
        <v>2327</v>
      </c>
      <c r="AA295" s="80"/>
      <c r="AB295" s="80"/>
      <c r="AC295" s="88" t="s">
        <v>2373</v>
      </c>
      <c r="AD295" s="80"/>
      <c r="AE295" s="80" t="b">
        <v>0</v>
      </c>
      <c r="AF295" s="80">
        <v>21</v>
      </c>
      <c r="AG295" s="88" t="s">
        <v>887</v>
      </c>
      <c r="AH295" s="80" t="b">
        <v>1</v>
      </c>
      <c r="AI295" s="80" t="s">
        <v>877</v>
      </c>
      <c r="AJ295" s="80"/>
      <c r="AK295" s="88" t="s">
        <v>2392</v>
      </c>
      <c r="AL295" s="80" t="b">
        <v>0</v>
      </c>
      <c r="AM295" s="80">
        <v>5</v>
      </c>
      <c r="AN295" s="88" t="s">
        <v>887</v>
      </c>
      <c r="AO295" s="80" t="s">
        <v>895</v>
      </c>
      <c r="AP295" s="80" t="b">
        <v>0</v>
      </c>
      <c r="AQ295" s="88" t="s">
        <v>2373</v>
      </c>
      <c r="AR295" s="80" t="s">
        <v>2397</v>
      </c>
      <c r="AS295" s="80">
        <v>0</v>
      </c>
      <c r="AT295" s="80">
        <v>0</v>
      </c>
      <c r="AU295" s="80"/>
      <c r="AV295" s="80"/>
      <c r="AW295" s="80"/>
      <c r="AX295" s="80"/>
      <c r="AY295" s="80"/>
      <c r="AZ295" s="80"/>
      <c r="BA295" s="80"/>
      <c r="BB295" s="80"/>
      <c r="BC295">
        <v>5</v>
      </c>
      <c r="BD295" s="79" t="str">
        <f>REPLACE(INDEX(GroupVertices[Group],MATCH(Edges[[#This Row],[Vertex 1]],GroupVertices[Vertex],0)),1,1,"")</f>
        <v>10</v>
      </c>
      <c r="BE295" s="79" t="str">
        <f>REPLACE(INDEX(GroupVertices[Group],MATCH(Edges[[#This Row],[Vertex 2]],GroupVertices[Vertex],0)),1,1,"")</f>
        <v>10</v>
      </c>
      <c r="BF295" s="48">
        <v>1</v>
      </c>
      <c r="BG295" s="49">
        <v>14.285714285714286</v>
      </c>
      <c r="BH295" s="48">
        <v>0</v>
      </c>
      <c r="BI295" s="49">
        <v>0</v>
      </c>
      <c r="BJ295" s="48">
        <v>0</v>
      </c>
      <c r="BK295" s="49">
        <v>0</v>
      </c>
      <c r="BL295" s="48">
        <v>6</v>
      </c>
      <c r="BM295" s="49">
        <v>85.71428571428571</v>
      </c>
      <c r="BN295" s="48">
        <v>7</v>
      </c>
    </row>
    <row r="296" spans="1:66" ht="15">
      <c r="A296" s="65" t="s">
        <v>253</v>
      </c>
      <c r="B296" s="65" t="s">
        <v>253</v>
      </c>
      <c r="C296" s="66" t="s">
        <v>3238</v>
      </c>
      <c r="D296" s="67">
        <v>10</v>
      </c>
      <c r="E296" s="68" t="s">
        <v>132</v>
      </c>
      <c r="F296" s="69">
        <v>8</v>
      </c>
      <c r="G296" s="66"/>
      <c r="H296" s="70"/>
      <c r="I296" s="71"/>
      <c r="J296" s="71"/>
      <c r="K296" s="34" t="s">
        <v>65</v>
      </c>
      <c r="L296" s="78">
        <v>296</v>
      </c>
      <c r="M296" s="78"/>
      <c r="N296" s="73"/>
      <c r="O296" s="80" t="s">
        <v>197</v>
      </c>
      <c r="P296" s="82">
        <v>43698.03524305556</v>
      </c>
      <c r="Q296" s="80" t="s">
        <v>2166</v>
      </c>
      <c r="R296" s="83" t="s">
        <v>2183</v>
      </c>
      <c r="S296" s="80" t="s">
        <v>504</v>
      </c>
      <c r="T296" s="80"/>
      <c r="U296" s="80"/>
      <c r="V296" s="83" t="s">
        <v>534</v>
      </c>
      <c r="W296" s="82">
        <v>43698.03524305556</v>
      </c>
      <c r="X296" s="86">
        <v>43698</v>
      </c>
      <c r="Y296" s="88" t="s">
        <v>2265</v>
      </c>
      <c r="Z296" s="83" t="s">
        <v>2328</v>
      </c>
      <c r="AA296" s="80"/>
      <c r="AB296" s="80"/>
      <c r="AC296" s="88" t="s">
        <v>2374</v>
      </c>
      <c r="AD296" s="88" t="s">
        <v>2373</v>
      </c>
      <c r="AE296" s="80" t="b">
        <v>0</v>
      </c>
      <c r="AF296" s="80">
        <v>3</v>
      </c>
      <c r="AG296" s="88" t="s">
        <v>850</v>
      </c>
      <c r="AH296" s="80" t="b">
        <v>1</v>
      </c>
      <c r="AI296" s="80" t="s">
        <v>877</v>
      </c>
      <c r="AJ296" s="80"/>
      <c r="AK296" s="88" t="s">
        <v>2393</v>
      </c>
      <c r="AL296" s="80" t="b">
        <v>0</v>
      </c>
      <c r="AM296" s="80">
        <v>0</v>
      </c>
      <c r="AN296" s="88" t="s">
        <v>887</v>
      </c>
      <c r="AO296" s="80" t="s">
        <v>895</v>
      </c>
      <c r="AP296" s="80" t="b">
        <v>0</v>
      </c>
      <c r="AQ296" s="88" t="s">
        <v>2373</v>
      </c>
      <c r="AR296" s="80" t="s">
        <v>2397</v>
      </c>
      <c r="AS296" s="80">
        <v>0</v>
      </c>
      <c r="AT296" s="80">
        <v>0</v>
      </c>
      <c r="AU296" s="80"/>
      <c r="AV296" s="80"/>
      <c r="AW296" s="80"/>
      <c r="AX296" s="80"/>
      <c r="AY296" s="80"/>
      <c r="AZ296" s="80"/>
      <c r="BA296" s="80"/>
      <c r="BB296" s="80"/>
      <c r="BC296">
        <v>5</v>
      </c>
      <c r="BD296" s="79" t="str">
        <f>REPLACE(INDEX(GroupVertices[Group],MATCH(Edges[[#This Row],[Vertex 1]],GroupVertices[Vertex],0)),1,1,"")</f>
        <v>10</v>
      </c>
      <c r="BE296" s="79" t="str">
        <f>REPLACE(INDEX(GroupVertices[Group],MATCH(Edges[[#This Row],[Vertex 2]],GroupVertices[Vertex],0)),1,1,"")</f>
        <v>10</v>
      </c>
      <c r="BF296" s="48">
        <v>3</v>
      </c>
      <c r="BG296" s="49">
        <v>10.714285714285714</v>
      </c>
      <c r="BH296" s="48">
        <v>0</v>
      </c>
      <c r="BI296" s="49">
        <v>0</v>
      </c>
      <c r="BJ296" s="48">
        <v>0</v>
      </c>
      <c r="BK296" s="49">
        <v>0</v>
      </c>
      <c r="BL296" s="48">
        <v>25</v>
      </c>
      <c r="BM296" s="49">
        <v>89.28571428571429</v>
      </c>
      <c r="BN296" s="48">
        <v>28</v>
      </c>
    </row>
    <row r="297" spans="1:66" ht="15">
      <c r="A297" s="65" t="s">
        <v>253</v>
      </c>
      <c r="B297" s="65" t="s">
        <v>253</v>
      </c>
      <c r="C297" s="66" t="s">
        <v>3238</v>
      </c>
      <c r="D297" s="67">
        <v>10</v>
      </c>
      <c r="E297" s="68" t="s">
        <v>132</v>
      </c>
      <c r="F297" s="69">
        <v>8</v>
      </c>
      <c r="G297" s="66"/>
      <c r="H297" s="70"/>
      <c r="I297" s="71"/>
      <c r="J297" s="71"/>
      <c r="K297" s="34" t="s">
        <v>65</v>
      </c>
      <c r="L297" s="78">
        <v>297</v>
      </c>
      <c r="M297" s="78"/>
      <c r="N297" s="73"/>
      <c r="O297" s="80" t="s">
        <v>197</v>
      </c>
      <c r="P297" s="82">
        <v>43698.74885416667</v>
      </c>
      <c r="Q297" s="80" t="s">
        <v>2167</v>
      </c>
      <c r="R297" s="83" t="s">
        <v>2184</v>
      </c>
      <c r="S297" s="80" t="s">
        <v>504</v>
      </c>
      <c r="T297" s="80" t="s">
        <v>516</v>
      </c>
      <c r="U297" s="80"/>
      <c r="V297" s="83" t="s">
        <v>534</v>
      </c>
      <c r="W297" s="82">
        <v>43698.74885416667</v>
      </c>
      <c r="X297" s="86">
        <v>43698</v>
      </c>
      <c r="Y297" s="88" t="s">
        <v>2266</v>
      </c>
      <c r="Z297" s="83" t="s">
        <v>2329</v>
      </c>
      <c r="AA297" s="80"/>
      <c r="AB297" s="80"/>
      <c r="AC297" s="88" t="s">
        <v>2375</v>
      </c>
      <c r="AD297" s="88" t="s">
        <v>2374</v>
      </c>
      <c r="AE297" s="80" t="b">
        <v>0</v>
      </c>
      <c r="AF297" s="80">
        <v>5</v>
      </c>
      <c r="AG297" s="88" t="s">
        <v>850</v>
      </c>
      <c r="AH297" s="80" t="b">
        <v>1</v>
      </c>
      <c r="AI297" s="80" t="s">
        <v>877</v>
      </c>
      <c r="AJ297" s="80"/>
      <c r="AK297" s="88" t="s">
        <v>2369</v>
      </c>
      <c r="AL297" s="80" t="b">
        <v>0</v>
      </c>
      <c r="AM297" s="80">
        <v>0</v>
      </c>
      <c r="AN297" s="88" t="s">
        <v>887</v>
      </c>
      <c r="AO297" s="80" t="s">
        <v>895</v>
      </c>
      <c r="AP297" s="80" t="b">
        <v>0</v>
      </c>
      <c r="AQ297" s="88" t="s">
        <v>2374</v>
      </c>
      <c r="AR297" s="80" t="s">
        <v>2397</v>
      </c>
      <c r="AS297" s="80">
        <v>0</v>
      </c>
      <c r="AT297" s="80">
        <v>0</v>
      </c>
      <c r="AU297" s="80"/>
      <c r="AV297" s="80"/>
      <c r="AW297" s="80"/>
      <c r="AX297" s="80"/>
      <c r="AY297" s="80"/>
      <c r="AZ297" s="80"/>
      <c r="BA297" s="80"/>
      <c r="BB297" s="80"/>
      <c r="BC297">
        <v>5</v>
      </c>
      <c r="BD297" s="79" t="str">
        <f>REPLACE(INDEX(GroupVertices[Group],MATCH(Edges[[#This Row],[Vertex 1]],GroupVertices[Vertex],0)),1,1,"")</f>
        <v>10</v>
      </c>
      <c r="BE297" s="79" t="str">
        <f>REPLACE(INDEX(GroupVertices[Group],MATCH(Edges[[#This Row],[Vertex 2]],GroupVertices[Vertex],0)),1,1,"")</f>
        <v>10</v>
      </c>
      <c r="BF297" s="48">
        <v>0</v>
      </c>
      <c r="BG297" s="49">
        <v>0</v>
      </c>
      <c r="BH297" s="48">
        <v>3</v>
      </c>
      <c r="BI297" s="49">
        <v>17.647058823529413</v>
      </c>
      <c r="BJ297" s="48">
        <v>0</v>
      </c>
      <c r="BK297" s="49">
        <v>0</v>
      </c>
      <c r="BL297" s="48">
        <v>14</v>
      </c>
      <c r="BM297" s="49">
        <v>82.3529411764706</v>
      </c>
      <c r="BN297" s="48">
        <v>17</v>
      </c>
    </row>
    <row r="298" spans="1:66" ht="15">
      <c r="A298" s="65" t="s">
        <v>253</v>
      </c>
      <c r="B298" s="65" t="s">
        <v>253</v>
      </c>
      <c r="C298" s="66" t="s">
        <v>3238</v>
      </c>
      <c r="D298" s="67">
        <v>10</v>
      </c>
      <c r="E298" s="68" t="s">
        <v>132</v>
      </c>
      <c r="F298" s="69">
        <v>8</v>
      </c>
      <c r="G298" s="66"/>
      <c r="H298" s="70"/>
      <c r="I298" s="71"/>
      <c r="J298" s="71"/>
      <c r="K298" s="34" t="s">
        <v>65</v>
      </c>
      <c r="L298" s="78">
        <v>298</v>
      </c>
      <c r="M298" s="78"/>
      <c r="N298" s="73"/>
      <c r="O298" s="80" t="s">
        <v>197</v>
      </c>
      <c r="P298" s="82">
        <v>43698.75268518519</v>
      </c>
      <c r="Q298" s="80" t="s">
        <v>2168</v>
      </c>
      <c r="R298" s="83" t="s">
        <v>2185</v>
      </c>
      <c r="S298" s="80" t="s">
        <v>504</v>
      </c>
      <c r="T298" s="80" t="s">
        <v>307</v>
      </c>
      <c r="U298" s="80"/>
      <c r="V298" s="83" t="s">
        <v>534</v>
      </c>
      <c r="W298" s="82">
        <v>43698.75268518519</v>
      </c>
      <c r="X298" s="86">
        <v>43698</v>
      </c>
      <c r="Y298" s="88" t="s">
        <v>2267</v>
      </c>
      <c r="Z298" s="83" t="s">
        <v>2330</v>
      </c>
      <c r="AA298" s="80"/>
      <c r="AB298" s="80"/>
      <c r="AC298" s="88" t="s">
        <v>822</v>
      </c>
      <c r="AD298" s="88" t="s">
        <v>2375</v>
      </c>
      <c r="AE298" s="80" t="b">
        <v>0</v>
      </c>
      <c r="AF298" s="80">
        <v>2</v>
      </c>
      <c r="AG298" s="88" t="s">
        <v>850</v>
      </c>
      <c r="AH298" s="80" t="b">
        <v>1</v>
      </c>
      <c r="AI298" s="80" t="s">
        <v>877</v>
      </c>
      <c r="AJ298" s="80"/>
      <c r="AK298" s="88" t="s">
        <v>2394</v>
      </c>
      <c r="AL298" s="80" t="b">
        <v>0</v>
      </c>
      <c r="AM298" s="80">
        <v>1</v>
      </c>
      <c r="AN298" s="88" t="s">
        <v>887</v>
      </c>
      <c r="AO298" s="80" t="s">
        <v>895</v>
      </c>
      <c r="AP298" s="80" t="b">
        <v>0</v>
      </c>
      <c r="AQ298" s="88" t="s">
        <v>2375</v>
      </c>
      <c r="AR298" s="80" t="s">
        <v>2397</v>
      </c>
      <c r="AS298" s="80">
        <v>0</v>
      </c>
      <c r="AT298" s="80">
        <v>0</v>
      </c>
      <c r="AU298" s="80"/>
      <c r="AV298" s="80"/>
      <c r="AW298" s="80"/>
      <c r="AX298" s="80"/>
      <c r="AY298" s="80"/>
      <c r="AZ298" s="80"/>
      <c r="BA298" s="80"/>
      <c r="BB298" s="80"/>
      <c r="BC298">
        <v>5</v>
      </c>
      <c r="BD298" s="79" t="str">
        <f>REPLACE(INDEX(GroupVertices[Group],MATCH(Edges[[#This Row],[Vertex 1]],GroupVertices[Vertex],0)),1,1,"")</f>
        <v>10</v>
      </c>
      <c r="BE298" s="79" t="str">
        <f>REPLACE(INDEX(GroupVertices[Group],MATCH(Edges[[#This Row],[Vertex 2]],GroupVertices[Vertex],0)),1,1,"")</f>
        <v>10</v>
      </c>
      <c r="BF298" s="48">
        <v>0</v>
      </c>
      <c r="BG298" s="49">
        <v>0</v>
      </c>
      <c r="BH298" s="48">
        <v>0</v>
      </c>
      <c r="BI298" s="49">
        <v>0</v>
      </c>
      <c r="BJ298" s="48">
        <v>0</v>
      </c>
      <c r="BK298" s="49">
        <v>0</v>
      </c>
      <c r="BL298" s="48">
        <v>9</v>
      </c>
      <c r="BM298" s="49">
        <v>100</v>
      </c>
      <c r="BN298" s="48">
        <v>9</v>
      </c>
    </row>
    <row r="299" spans="1:66" ht="15">
      <c r="A299" s="65" t="s">
        <v>394</v>
      </c>
      <c r="B299" s="65" t="s">
        <v>394</v>
      </c>
      <c r="C299" s="66" t="s">
        <v>3236</v>
      </c>
      <c r="D299" s="67">
        <v>3</v>
      </c>
      <c r="E299" s="68" t="s">
        <v>132</v>
      </c>
      <c r="F299" s="69">
        <v>25</v>
      </c>
      <c r="G299" s="66"/>
      <c r="H299" s="70"/>
      <c r="I299" s="71"/>
      <c r="J299" s="71"/>
      <c r="K299" s="34" t="s">
        <v>65</v>
      </c>
      <c r="L299" s="78">
        <v>299</v>
      </c>
      <c r="M299" s="78"/>
      <c r="N299" s="73"/>
      <c r="O299" s="80" t="s">
        <v>197</v>
      </c>
      <c r="P299" s="82">
        <v>43698.01877314815</v>
      </c>
      <c r="Q299" s="80" t="s">
        <v>2169</v>
      </c>
      <c r="R299" s="83" t="s">
        <v>2186</v>
      </c>
      <c r="S299" s="80" t="s">
        <v>2194</v>
      </c>
      <c r="T299" s="80" t="s">
        <v>2200</v>
      </c>
      <c r="U299" s="83" t="s">
        <v>2205</v>
      </c>
      <c r="V299" s="83" t="s">
        <v>2205</v>
      </c>
      <c r="W299" s="82">
        <v>43698.01877314815</v>
      </c>
      <c r="X299" s="86">
        <v>43698</v>
      </c>
      <c r="Y299" s="88" t="s">
        <v>2268</v>
      </c>
      <c r="Z299" s="83" t="s">
        <v>2331</v>
      </c>
      <c r="AA299" s="80"/>
      <c r="AB299" s="80"/>
      <c r="AC299" s="88" t="s">
        <v>829</v>
      </c>
      <c r="AD299" s="80"/>
      <c r="AE299" s="80" t="b">
        <v>0</v>
      </c>
      <c r="AF299" s="80">
        <v>220</v>
      </c>
      <c r="AG299" s="88" t="s">
        <v>887</v>
      </c>
      <c r="AH299" s="80" t="b">
        <v>0</v>
      </c>
      <c r="AI299" s="80" t="s">
        <v>877</v>
      </c>
      <c r="AJ299" s="80"/>
      <c r="AK299" s="88" t="s">
        <v>887</v>
      </c>
      <c r="AL299" s="80" t="b">
        <v>0</v>
      </c>
      <c r="AM299" s="80">
        <v>82</v>
      </c>
      <c r="AN299" s="88" t="s">
        <v>887</v>
      </c>
      <c r="AO299" s="80" t="s">
        <v>2396</v>
      </c>
      <c r="AP299" s="80" t="b">
        <v>0</v>
      </c>
      <c r="AQ299" s="88" t="s">
        <v>829</v>
      </c>
      <c r="AR299" s="80" t="s">
        <v>2397</v>
      </c>
      <c r="AS299" s="80">
        <v>0</v>
      </c>
      <c r="AT299" s="80">
        <v>0</v>
      </c>
      <c r="AU299" s="80"/>
      <c r="AV299" s="80"/>
      <c r="AW299" s="80"/>
      <c r="AX299" s="80"/>
      <c r="AY299" s="80"/>
      <c r="AZ299" s="80"/>
      <c r="BA299" s="80"/>
      <c r="BB299" s="80"/>
      <c r="BC299">
        <v>1</v>
      </c>
      <c r="BD299" s="79" t="str">
        <f>REPLACE(INDEX(GroupVertices[Group],MATCH(Edges[[#This Row],[Vertex 1]],GroupVertices[Vertex],0)),1,1,"")</f>
        <v>4</v>
      </c>
      <c r="BE299" s="79" t="str">
        <f>REPLACE(INDEX(GroupVertices[Group],MATCH(Edges[[#This Row],[Vertex 2]],GroupVertices[Vertex],0)),1,1,"")</f>
        <v>4</v>
      </c>
      <c r="BF299" s="48">
        <v>1</v>
      </c>
      <c r="BG299" s="49">
        <v>2.5641025641025643</v>
      </c>
      <c r="BH299" s="48">
        <v>0</v>
      </c>
      <c r="BI299" s="49">
        <v>0</v>
      </c>
      <c r="BJ299" s="48">
        <v>0</v>
      </c>
      <c r="BK299" s="49">
        <v>0</v>
      </c>
      <c r="BL299" s="48">
        <v>38</v>
      </c>
      <c r="BM299" s="49">
        <v>97.43589743589743</v>
      </c>
      <c r="BN299" s="48">
        <v>39</v>
      </c>
    </row>
    <row r="300" spans="1:66" ht="15">
      <c r="A300" s="90" t="s">
        <v>408</v>
      </c>
      <c r="B300" s="90" t="s">
        <v>408</v>
      </c>
      <c r="C300" s="91" t="s">
        <v>3236</v>
      </c>
      <c r="D300" s="92">
        <v>3</v>
      </c>
      <c r="E300" s="105" t="s">
        <v>132</v>
      </c>
      <c r="F300" s="93">
        <v>25</v>
      </c>
      <c r="G300" s="91"/>
      <c r="H300" s="94"/>
      <c r="I300" s="95"/>
      <c r="J300" s="95"/>
      <c r="K300" s="34" t="s">
        <v>65</v>
      </c>
      <c r="L300" s="106">
        <v>300</v>
      </c>
      <c r="M300" s="106"/>
      <c r="N300" s="102"/>
      <c r="O300" s="107" t="s">
        <v>197</v>
      </c>
      <c r="P300" s="108">
        <v>43698.93664351852</v>
      </c>
      <c r="Q300" s="107" t="s">
        <v>2170</v>
      </c>
      <c r="R300" s="109" t="s">
        <v>2187</v>
      </c>
      <c r="S300" s="107" t="s">
        <v>504</v>
      </c>
      <c r="T300" s="107"/>
      <c r="U300" s="107"/>
      <c r="V300" s="109" t="s">
        <v>1760</v>
      </c>
      <c r="W300" s="108">
        <v>43698.93664351852</v>
      </c>
      <c r="X300" s="110">
        <v>43698</v>
      </c>
      <c r="Y300" s="111" t="s">
        <v>2269</v>
      </c>
      <c r="Z300" s="109" t="s">
        <v>2332</v>
      </c>
      <c r="AA300" s="107"/>
      <c r="AB300" s="107"/>
      <c r="AC300" s="111" t="s">
        <v>834</v>
      </c>
      <c r="AD300" s="107"/>
      <c r="AE300" s="107" t="b">
        <v>0</v>
      </c>
      <c r="AF300" s="107">
        <v>121</v>
      </c>
      <c r="AG300" s="111" t="s">
        <v>887</v>
      </c>
      <c r="AH300" s="107" t="b">
        <v>1</v>
      </c>
      <c r="AI300" s="107" t="s">
        <v>877</v>
      </c>
      <c r="AJ300" s="107"/>
      <c r="AK300" s="111" t="s">
        <v>2395</v>
      </c>
      <c r="AL300" s="107" t="b">
        <v>0</v>
      </c>
      <c r="AM300" s="107">
        <v>36</v>
      </c>
      <c r="AN300" s="111" t="s">
        <v>887</v>
      </c>
      <c r="AO300" s="107" t="s">
        <v>897</v>
      </c>
      <c r="AP300" s="107" t="b">
        <v>0</v>
      </c>
      <c r="AQ300" s="111" t="s">
        <v>834</v>
      </c>
      <c r="AR300" s="107" t="s">
        <v>2397</v>
      </c>
      <c r="AS300" s="107">
        <v>0</v>
      </c>
      <c r="AT300" s="107">
        <v>0</v>
      </c>
      <c r="AU300" s="107"/>
      <c r="AV300" s="107"/>
      <c r="AW300" s="107"/>
      <c r="AX300" s="107"/>
      <c r="AY300" s="107"/>
      <c r="AZ300" s="107"/>
      <c r="BA300" s="107"/>
      <c r="BB300" s="107"/>
      <c r="BC300">
        <v>1</v>
      </c>
      <c r="BD300" s="79" t="str">
        <f>REPLACE(INDEX(GroupVertices[Group],MATCH(Edges[[#This Row],[Vertex 1]],GroupVertices[Vertex],0)),1,1,"")</f>
        <v>20</v>
      </c>
      <c r="BE300" s="79" t="str">
        <f>REPLACE(INDEX(GroupVertices[Group],MATCH(Edges[[#This Row],[Vertex 2]],GroupVertices[Vertex],0)),1,1,"")</f>
        <v>20</v>
      </c>
      <c r="BF300" s="48">
        <v>0</v>
      </c>
      <c r="BG300" s="49">
        <v>0</v>
      </c>
      <c r="BH300" s="48">
        <v>0</v>
      </c>
      <c r="BI300" s="49">
        <v>0</v>
      </c>
      <c r="BJ300" s="48">
        <v>0</v>
      </c>
      <c r="BK300" s="49">
        <v>0</v>
      </c>
      <c r="BL300" s="48">
        <v>13</v>
      </c>
      <c r="BM300" s="49">
        <v>100</v>
      </c>
      <c r="BN300"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0"/>
    <dataValidation allowBlank="1" showErrorMessage="1" sqref="N2:N3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0"/>
    <dataValidation allowBlank="1" showInputMessage="1" promptTitle="Edge Color" prompt="To select an optional edge color, right-click and select Select Color on the right-click menu." sqref="C3:C300"/>
    <dataValidation allowBlank="1" showInputMessage="1" promptTitle="Edge Width" prompt="Enter an optional edge width between 1 and 10." errorTitle="Invalid Edge Width" error="The optional edge width must be a whole number between 1 and 10." sqref="D3:D300"/>
    <dataValidation allowBlank="1" showInputMessage="1" promptTitle="Edge Opacity" prompt="Enter an optional edge opacity between 0 (transparent) and 100 (opaque)." errorTitle="Invalid Edge Opacity" error="The optional edge opacity must be a whole number between 0 and 10." sqref="F3:F3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0">
      <formula1>ValidEdgeVisibilities</formula1>
    </dataValidation>
    <dataValidation allowBlank="1" showInputMessage="1" showErrorMessage="1" promptTitle="Vertex 1 Name" prompt="Enter the name of the edge's first vertex." sqref="A3:A300"/>
    <dataValidation allowBlank="1" showInputMessage="1" showErrorMessage="1" promptTitle="Vertex 2 Name" prompt="Enter the name of the edge's second vertex." sqref="B3:B300"/>
    <dataValidation allowBlank="1" showInputMessage="1" showErrorMessage="1" promptTitle="Edge Label" prompt="Enter an optional edge label." errorTitle="Invalid Edge Visibility" error="You have entered an unrecognized edge visibility.  Try selecting from the drop-down list instead." sqref="H3:H3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0"/>
  </dataValidations>
  <hyperlinks>
    <hyperlink ref="Q31" r:id="rId1" display="https://t.co/vYg4BzbUSx"/>
    <hyperlink ref="R9" r:id="rId2" display="https://twitter.com/realdonaldtrump/status/1164231651351617536?s=21"/>
    <hyperlink ref="R10" r:id="rId3" display="https://twitter.com/realdonaldtrump/status/1164231651351617536?s=21"/>
    <hyperlink ref="R11" r:id="rId4" display="https://twitter.com/realDonaldTrump/status/1164231651351617536"/>
    <hyperlink ref="R12" r:id="rId5" display="https://twitter.com/realDonaldTrump/status/1164231651351617536"/>
    <hyperlink ref="R13" r:id="rId6" display="https://twitter.com/realDonaldTrump/status/1164231651351617536"/>
    <hyperlink ref="R14" r:id="rId7" display="https://twitter.com/realDonaldTrump/status/1164231651351617536"/>
    <hyperlink ref="R15" r:id="rId8" display="https://twitter.com/realDonaldTrump/status/1164231651351617536"/>
    <hyperlink ref="R16" r:id="rId9" display="https://twitter.com/realDonaldTrump/status/1164231651351617536"/>
    <hyperlink ref="R17" r:id="rId10" display="https://twitter.com/realDonaldTrump/status/1164231651351617536"/>
    <hyperlink ref="R18" r:id="rId11" display="https://twitter.com/realDonaldTrump/status/1164231651351617536"/>
    <hyperlink ref="R19" r:id="rId12" display="https://twitter.com/realDonaldTrump/status/1164231651351617536"/>
    <hyperlink ref="R20" r:id="rId13" display="https://twitter.com/realdonaldtrump/status/1164231651351617536?s=21"/>
    <hyperlink ref="R21" r:id="rId14" display="https://twitter.com/realdonaldtrump/status/1164231651351617536"/>
    <hyperlink ref="R22" r:id="rId15" display="https://twitter.com/realDonaldTrump/status/1164231651351617536"/>
    <hyperlink ref="R23" r:id="rId16" display="https://twitter.com/realDonaldTrump/status/1164231651351617536"/>
    <hyperlink ref="R24" r:id="rId17" display="https://twitter.com/realDonaldTrump/status/1164231651351617536"/>
    <hyperlink ref="R25" r:id="rId18" display="https://twitter.com/realDonaldTrump/status/1164231651351617536"/>
    <hyperlink ref="R26" r:id="rId19" display="https://twitter.com/realDonaldTrump/status/1164231651351617536"/>
    <hyperlink ref="R27" r:id="rId20" display="https://twitter.com/realDonaldTrump/status/1164231651351617536"/>
    <hyperlink ref="R28" r:id="rId21" display="https://twitter.com/realDonaldTrump/status/1164231651351617536"/>
    <hyperlink ref="R29" r:id="rId22" display="https://twitter.com/realDonaldTrump/status/1164231651351617536"/>
    <hyperlink ref="R30" r:id="rId23" display="https://twitter.com/realDonaldTrump/status/1164231651351617536"/>
    <hyperlink ref="R31" r:id="rId24" display="https://twitter.com/realDonaldTrump/status/1164231651351617536?s=20"/>
    <hyperlink ref="R34" r:id="rId25" display="https://twitter.com/realDonaldTrump/status/1164231651351617536"/>
    <hyperlink ref="R35" r:id="rId26" display="https://twitter.com/realDonaldTrump/status/1164231651351617536"/>
    <hyperlink ref="R36" r:id="rId27" display="https://twitter.com/realdonaldtrump/status/1164231651351617536"/>
    <hyperlink ref="R37" r:id="rId28" display="https://twitter.com/realDonaldTrump/status/1164231651351617536"/>
    <hyperlink ref="R38" r:id="rId29" display="https://twitter.com/realDonaldTrump/status/1164231651351617536"/>
    <hyperlink ref="R39" r:id="rId30" display="https://twitter.com/realDonaldTrump/status/1164231651351617536"/>
    <hyperlink ref="R40" r:id="rId31" display="https://twitter.com/realDonaldTrump/status/1164231651351617536"/>
    <hyperlink ref="R41" r:id="rId32" display="https://twitter.com/realDonaldTrump/status/1164231651351617536"/>
    <hyperlink ref="R42" r:id="rId33" display="https://twitter.com/realDonaldTrump/status/1164231651351617536"/>
    <hyperlink ref="R43" r:id="rId34" display="https://twitter.com/realDonaldTrump/status/1164231651351617536"/>
    <hyperlink ref="R44" r:id="rId35" display="https://twitter.com/realDonaldTrump/status/1164231651351617536"/>
    <hyperlink ref="R45" r:id="rId36" display="https://twitter.com/realDonaldTrump/status/1164231651351617536"/>
    <hyperlink ref="R46" r:id="rId37" display="https://twitter.com/realDonaldTrump/status/1164231651351617536"/>
    <hyperlink ref="R47" r:id="rId38" display="https://twitter.com/realDonaldTrump/status/1164231651351617536"/>
    <hyperlink ref="R48" r:id="rId39" display="https://twitter.com/realDonaldTrump/status/1164231651351617536"/>
    <hyperlink ref="R49" r:id="rId40" display="https://twitter.com/realDonaldTrump/status/1164231651351617536"/>
    <hyperlink ref="R50" r:id="rId41" display="https://twitter.com/realDonaldTrump/status/1164231651351617536"/>
    <hyperlink ref="R51" r:id="rId42" display="https://twitter.com/realDonaldTrump/status/1164231651351617536"/>
    <hyperlink ref="R52" r:id="rId43" display="https://twitter.com/realDonaldTrump/status/1164231651351617536"/>
    <hyperlink ref="R53" r:id="rId44" display="https://twitter.com/realDonaldTrump/status/1164231651351617536"/>
    <hyperlink ref="R54" r:id="rId45" display="https://twitter.com/realDonaldTrump/status/1164231651351617536"/>
    <hyperlink ref="R55" r:id="rId46" display="https://twitter.com/realDonaldTrump/status/1164231651351617536"/>
    <hyperlink ref="R56" r:id="rId47" display="https://twitter.com/realDonaldTrump/status/1164231651351617536"/>
    <hyperlink ref="R57" r:id="rId48" display="https://twitter.com/realDonaldTrump/status/1164231651351617536"/>
    <hyperlink ref="R58" r:id="rId49" display="https://twitter.com/realDonaldTrump/status/1164231651351617536"/>
    <hyperlink ref="R59" r:id="rId50" display="https://twitter.com/realDonaldTrump/status/1164231651351617536"/>
    <hyperlink ref="R60" r:id="rId51" display="https://twitter.com/realDonaldTrump/status/1164231651351617536"/>
    <hyperlink ref="R61" r:id="rId52" display="https://twitter.com/realDonaldTrump/status/1164231651351617536"/>
    <hyperlink ref="R62" r:id="rId53" display="https://twitter.com/realDonaldTrump/status/1164231651351617536?s=20"/>
    <hyperlink ref="R63" r:id="rId54" display="https://twitter.com/realdonaldtrump/status/1164231651351617536"/>
    <hyperlink ref="R66" r:id="rId55" display="https://twitter.com/realDonaldTrump/status/1164231651351617536"/>
    <hyperlink ref="R67" r:id="rId56" display="https://twitter.com/realDonaldTrump/status/1164231651351617536"/>
    <hyperlink ref="R68" r:id="rId57" display="https://twitter.com/realDonaldTrump/status/1164231651351617536"/>
    <hyperlink ref="R69" r:id="rId58" display="https://twitter.com/realDonaldTrump/status/1164231651351617536"/>
    <hyperlink ref="R70" r:id="rId59" display="https://twitter.com/realDonaldTrump/status/1164231651351617536"/>
    <hyperlink ref="R71" r:id="rId60" display="https://twitter.com/realDonaldTrump/status/1164231651351617536"/>
    <hyperlink ref="R72" r:id="rId61" display="https://twitter.com/realDonaldTrump/status/1164231651351617536"/>
    <hyperlink ref="R73" r:id="rId62" display="https://twitter.com/realDonaldTrump/status/1164231651351617536"/>
    <hyperlink ref="R74" r:id="rId63" display="https://twitter.com/realDonaldTrump/status/1164231651351617536"/>
    <hyperlink ref="R75" r:id="rId64" display="https://twitter.com/realDonaldTrump/status/1164231651351617536"/>
    <hyperlink ref="R76" r:id="rId65" display="https://twitter.com/realDonaldTrump/status/1164231651351617536"/>
    <hyperlink ref="R77" r:id="rId66" display="https://twitter.com/realDonaldTrump/status/1164231651351617536"/>
    <hyperlink ref="R78" r:id="rId67" display="https://twitter.com/realDonaldTrump/status/1164231651351617536"/>
    <hyperlink ref="R79" r:id="rId68" display="https://twitter.com/realDonaldTrump/status/1164231651351617536"/>
    <hyperlink ref="R80" r:id="rId69" display="https://twitter.com/realDonaldTrump/status/1164231651351617536"/>
    <hyperlink ref="R81" r:id="rId70" display="https://twitter.com/realdonaldtrump/status/1164231651351617536"/>
    <hyperlink ref="R82" r:id="rId71" display="https://twitter.com/realDonaldTrump/status/1164231651351617536"/>
    <hyperlink ref="R83" r:id="rId72" display="https://twitter.com/realDonaldTrump/status/1164231651351617536"/>
    <hyperlink ref="R84" r:id="rId73" display="https://twitter.com/realDonaldTrump/status/1164231651351617536"/>
    <hyperlink ref="R85" r:id="rId74" display="https://twitter.com/realDonaldTrump/status/1164231651351617536"/>
    <hyperlink ref="R86" r:id="rId75" display="https://twitter.com/realDonaldTrump/status/1164231651351617536"/>
    <hyperlink ref="R87" r:id="rId76" display="https://twitter.com/realDonaldTrump/status/1164231651351617536"/>
    <hyperlink ref="R88" r:id="rId77" display="https://twitter.com/realDonaldTrump/status/1164231651351617536"/>
    <hyperlink ref="R89" r:id="rId78" display="https://twitter.com/realDonaldTrump/status/1164231651351617536"/>
    <hyperlink ref="R97" r:id="rId79" display="https://twitter.com/realdonaldtrump/status/1164231651351617536"/>
    <hyperlink ref="R98" r:id="rId80" display="https://twitter.com/realdonaldtrump/status/1164231651351617536"/>
    <hyperlink ref="R99" r:id="rId81" display="https://twitter.com/realDonaldTrump/status/1164231651351617536"/>
    <hyperlink ref="R100" r:id="rId82" display="https://twitter.com/realDonaldTrump/status/1164231651351617536"/>
    <hyperlink ref="R101" r:id="rId83" display="https://twitter.com/realDonaldTrump/status/1164231651351617536"/>
    <hyperlink ref="R102" r:id="rId84" display="https://twitter.com/realDonaldTrump/status/1164231651351617536"/>
    <hyperlink ref="R103" r:id="rId85" display="https://twitter.com/realDonaldTrump/status/1164231651351617536"/>
    <hyperlink ref="R104" r:id="rId86" display="https://twitter.com/realDonaldTrump/status/1164231651351617536"/>
    <hyperlink ref="R105" r:id="rId87" display="https://twitter.com/realDonaldTrump/status/1164231651351617536"/>
    <hyperlink ref="R106" r:id="rId88" display="https://twitter.com/realDonaldTrump/status/1164231651351617536"/>
    <hyperlink ref="R107" r:id="rId89" display="https://twitter.com/realDonaldTrump/status/1164231651351617536"/>
    <hyperlink ref="R108" r:id="rId90" display="https://twitter.com/realDonaldTrump/status/1164231651351617536"/>
    <hyperlink ref="R109" r:id="rId91" display="https://twitter.com/realDonaldTrump/status/1164231651351617536"/>
    <hyperlink ref="R110" r:id="rId92" display="https://twitter.com/realDonaldTrump/status/1164231651351617536"/>
    <hyperlink ref="R111" r:id="rId93" display="https://twitter.com/realDonaldTrump/status/1164231651351617536"/>
    <hyperlink ref="R112" r:id="rId94" display="https://twitter.com/realDonaldTrump/status/1164231651351617536"/>
    <hyperlink ref="R113" r:id="rId95" display="https://twitter.com/realdonaldtrump/status/1164231651351617536"/>
    <hyperlink ref="R114" r:id="rId96" display="https://twitter.com/realDonaldTrump/status/1164231651351617536"/>
    <hyperlink ref="R115" r:id="rId97" display="https://mobile.twitter.com/realDonaldTrump/status/1164231651351617536"/>
    <hyperlink ref="R116" r:id="rId98" display="https://mobile.twitter.com/realDonaldTrump/status/1164231651351617536"/>
    <hyperlink ref="R117" r:id="rId99" display="https://mobile.twitter.com/realDonaldTrump/status/1164231651351617536"/>
    <hyperlink ref="R118" r:id="rId100" display="https://mobile.twitter.com/realDonaldTrump/status/1164231651351617536"/>
    <hyperlink ref="R119" r:id="rId101" display="https://mobile.twitter.com/realDonaldTrump/status/1164231651351617536"/>
    <hyperlink ref="R120" r:id="rId102" display="https://mobile.twitter.com/realDonaldTrump/status/1164231651351617536"/>
    <hyperlink ref="R121" r:id="rId103" display="https://mobile.twitter.com/realDonaldTrump/status/1164231651351617536"/>
    <hyperlink ref="R122" r:id="rId104" display="https://mobile.twitter.com/realDonaldTrump/status/1164231651351617536"/>
    <hyperlink ref="R123" r:id="rId105" display="https://mobile.twitter.com/realDonaldTrump/status/1164231651351617536"/>
    <hyperlink ref="R124" r:id="rId106" display="https://mobile.twitter.com/realDonaldTrump/status/1164231651351617536"/>
    <hyperlink ref="R125" r:id="rId107" display="https://twitter.com/realDonaldTrump/status/1164231651351617536"/>
    <hyperlink ref="R126" r:id="rId108" display="https://twitter.com/realDonaldTrump/status/1164231651351617536"/>
    <hyperlink ref="R127" r:id="rId109" display="https://twitter.com/realDonaldTrump/status/1164231651351617536"/>
    <hyperlink ref="R128" r:id="rId110" display="https://twitter.com/realdonaldtrump/status/1164231651351617536"/>
    <hyperlink ref="R129" r:id="rId111" display="https://twitter.com/realDonaldTrump/status/1164231651351617536"/>
    <hyperlink ref="R130" r:id="rId112" display="https://twitter.com/realDonaldTrump/status/1164231651351617536"/>
    <hyperlink ref="R131" r:id="rId113" display="https://twitter.com/realdonaldtrump/status/1164231651351617536"/>
    <hyperlink ref="R132" r:id="rId114" display="https://twitter.com/realDonaldTrump/status/1164231651351617536?s=20"/>
    <hyperlink ref="R133" r:id="rId115" display="https://twitter.com/realDonaldTrump/status/1164231651351617536?s=20"/>
    <hyperlink ref="R134" r:id="rId116" display="https://twitter.com/realDonaldTrump/status/1164231651351617536?s=20"/>
    <hyperlink ref="R135" r:id="rId117" display="https://twitter.com/realDonaldTrump/status/1164231651351617536?s=20"/>
    <hyperlink ref="R136" r:id="rId118" display="https://twitter.com/realDonaldTrump/status/1164231651351617536?s=20"/>
    <hyperlink ref="R137" r:id="rId119" display="https://twitter.com/realDonaldTrump/status/1164231651351617536?s=20"/>
    <hyperlink ref="R138" r:id="rId120" display="https://twitter.com/realDonaldTrump/status/1164231651351617536?s=20"/>
    <hyperlink ref="R139" r:id="rId121" display="https://twitter.com/realDonaldTrump/status/1164231651351617536?s=20"/>
    <hyperlink ref="R140" r:id="rId122" display="https://twitter.com/realDonaldTrump/status/1164231651351617536?s=20"/>
    <hyperlink ref="R141" r:id="rId123" display="https://twitter.com/realDonaldTrump/status/1164231651351617536?s=20"/>
    <hyperlink ref="R142" r:id="rId124" display="https://twitter.com/realDonaldTrump/status/1164231651351617536?s=20"/>
    <hyperlink ref="R143" r:id="rId125" display="https://twitter.com/realDonaldTrump/status/1164231651351617536?s=20"/>
    <hyperlink ref="R144" r:id="rId126" display="https://twitter.com/realDonaldTrump/status/1164231651351617536?s=20"/>
    <hyperlink ref="R145" r:id="rId127" display="https://twitter.com/realDonaldTrump/status/1164231651351617536?s=20"/>
    <hyperlink ref="R146" r:id="rId128" display="https://twitter.com/realDonaldTrump/status/1164231651351617536?s=20"/>
    <hyperlink ref="R147" r:id="rId129" display="https://twitter.com/realDonaldTrump/status/1164231651351617536?s=20"/>
    <hyperlink ref="R148" r:id="rId130" display="https://twitter.com/realDonaldTrump/status/1164231651351617536?s=20"/>
    <hyperlink ref="R149" r:id="rId131" display="https://twitter.com/realDonaldTrump/status/1164231651351617536?s=20"/>
    <hyperlink ref="R150" r:id="rId132" display="https://twitter.com/realDonaldTrump/status/1164231651351617536?s=20"/>
    <hyperlink ref="R151" r:id="rId133" display="https://twitter.com/realdonaldtrump/status/1164231651351617536"/>
    <hyperlink ref="R152" r:id="rId134" display="https://twitter.com/realDonaldTrump/status/1164231651351617536"/>
    <hyperlink ref="R153" r:id="rId135" display="https://twitter.com/realDonaldTrump/status/1164231651351617536"/>
    <hyperlink ref="R154" r:id="rId136" display="https://twitter.com/realDonaldTrump/status/1164231651351617536?s=19"/>
    <hyperlink ref="R155" r:id="rId137" display="https://twitter.com/realdonaldtrump/status/1164231651351617536"/>
    <hyperlink ref="R156" r:id="rId138" display="https://twitter.com/realDonaldTrump/status/1164231651351617536?s=20"/>
    <hyperlink ref="R157" r:id="rId139" display="https://twitter.com/realDonaldTrump/status/1164231651351617536?s=20"/>
    <hyperlink ref="R158" r:id="rId140" display="https://twitter.com/realdonaldtrump/status/1164231651351617536?s=21"/>
    <hyperlink ref="R159" r:id="rId141" display="https://twitter.com/realdonaldtrump/status/1164231651351617536?s=21"/>
    <hyperlink ref="R160" r:id="rId142" display="https://twitter.com/realDonaldTrump/status/1164231651351617536?s=19"/>
    <hyperlink ref="R161" r:id="rId143" display="https://twitter.com/realDonaldTrump/status/1164231651351617536?s=19"/>
    <hyperlink ref="R162" r:id="rId144" display="https://twitter.com/realDonaldTrump/status/1164231651351617536?s=20"/>
    <hyperlink ref="R163" r:id="rId145" display="https://twitter.com/realDonaldTrump/status/1164231651351617536?s=19"/>
    <hyperlink ref="R164" r:id="rId146" display="https://twitter.com/realDonaldTrump/status/1164231651351617536"/>
    <hyperlink ref="R165" r:id="rId147" display="https://twitter.com/realDonaldTrump/status/1164231651351617536"/>
    <hyperlink ref="R166" r:id="rId148" display="https://twitter.com/realDonaldTrump/status/1164231651351617536"/>
    <hyperlink ref="R167" r:id="rId149" display="https://twitter.com/realDonaldTrump/status/1164231651351617536?s=19"/>
    <hyperlink ref="R168" r:id="rId150" display="https://twitter.com/realDonaldTrump/status/1164231651351617536"/>
    <hyperlink ref="R169" r:id="rId151" display="https://twitter.com/realdonaldtrump/status/1164231651351617536"/>
    <hyperlink ref="R170" r:id="rId152" display="https://twitter.com/realdonaldtrump/status/1164231651351617536"/>
    <hyperlink ref="R171" r:id="rId153" display="https://twitter.com/realdonaldtrump/status/1164231651351617536"/>
    <hyperlink ref="R172" r:id="rId154" display="https://twitter.com/realdonaldtrump/status/1164231651351617536"/>
    <hyperlink ref="R173" r:id="rId155" display="https://twitter.com/realdonaldtrump/status/1164231651351617536"/>
    <hyperlink ref="R174" r:id="rId156" display="https://twitter.com/realdonaldtrump/status/1164231651351617536"/>
    <hyperlink ref="R175" r:id="rId157" display="https://twitter.com/realDonaldTrump/status/1164231651351617536"/>
    <hyperlink ref="R176" r:id="rId158" display="https://twitter.com/realdonaldtrump/status/1164231651351617536?s=21"/>
    <hyperlink ref="R177" r:id="rId159" display="https://twitter.com/realdonaldtrump/status/1164231651351617536?s=21"/>
    <hyperlink ref="R178" r:id="rId160" display="https://twitter.com/realdonaldtrump/status/1164231651351617536"/>
    <hyperlink ref="R179" r:id="rId161" display="https://twitter.com/realdonaldtrump/status/1164231651351617536"/>
    <hyperlink ref="R180" r:id="rId162" display="https://twitter.com/realdonaldtrump/status/1164231651351617536"/>
    <hyperlink ref="R181" r:id="rId163" display="https://twitter.com/realdonaldtrump/status/1164231651351617536?s=21"/>
    <hyperlink ref="R182" r:id="rId164" display="https://twitter.com/realdonaldtrump/status/1164231651351617536?s=21"/>
    <hyperlink ref="R183" r:id="rId165" display="https://twitter.com/realdonaldtrump/status/1164231651351617536"/>
    <hyperlink ref="R184" r:id="rId166" display="https://twitter.com/realdonaldtrump/status/1164231651351617536"/>
    <hyperlink ref="R185" r:id="rId167" display="https://twitter.com/realdonaldtrump/status/1164231651351617536"/>
    <hyperlink ref="R186" r:id="rId168" display="https://twitter.com/realdonaldtrump/status/1164231651351617536"/>
    <hyperlink ref="R187" r:id="rId169" display="https://twitter.com/realdonaldtrump/status/1164231651351617536"/>
    <hyperlink ref="U3" r:id="rId170" display="https://pbs.twimg.com/media/ECgugPkVAAEKWds.jpg"/>
    <hyperlink ref="U4" r:id="rId171" display="https://pbs.twimg.com/media/ECgugPkVAAEKWds.jpg"/>
    <hyperlink ref="U5" r:id="rId172" display="https://pbs.twimg.com/media/ECgugPkVAAEKWds.jpg"/>
    <hyperlink ref="U6" r:id="rId173" display="https://pbs.twimg.com/media/ECgugPkVAAEKWds.jpg"/>
    <hyperlink ref="U7" r:id="rId174" display="https://pbs.twimg.com/media/ECgugPkVAAEKWds.jpg"/>
    <hyperlink ref="U8" r:id="rId175" display="https://pbs.twimg.com/media/ECgugPkVAAEKWds.jpg"/>
    <hyperlink ref="U12" r:id="rId176" display="https://pbs.twimg.com/media/ECgvOOFUIAAN8yJ.jpg"/>
    <hyperlink ref="U32" r:id="rId177" display="https://pbs.twimg.com/media/ECgugPkVAAEKWds.jpg"/>
    <hyperlink ref="U33" r:id="rId178" display="https://pbs.twimg.com/media/ECgugPkVAAEKWds.jpg"/>
    <hyperlink ref="U64" r:id="rId179" display="https://pbs.twimg.com/media/ECgugPkVAAEKWds.jpg"/>
    <hyperlink ref="U65" r:id="rId180" display="https://pbs.twimg.com/media/ECgugPkVAAEKWds.jpg"/>
    <hyperlink ref="U90" r:id="rId181" display="https://pbs.twimg.com/media/ECgugPkVAAEKWds.jpg"/>
    <hyperlink ref="U91" r:id="rId182" display="https://pbs.twimg.com/media/ECgugPkVAAEKWds.jpg"/>
    <hyperlink ref="U92" r:id="rId183" display="https://pbs.twimg.com/media/ECgugPkVAAEKWds.jpg"/>
    <hyperlink ref="U93" r:id="rId184" display="https://pbs.twimg.com/media/ECgugPkVAAEKWds.jpg"/>
    <hyperlink ref="U94" r:id="rId185" display="https://pbs.twimg.com/media/ECgugPkVAAEKWds.jpg"/>
    <hyperlink ref="U95" r:id="rId186" display="https://pbs.twimg.com/media/ECgugPkVAAEKWds.jpg"/>
    <hyperlink ref="U96" r:id="rId187" display="https://pbs.twimg.com/media/ECgugPkVAAEKWds.jpg"/>
    <hyperlink ref="U128" r:id="rId188" display="https://pbs.twimg.com/media/EChgFqaU4AEpH0a.jpg"/>
    <hyperlink ref="V3" r:id="rId189" display="https://pbs.twimg.com/media/ECgugPkVAAEKWds.jpg"/>
    <hyperlink ref="V4" r:id="rId190" display="https://pbs.twimg.com/media/ECgugPkVAAEKWds.jpg"/>
    <hyperlink ref="V5" r:id="rId191" display="https://pbs.twimg.com/media/ECgugPkVAAEKWds.jpg"/>
    <hyperlink ref="V6" r:id="rId192" display="https://pbs.twimg.com/media/ECgugPkVAAEKWds.jpg"/>
    <hyperlink ref="V7" r:id="rId193" display="https://pbs.twimg.com/media/ECgugPkVAAEKWds.jpg"/>
    <hyperlink ref="V8" r:id="rId194" display="https://pbs.twimg.com/media/ECgugPkVAAEKWds.jpg"/>
    <hyperlink ref="V9" r:id="rId195" display="http://pbs.twimg.com/profile_images/960940049561927680/-KtIWjJV_normal.jpg"/>
    <hyperlink ref="V10" r:id="rId196" display="http://pbs.twimg.com/profile_images/960940049561927680/-KtIWjJV_normal.jpg"/>
    <hyperlink ref="V11" r:id="rId197" display="http://pbs.twimg.com/profile_images/1250729097/Buddah_2.jpg_red_normal.jpg"/>
    <hyperlink ref="V12" r:id="rId198" display="https://pbs.twimg.com/media/ECgvOOFUIAAN8yJ.jpg"/>
    <hyperlink ref="V13" r:id="rId199" display="http://pbs.twimg.com/profile_images/978256306942472193/UGbTipbY_normal.jpg"/>
    <hyperlink ref="V14" r:id="rId200" display="http://pbs.twimg.com/profile_images/1163088783270715393/UXsNorsx_normal.jpg"/>
    <hyperlink ref="V15" r:id="rId201" display="http://pbs.twimg.com/profile_images/1142685590607028224/Sxo-rZL6_normal.png"/>
    <hyperlink ref="V16" r:id="rId202" display="http://pbs.twimg.com/profile_images/1142685590607028224/Sxo-rZL6_normal.png"/>
    <hyperlink ref="V17" r:id="rId203" display="http://pbs.twimg.com/profile_images/1142685590607028224/Sxo-rZL6_normal.png"/>
    <hyperlink ref="V18" r:id="rId204" display="http://pbs.twimg.com/profile_images/1152267500966596608/hP9T5WB1_normal.jpg"/>
    <hyperlink ref="V19" r:id="rId205" display="http://pbs.twimg.com/profile_images/1088898561213751296/98Ew6-y3_normal.jpg"/>
    <hyperlink ref="V20" r:id="rId206" display="http://pbs.twimg.com/profile_images/1164311225427222529/kOVl1WXJ_normal.jpg"/>
    <hyperlink ref="V21" r:id="rId207" display="http://pbs.twimg.com/profile_images/630675658436382720/aToeTL1o_normal.jpg"/>
    <hyperlink ref="V22" r:id="rId208" display="http://pbs.twimg.com/profile_images/2715267793/b6729d675bbd93df3478e7ba0dead98d_normal.jpeg"/>
    <hyperlink ref="V23" r:id="rId209" display="http://pbs.twimg.com/profile_images/2715267793/b6729d675bbd93df3478e7ba0dead98d_normal.jpeg"/>
    <hyperlink ref="V24" r:id="rId210" display="http://pbs.twimg.com/profile_images/1138832139351482368/VcICpCF1_normal.jpg"/>
    <hyperlink ref="V25" r:id="rId211" display="http://pbs.twimg.com/profile_images/1138832139351482368/VcICpCF1_normal.jpg"/>
    <hyperlink ref="V26" r:id="rId212" display="http://pbs.twimg.com/profile_images/1138832139351482368/VcICpCF1_normal.jpg"/>
    <hyperlink ref="V27" r:id="rId213" display="http://pbs.twimg.com/profile_images/1086712375082995712/f5a1HSB0_normal.jpg"/>
    <hyperlink ref="V28" r:id="rId214" display="http://pbs.twimg.com/profile_images/1133541803/ElCangriman_normal.png"/>
    <hyperlink ref="V29" r:id="rId215" display="http://pbs.twimg.com/profile_images/1045671501754556416/Fd_nn9qc_normal.jpg"/>
    <hyperlink ref="V30" r:id="rId216" display="http://pbs.twimg.com/profile_images/1045671501754556416/Fd_nn9qc_normal.jpg"/>
    <hyperlink ref="V31" r:id="rId217" display="http://pbs.twimg.com/profile_images/1131812105638821889/U-NL7tMo_normal.jpg"/>
    <hyperlink ref="V32" r:id="rId218" display="https://pbs.twimg.com/media/ECgugPkVAAEKWds.jpg"/>
    <hyperlink ref="V33" r:id="rId219" display="https://pbs.twimg.com/media/ECgugPkVAAEKWds.jpg"/>
    <hyperlink ref="V34" r:id="rId220" display="http://pbs.twimg.com/profile_images/1066746754769444864/zOj8Y9oX_normal.jpg"/>
    <hyperlink ref="V35" r:id="rId221" display="http://pbs.twimg.com/profile_images/1066746754769444864/zOj8Y9oX_normal.jpg"/>
    <hyperlink ref="V36" r:id="rId222" display="http://pbs.twimg.com/profile_images/1163952255902633985/HX8zdV_W_normal.jpg"/>
    <hyperlink ref="V37" r:id="rId223" display="http://pbs.twimg.com/profile_images/1156978808630546432/V-iq62iJ_normal.jpg"/>
    <hyperlink ref="V38" r:id="rId224" display="http://pbs.twimg.com/profile_images/1156978808630546432/V-iq62iJ_normal.jpg"/>
    <hyperlink ref="V39" r:id="rId225" display="http://pbs.twimg.com/profile_images/1156978808630546432/V-iq62iJ_normal.jpg"/>
    <hyperlink ref="V40" r:id="rId226" display="http://pbs.twimg.com/profile_images/1156978808630546432/V-iq62iJ_normal.jpg"/>
    <hyperlink ref="V41" r:id="rId227" display="http://pbs.twimg.com/profile_images/1156978808630546432/V-iq62iJ_normal.jpg"/>
    <hyperlink ref="V42" r:id="rId228" display="http://pbs.twimg.com/profile_images/1156978808630546432/V-iq62iJ_normal.jpg"/>
    <hyperlink ref="V43" r:id="rId229" display="http://pbs.twimg.com/profile_images/1156978808630546432/V-iq62iJ_normal.jpg"/>
    <hyperlink ref="V44" r:id="rId230" display="http://pbs.twimg.com/profile_images/1156978808630546432/V-iq62iJ_normal.jpg"/>
    <hyperlink ref="V45" r:id="rId231" display="http://pbs.twimg.com/profile_images/1156978808630546432/V-iq62iJ_normal.jpg"/>
    <hyperlink ref="V46" r:id="rId232" display="http://pbs.twimg.com/profile_images/1156978808630546432/V-iq62iJ_normal.jpg"/>
    <hyperlink ref="V47" r:id="rId233" display="http://pbs.twimg.com/profile_images/1156978808630546432/V-iq62iJ_normal.jpg"/>
    <hyperlink ref="V48" r:id="rId234" display="http://pbs.twimg.com/profile_images/1156978808630546432/V-iq62iJ_normal.jpg"/>
    <hyperlink ref="V49" r:id="rId235" display="http://pbs.twimg.com/profile_images/1156978808630546432/V-iq62iJ_normal.jpg"/>
    <hyperlink ref="V50" r:id="rId236" display="http://pbs.twimg.com/profile_images/1156978808630546432/V-iq62iJ_normal.jpg"/>
    <hyperlink ref="V51" r:id="rId237" display="http://pbs.twimg.com/profile_images/1156978808630546432/V-iq62iJ_normal.jpg"/>
    <hyperlink ref="V52" r:id="rId238" display="http://pbs.twimg.com/profile_images/1156978808630546432/V-iq62iJ_normal.jpg"/>
    <hyperlink ref="V53" r:id="rId239" display="http://pbs.twimg.com/profile_images/1156978808630546432/V-iq62iJ_normal.jpg"/>
    <hyperlink ref="V54" r:id="rId240" display="http://pbs.twimg.com/profile_images/1156978808630546432/V-iq62iJ_normal.jpg"/>
    <hyperlink ref="V55" r:id="rId241" display="http://pbs.twimg.com/profile_images/1156978808630546432/V-iq62iJ_normal.jpg"/>
    <hyperlink ref="V56" r:id="rId242" display="http://pbs.twimg.com/profile_images/1156978808630546432/V-iq62iJ_normal.jpg"/>
    <hyperlink ref="V57" r:id="rId243" display="http://pbs.twimg.com/profile_images/1157205527820156929/1qdasen__normal.jpg"/>
    <hyperlink ref="V58" r:id="rId244" display="http://pbs.twimg.com/profile_images/1157205527820156929/1qdasen__normal.jpg"/>
    <hyperlink ref="V59" r:id="rId245" display="http://pbs.twimg.com/profile_images/566130034541203459/474yJkpb_normal.jpeg"/>
    <hyperlink ref="V60" r:id="rId246" display="http://pbs.twimg.com/profile_images/566130034541203459/474yJkpb_normal.jpeg"/>
    <hyperlink ref="V61" r:id="rId247" display="http://pbs.twimg.com/profile_images/1100892080853798913/14r9h-jv_normal.png"/>
    <hyperlink ref="V62" r:id="rId248" display="http://pbs.twimg.com/profile_images/1115921210188103680/aSY8-MM7_normal.jpg"/>
    <hyperlink ref="V63" r:id="rId249" display="http://pbs.twimg.com/profile_images/1000887169005780999/ifVqI8MQ_normal.jpg"/>
    <hyperlink ref="V64" r:id="rId250" display="https://pbs.twimg.com/media/ECgugPkVAAEKWds.jpg"/>
    <hyperlink ref="V65" r:id="rId251" display="https://pbs.twimg.com/media/ECgugPkVAAEKWds.jpg"/>
    <hyperlink ref="V66" r:id="rId252" display="http://pbs.twimg.com/profile_images/1164528255447126016/9_0zVQS-_normal.jpg"/>
    <hyperlink ref="V67" r:id="rId253" display="http://pbs.twimg.com/profile_images/1143743427944898560/6TI31kRb_normal.png"/>
    <hyperlink ref="V68" r:id="rId254" display="http://pbs.twimg.com/profile_images/1158503516656324608/CLJ94cQX_normal.jpg"/>
    <hyperlink ref="V69" r:id="rId255" display="http://pbs.twimg.com/profile_images/1158503516656324608/CLJ94cQX_normal.jpg"/>
    <hyperlink ref="V70" r:id="rId256" display="http://pbs.twimg.com/profile_images/1158503516656324608/CLJ94cQX_normal.jpg"/>
    <hyperlink ref="V71" r:id="rId257" display="http://pbs.twimg.com/profile_images/1158503516656324608/CLJ94cQX_normal.jpg"/>
    <hyperlink ref="V72" r:id="rId258" display="http://pbs.twimg.com/profile_images/1158503516656324608/CLJ94cQX_normal.jpg"/>
    <hyperlink ref="V73" r:id="rId259" display="http://pbs.twimg.com/profile_images/1158503516656324608/CLJ94cQX_normal.jpg"/>
    <hyperlink ref="V74" r:id="rId260" display="http://pbs.twimg.com/profile_images/1158503516656324608/CLJ94cQX_normal.jpg"/>
    <hyperlink ref="V75" r:id="rId261" display="http://pbs.twimg.com/profile_images/1158503516656324608/CLJ94cQX_normal.jpg"/>
    <hyperlink ref="V76" r:id="rId262" display="http://pbs.twimg.com/profile_images/1158503516656324608/CLJ94cQX_normal.jpg"/>
    <hyperlink ref="V77" r:id="rId263" display="http://pbs.twimg.com/profile_images/1158503516656324608/CLJ94cQX_normal.jpg"/>
    <hyperlink ref="V78" r:id="rId264" display="http://pbs.twimg.com/profile_images/1158503516656324608/CLJ94cQX_normal.jpg"/>
    <hyperlink ref="V79" r:id="rId265" display="http://pbs.twimg.com/profile_images/1158503516656324608/CLJ94cQX_normal.jpg"/>
    <hyperlink ref="V80" r:id="rId266" display="http://pbs.twimg.com/profile_images/978879250991341568/KWqRUIY3_normal.jpg"/>
    <hyperlink ref="V81" r:id="rId267" display="http://pbs.twimg.com/profile_images/1151508445591457793/kpSjVfaB_normal.jpg"/>
    <hyperlink ref="V82" r:id="rId268" display="http://pbs.twimg.com/profile_images/679490129849876480/jMVH6lzR_normal.jpg"/>
    <hyperlink ref="V83" r:id="rId269" display="http://pbs.twimg.com/profile_images/679490129849876480/jMVH6lzR_normal.jpg"/>
    <hyperlink ref="V84" r:id="rId270" display="http://pbs.twimg.com/profile_images/679490129849876480/jMVH6lzR_normal.jpg"/>
    <hyperlink ref="V85" r:id="rId271" display="http://pbs.twimg.com/profile_images/679490129849876480/jMVH6lzR_normal.jpg"/>
    <hyperlink ref="V86" r:id="rId272" display="http://pbs.twimg.com/profile_images/679490129849876480/jMVH6lzR_normal.jpg"/>
    <hyperlink ref="V87" r:id="rId273" display="http://pbs.twimg.com/profile_images/679490129849876480/jMVH6lzR_normal.jpg"/>
    <hyperlink ref="V88" r:id="rId274" display="http://pbs.twimg.com/profile_images/679490129849876480/jMVH6lzR_normal.jpg"/>
    <hyperlink ref="V89" r:id="rId275" display="http://pbs.twimg.com/profile_images/1073640725802291200/CBwhRSIB_normal.jpg"/>
    <hyperlink ref="V90" r:id="rId276" display="https://pbs.twimg.com/media/ECgugPkVAAEKWds.jpg"/>
    <hyperlink ref="V91" r:id="rId277" display="https://pbs.twimg.com/media/ECgugPkVAAEKWds.jpg"/>
    <hyperlink ref="V92" r:id="rId278" display="https://pbs.twimg.com/media/ECgugPkVAAEKWds.jpg"/>
    <hyperlink ref="V93" r:id="rId279" display="https://pbs.twimg.com/media/ECgugPkVAAEKWds.jpg"/>
    <hyperlink ref="V94" r:id="rId280" display="https://pbs.twimg.com/media/ECgugPkVAAEKWds.jpg"/>
    <hyperlink ref="V95" r:id="rId281" display="https://pbs.twimg.com/media/ECgugPkVAAEKWds.jpg"/>
    <hyperlink ref="V96" r:id="rId282" display="https://pbs.twimg.com/media/ECgugPkVAAEKWds.jpg"/>
    <hyperlink ref="V97" r:id="rId283" display="http://pbs.twimg.com/profile_images/738062060576071680/tAsgL412_normal.jpg"/>
    <hyperlink ref="V98" r:id="rId284" display="http://pbs.twimg.com/profile_images/1127915493548011520/3E3tCN73_normal.jpg"/>
    <hyperlink ref="V99" r:id="rId285" display="http://pbs.twimg.com/profile_images/560330789380833280/ZB6kOpfe_normal.jpeg"/>
    <hyperlink ref="V100" r:id="rId286" display="http://pbs.twimg.com/profile_images/1091760906847977472/Ao9v6lw0_normal.jpg"/>
    <hyperlink ref="V101" r:id="rId287" display="http://pbs.twimg.com/profile_images/1091760906847977472/Ao9v6lw0_normal.jpg"/>
    <hyperlink ref="V102" r:id="rId288" display="http://pbs.twimg.com/profile_images/1091760906847977472/Ao9v6lw0_normal.jpg"/>
    <hyperlink ref="V103" r:id="rId289" display="http://pbs.twimg.com/profile_images/1091760906847977472/Ao9v6lw0_normal.jpg"/>
    <hyperlink ref="V104" r:id="rId290" display="http://pbs.twimg.com/profile_images/1091760906847977472/Ao9v6lw0_normal.jpg"/>
    <hyperlink ref="V105" r:id="rId291" display="http://pbs.twimg.com/profile_images/1091760906847977472/Ao9v6lw0_normal.jpg"/>
    <hyperlink ref="V106" r:id="rId292" display="http://pbs.twimg.com/profile_images/1091760906847977472/Ao9v6lw0_normal.jpg"/>
    <hyperlink ref="V107" r:id="rId293" display="http://pbs.twimg.com/profile_images/1091760906847977472/Ao9v6lw0_normal.jpg"/>
    <hyperlink ref="V108" r:id="rId294" display="http://pbs.twimg.com/profile_images/1091760906847977472/Ao9v6lw0_normal.jpg"/>
    <hyperlink ref="V109" r:id="rId295" display="http://pbs.twimg.com/profile_images/1091760906847977472/Ao9v6lw0_normal.jpg"/>
    <hyperlink ref="V110" r:id="rId296" display="http://pbs.twimg.com/profile_images/1091760906847977472/Ao9v6lw0_normal.jpg"/>
    <hyperlink ref="V111" r:id="rId297" display="http://pbs.twimg.com/profile_images/1091760906847977472/Ao9v6lw0_normal.jpg"/>
    <hyperlink ref="V112" r:id="rId298" display="http://pbs.twimg.com/profile_images/1091760906847977472/Ao9v6lw0_normal.jpg"/>
    <hyperlink ref="V113" r:id="rId299" display="http://pbs.twimg.com/profile_images/1464735927/ASA_normal.jpg"/>
    <hyperlink ref="V114" r:id="rId300" display="http://pbs.twimg.com/profile_images/1156947728762572802/CFRvk6wY_normal.jpg"/>
    <hyperlink ref="V115" r:id="rId301" display="http://pbs.twimg.com/profile_images/672554172366102533/lV128fzV_normal.jpg"/>
    <hyperlink ref="V116" r:id="rId302" display="http://pbs.twimg.com/profile_images/672554172366102533/lV128fzV_normal.jpg"/>
    <hyperlink ref="V117" r:id="rId303" display="http://pbs.twimg.com/profile_images/672554172366102533/lV128fzV_normal.jpg"/>
    <hyperlink ref="V118" r:id="rId304" display="http://pbs.twimg.com/profile_images/672554172366102533/lV128fzV_normal.jpg"/>
    <hyperlink ref="V119" r:id="rId305" display="http://pbs.twimg.com/profile_images/672554172366102533/lV128fzV_normal.jpg"/>
    <hyperlink ref="V120" r:id="rId306" display="http://pbs.twimg.com/profile_images/672554172366102533/lV128fzV_normal.jpg"/>
    <hyperlink ref="V121" r:id="rId307" display="http://pbs.twimg.com/profile_images/672554172366102533/lV128fzV_normal.jpg"/>
    <hyperlink ref="V122" r:id="rId308" display="http://pbs.twimg.com/profile_images/672554172366102533/lV128fzV_normal.jpg"/>
    <hyperlink ref="V123" r:id="rId309" display="http://pbs.twimg.com/profile_images/672554172366102533/lV128fzV_normal.jpg"/>
    <hyperlink ref="V124" r:id="rId310" display="http://pbs.twimg.com/profile_images/672554172366102533/lV128fzV_normal.jpg"/>
    <hyperlink ref="V125" r:id="rId311" display="http://pbs.twimg.com/profile_images/1110191867289878528/rHTjyaZp_normal.png"/>
    <hyperlink ref="V126" r:id="rId312" display="http://pbs.twimg.com/profile_images/1110191867289878528/rHTjyaZp_normal.png"/>
    <hyperlink ref="V127" r:id="rId313" display="http://pbs.twimg.com/profile_images/1110191867289878528/rHTjyaZp_normal.png"/>
    <hyperlink ref="V128" r:id="rId314" display="https://pbs.twimg.com/media/EChgFqaU4AEpH0a.jpg"/>
    <hyperlink ref="V129" r:id="rId315" display="http://pbs.twimg.com/profile_images/1113703139025326081/8jx1Gwcf_normal.jpg"/>
    <hyperlink ref="V130" r:id="rId316" display="http://pbs.twimg.com/profile_images/1354917911/US_Seal_a_normal.jpg"/>
    <hyperlink ref="V131" r:id="rId317" display="http://pbs.twimg.com/profile_images/1041905591067664389/3wXQeTLx_normal.jpg"/>
    <hyperlink ref="V132" r:id="rId318" display="http://pbs.twimg.com/profile_images/1109641786954264576/SVuxgu5u_normal.png"/>
    <hyperlink ref="V133" r:id="rId319" display="http://pbs.twimg.com/profile_images/1109641786954264576/SVuxgu5u_normal.png"/>
    <hyperlink ref="V134" r:id="rId320" display="http://pbs.twimg.com/profile_images/1109641786954264576/SVuxgu5u_normal.png"/>
    <hyperlink ref="V135" r:id="rId321" display="http://pbs.twimg.com/profile_images/1109641786954264576/SVuxgu5u_normal.png"/>
    <hyperlink ref="V136" r:id="rId322" display="http://pbs.twimg.com/profile_images/1109641786954264576/SVuxgu5u_normal.png"/>
    <hyperlink ref="V137" r:id="rId323" display="http://pbs.twimg.com/profile_images/1109641786954264576/SVuxgu5u_normal.png"/>
    <hyperlink ref="V138" r:id="rId324" display="http://pbs.twimg.com/profile_images/1109641786954264576/SVuxgu5u_normal.png"/>
    <hyperlink ref="V139" r:id="rId325" display="http://pbs.twimg.com/profile_images/1109641786954264576/SVuxgu5u_normal.png"/>
    <hyperlink ref="V140" r:id="rId326" display="http://pbs.twimg.com/profile_images/1109641786954264576/SVuxgu5u_normal.png"/>
    <hyperlink ref="V141" r:id="rId327" display="http://pbs.twimg.com/profile_images/1109641786954264576/SVuxgu5u_normal.png"/>
    <hyperlink ref="V142" r:id="rId328" display="http://pbs.twimg.com/profile_images/1109641786954264576/SVuxgu5u_normal.png"/>
    <hyperlink ref="V143" r:id="rId329" display="http://pbs.twimg.com/profile_images/1109641786954264576/SVuxgu5u_normal.png"/>
    <hyperlink ref="V144" r:id="rId330" display="http://pbs.twimg.com/profile_images/1109641786954264576/SVuxgu5u_normal.png"/>
    <hyperlink ref="V145" r:id="rId331" display="http://pbs.twimg.com/profile_images/1109641786954264576/SVuxgu5u_normal.png"/>
    <hyperlink ref="V146" r:id="rId332" display="http://pbs.twimg.com/profile_images/1109641786954264576/SVuxgu5u_normal.png"/>
    <hyperlink ref="V147" r:id="rId333" display="http://pbs.twimg.com/profile_images/1109641786954264576/SVuxgu5u_normal.png"/>
    <hyperlink ref="V148" r:id="rId334" display="http://pbs.twimg.com/profile_images/1109641786954264576/SVuxgu5u_normal.png"/>
    <hyperlink ref="V149" r:id="rId335" display="http://pbs.twimg.com/profile_images/1109641786954264576/SVuxgu5u_normal.png"/>
    <hyperlink ref="V150" r:id="rId336" display="http://pbs.twimg.com/profile_images/1109641786954264576/SVuxgu5u_normal.png"/>
    <hyperlink ref="V151" r:id="rId337" display="http://pbs.twimg.com/profile_images/925892212340207618/-ZofsvJ5_normal.jpg"/>
    <hyperlink ref="V152" r:id="rId338" display="http://pbs.twimg.com/profile_images/950720223799382016/1yqfQr7d_normal.jpg"/>
    <hyperlink ref="V153" r:id="rId339" display="http://pbs.twimg.com/profile_images/1141447444502331394/cnG0eb_u_normal.jpg"/>
    <hyperlink ref="V154" r:id="rId340" display="http://pbs.twimg.com/profile_images/1153626863627055104/BkJ0S6tK_normal.png"/>
    <hyperlink ref="V155" r:id="rId341" display="http://pbs.twimg.com/profile_images/1107695891463446528/mffzSlOO_normal.jpg"/>
    <hyperlink ref="V156" r:id="rId342" display="http://pbs.twimg.com/profile_images/420348455043604480/N4-vJ3YH_normal.jpeg"/>
    <hyperlink ref="V157" r:id="rId343" display="http://pbs.twimg.com/profile_images/420348455043604480/N4-vJ3YH_normal.jpeg"/>
    <hyperlink ref="V158" r:id="rId344" display="http://pbs.twimg.com/profile_images/1122060218056101888/TbDcVvMN_normal.jpg"/>
    <hyperlink ref="V159" r:id="rId345" display="http://pbs.twimg.com/profile_images/1122060218056101888/TbDcVvMN_normal.jpg"/>
    <hyperlink ref="V160" r:id="rId346" display="http://pbs.twimg.com/profile_images/1054716743820722176/RDpazS0g_normal.jpg"/>
    <hyperlink ref="V161" r:id="rId347" display="http://pbs.twimg.com/profile_images/1054716743820722176/RDpazS0g_normal.jpg"/>
    <hyperlink ref="V162" r:id="rId348" display="http://pbs.twimg.com/profile_images/975168930934214656/txZcrR71_normal.jpg"/>
    <hyperlink ref="V163" r:id="rId349" display="http://pbs.twimg.com/profile_images/1159940249591717890/b9xt80hr_normal.jpg"/>
    <hyperlink ref="V164" r:id="rId350" display="http://pbs.twimg.com/profile_images/1039742498959241216/iifY4eha_normal.jpg"/>
    <hyperlink ref="V165" r:id="rId351" display="http://pbs.twimg.com/profile_images/838098893963415555/P5ykzG7O_normal.jpg"/>
    <hyperlink ref="V166" r:id="rId352" display="http://pbs.twimg.com/profile_images/838098893963415555/P5ykzG7O_normal.jpg"/>
    <hyperlink ref="V167" r:id="rId353" display="http://pbs.twimg.com/profile_images/1131389521918955522/_SqbMucd_normal.jpg"/>
    <hyperlink ref="V168" r:id="rId354" display="http://pbs.twimg.com/profile_images/1035182604704608257/QX7nAFKs_normal.jpg"/>
    <hyperlink ref="V169" r:id="rId355" display="http://pbs.twimg.com/profile_images/1426562045/image_normal.jpg"/>
    <hyperlink ref="V170" r:id="rId356" display="http://pbs.twimg.com/profile_images/1330525114/giants-logo_normal.jpg"/>
    <hyperlink ref="V171" r:id="rId357" display="http://pbs.twimg.com/profile_images/1330525114/giants-logo_normal.jpg"/>
    <hyperlink ref="V172" r:id="rId358" display="http://pbs.twimg.com/profile_images/1330525114/giants-logo_normal.jpg"/>
    <hyperlink ref="V173" r:id="rId359" display="http://pbs.twimg.com/profile_images/1330525114/giants-logo_normal.jpg"/>
    <hyperlink ref="V174" r:id="rId360" display="http://pbs.twimg.com/profile_images/1330525114/giants-logo_normal.jpg"/>
    <hyperlink ref="V175" r:id="rId361" display="http://pbs.twimg.com/profile_images/1154188197896888320/PWrkMUAq_normal.jpg"/>
    <hyperlink ref="V176" r:id="rId362" display="http://pbs.twimg.com/profile_images/2246175282/twitter_normal.jpg"/>
    <hyperlink ref="V177" r:id="rId363" display="http://pbs.twimg.com/profile_images/2246175282/twitter_normal.jpg"/>
    <hyperlink ref="V178" r:id="rId364" display="http://pbs.twimg.com/profile_images/378800000624178589/d9dde7957722f78e5915325632561b33_normal.jpeg"/>
    <hyperlink ref="V179" r:id="rId365" display="http://pbs.twimg.com/profile_images/378800000624178589/d9dde7957722f78e5915325632561b33_normal.jpeg"/>
    <hyperlink ref="V180" r:id="rId366" display="http://pbs.twimg.com/profile_images/760486119712718848/o8vyufGR_normal.jpg"/>
    <hyperlink ref="V181" r:id="rId367" display="http://pbs.twimg.com/profile_images/1134239441143422978/MqlKgE8k_normal.jpg"/>
    <hyperlink ref="V182" r:id="rId368" display="http://pbs.twimg.com/profile_images/1134239441143422978/MqlKgE8k_normal.jpg"/>
    <hyperlink ref="V183" r:id="rId369" display="http://pbs.twimg.com/profile_images/973960707698933760/fZf70iCX_normal.jpg"/>
    <hyperlink ref="V184" r:id="rId370" display="http://pbs.twimg.com/profile_images/973960707698933760/fZf70iCX_normal.jpg"/>
    <hyperlink ref="V185" r:id="rId371" display="http://pbs.twimg.com/profile_images/973960707698933760/fZf70iCX_normal.jpg"/>
    <hyperlink ref="V186" r:id="rId372" display="http://pbs.twimg.com/profile_images/973960707698933760/fZf70iCX_normal.jpg"/>
    <hyperlink ref="V187" r:id="rId373" display="http://pbs.twimg.com/profile_images/973960707698933760/fZf70iCX_normal.jpg"/>
    <hyperlink ref="Z3" r:id="rId374" display="https://twitter.com/djarjartrump/status/1164231663280222208"/>
    <hyperlink ref="Z4" r:id="rId375" display="https://twitter.com/djarjartrump/status/1164231663280222208"/>
    <hyperlink ref="Z5" r:id="rId376" display="https://twitter.com/jiveasstrump/status/1164231675477417984"/>
    <hyperlink ref="Z6" r:id="rId377" display="https://twitter.com/jiveasstrump/status/1164231675477417984"/>
    <hyperlink ref="Z7" r:id="rId378" display="https://twitter.com/twump_owo/status/1164231844545597442"/>
    <hyperlink ref="Z8" r:id="rId379" display="https://twitter.com/twump_owo/status/1164231844545597442"/>
    <hyperlink ref="Z9" r:id="rId380" display="https://twitter.com/beenewsdaily/status/1164232181264392193"/>
    <hyperlink ref="Z10" r:id="rId381" display="https://twitter.com/beenewsdaily/status/1164232181264392193"/>
    <hyperlink ref="Z11" r:id="rId382" display="https://twitter.com/hapkidogal/status/1164232236385939461"/>
    <hyperlink ref="Z12" r:id="rId383" display="https://twitter.com/dragonfly_drama/status/1164232429327925248"/>
    <hyperlink ref="Z13" r:id="rId384" display="https://twitter.com/michaelt162/status/1164232623570505729"/>
    <hyperlink ref="Z14" r:id="rId385" display="https://twitter.com/lasouizzi/status/1164233117932171265"/>
    <hyperlink ref="Z15" r:id="rId386" display="https://twitter.com/romanwenzl/status/1164233121669287941"/>
    <hyperlink ref="Z16" r:id="rId387" display="https://twitter.com/romanwenzl/status/1164233121669287941"/>
    <hyperlink ref="Z17" r:id="rId388" display="https://twitter.com/romanwenzl/status/1164233121669287941"/>
    <hyperlink ref="Z18" r:id="rId389" display="https://twitter.com/arriaga_kreuz/status/1164233213130227713"/>
    <hyperlink ref="Z19" r:id="rId390" display="https://twitter.com/tchalla____/status/1164233827302043648"/>
    <hyperlink ref="Z20" r:id="rId391" display="https://twitter.com/enough68972575/status/1164234153803550722"/>
    <hyperlink ref="Z21" r:id="rId392" display="https://twitter.com/jakkiecilliers/status/1164234422163509248"/>
    <hyperlink ref="Z22" r:id="rId393" display="https://twitter.com/phaethontweets/status/1164234472830771207"/>
    <hyperlink ref="Z23" r:id="rId394" display="https://twitter.com/phaethontweets/status/1164234472830771207"/>
    <hyperlink ref="Z24" r:id="rId395" display="https://twitter.com/bbbmarsh/status/1164234669682040832"/>
    <hyperlink ref="Z25" r:id="rId396" display="https://twitter.com/bbbmarsh/status/1164234669682040832"/>
    <hyperlink ref="Z26" r:id="rId397" display="https://twitter.com/bbbmarsh/status/1164234669682040832"/>
    <hyperlink ref="Z27" r:id="rId398" display="https://twitter.com/cjcmichel/status/1164235029674962945"/>
    <hyperlink ref="Z28" r:id="rId399" display="https://twitter.com/soyelcangriman/status/1164235280318177280"/>
    <hyperlink ref="Z29" r:id="rId400" display="https://twitter.com/trawetsla/status/1164235389890174977"/>
    <hyperlink ref="Z30" r:id="rId401" display="https://twitter.com/trawetsla/status/1164235389890174977"/>
    <hyperlink ref="Z31" r:id="rId402" display="https://twitter.com/ljt_is_me/status/1164236876095655936"/>
    <hyperlink ref="Z32" r:id="rId403" display="https://twitter.com/aditiyadav52500/status/1164237316702912512"/>
    <hyperlink ref="Z33" r:id="rId404" display="https://twitter.com/aditiyadav52500/status/1164237316702912512"/>
    <hyperlink ref="Z34" r:id="rId405" display="https://twitter.com/analyticascent/status/1164237730009632768"/>
    <hyperlink ref="Z35" r:id="rId406" display="https://twitter.com/analyticascent/status/1164237730009632768"/>
    <hyperlink ref="Z36" r:id="rId407" display="https://twitter.com/demitry_kot/status/1164240697777688576"/>
    <hyperlink ref="Z37" r:id="rId408" display="https://twitter.com/mbjorklund1963/status/1164240925767262208"/>
    <hyperlink ref="Z38" r:id="rId409" display="https://twitter.com/mbjorklund1963/status/1164240925767262208"/>
    <hyperlink ref="Z39" r:id="rId410" display="https://twitter.com/mbjorklund1963/status/1164240925767262208"/>
    <hyperlink ref="Z40" r:id="rId411" display="https://twitter.com/mbjorklund1963/status/1164240925767262208"/>
    <hyperlink ref="Z41" r:id="rId412" display="https://twitter.com/mbjorklund1963/status/1164240925767262208"/>
    <hyperlink ref="Z42" r:id="rId413" display="https://twitter.com/mbjorklund1963/status/1164240925767262208"/>
    <hyperlink ref="Z43" r:id="rId414" display="https://twitter.com/mbjorklund1963/status/1164240925767262208"/>
    <hyperlink ref="Z44" r:id="rId415" display="https://twitter.com/mbjorklund1963/status/1164240925767262208"/>
    <hyperlink ref="Z45" r:id="rId416" display="https://twitter.com/mbjorklund1963/status/1164240925767262208"/>
    <hyperlink ref="Z46" r:id="rId417" display="https://twitter.com/mbjorklund1963/status/1164240925767262208"/>
    <hyperlink ref="Z47" r:id="rId418" display="https://twitter.com/mbjorklund1963/status/1164240925767262208"/>
    <hyperlink ref="Z48" r:id="rId419" display="https://twitter.com/mbjorklund1963/status/1164240925767262208"/>
    <hyperlink ref="Z49" r:id="rId420" display="https://twitter.com/mbjorklund1963/status/1164240925767262208"/>
    <hyperlink ref="Z50" r:id="rId421" display="https://twitter.com/mbjorklund1963/status/1164240925767262208"/>
    <hyperlink ref="Z51" r:id="rId422" display="https://twitter.com/mbjorklund1963/status/1164240925767262208"/>
    <hyperlink ref="Z52" r:id="rId423" display="https://twitter.com/mbjorklund1963/status/1164240925767262208"/>
    <hyperlink ref="Z53" r:id="rId424" display="https://twitter.com/mbjorklund1963/status/1164240925767262208"/>
    <hyperlink ref="Z54" r:id="rId425" display="https://twitter.com/mbjorklund1963/status/1164240925767262208"/>
    <hyperlink ref="Z55" r:id="rId426" display="https://twitter.com/mbjorklund1963/status/1164240925767262208"/>
    <hyperlink ref="Z56" r:id="rId427" display="https://twitter.com/mbjorklund1963/status/1164240925767262208"/>
    <hyperlink ref="Z57" r:id="rId428" display="https://twitter.com/asceticstance/status/1164241331557982208"/>
    <hyperlink ref="Z58" r:id="rId429" display="https://twitter.com/asceticstance/status/1164241331557982208"/>
    <hyperlink ref="Z59" r:id="rId430" display="https://twitter.com/007amnesia/status/1164241825001029632"/>
    <hyperlink ref="Z60" r:id="rId431" display="https://twitter.com/007amnesia/status/1164241825001029632"/>
    <hyperlink ref="Z61" r:id="rId432" display="https://twitter.com/bencampo/status/1164241946463887362"/>
    <hyperlink ref="Z62" r:id="rId433" display="https://twitter.com/ykrkane/status/1164242183299276800"/>
    <hyperlink ref="Z63" r:id="rId434" display="https://twitter.com/debbiej66015887/status/1164242233203286017"/>
    <hyperlink ref="Z64" r:id="rId435" display="https://twitter.com/joeycomplaints/status/1164243298036277248"/>
    <hyperlink ref="Z65" r:id="rId436" display="https://twitter.com/joeycomplaints/status/1164243298036277248"/>
    <hyperlink ref="Z66" r:id="rId437" display="https://twitter.com/cali_ps/status/1164244280199827456"/>
    <hyperlink ref="Z67" r:id="rId438" display="https://twitter.com/tinamarief49/status/1164247752676716546"/>
    <hyperlink ref="Z68" r:id="rId439" display="https://twitter.com/retiredarmy7/status/1164248985168699392"/>
    <hyperlink ref="Z69" r:id="rId440" display="https://twitter.com/retiredarmy7/status/1164248985168699392"/>
    <hyperlink ref="Z70" r:id="rId441" display="https://twitter.com/retiredarmy7/status/1164248985168699392"/>
    <hyperlink ref="Z71" r:id="rId442" display="https://twitter.com/retiredarmy7/status/1164248985168699392"/>
    <hyperlink ref="Z72" r:id="rId443" display="https://twitter.com/retiredarmy7/status/1164248985168699392"/>
    <hyperlink ref="Z73" r:id="rId444" display="https://twitter.com/retiredarmy7/status/1164248985168699392"/>
    <hyperlink ref="Z74" r:id="rId445" display="https://twitter.com/retiredarmy7/status/1164248985168699392"/>
    <hyperlink ref="Z75" r:id="rId446" display="https://twitter.com/retiredarmy7/status/1164248985168699392"/>
    <hyperlink ref="Z76" r:id="rId447" display="https://twitter.com/retiredarmy7/status/1164248985168699392"/>
    <hyperlink ref="Z77" r:id="rId448" display="https://twitter.com/retiredarmy7/status/1164248985168699392"/>
    <hyperlink ref="Z78" r:id="rId449" display="https://twitter.com/retiredarmy7/status/1164248985168699392"/>
    <hyperlink ref="Z79" r:id="rId450" display="https://twitter.com/retiredarmy7/status/1164248985168699392"/>
    <hyperlink ref="Z80" r:id="rId451" display="https://twitter.com/chrishalton516/status/1164249800491098112"/>
    <hyperlink ref="Z81" r:id="rId452" display="https://twitter.com/timeouttweeter/status/1164250309918699520"/>
    <hyperlink ref="Z82" r:id="rId453" display="https://twitter.com/havanadc/status/1164252891668013058"/>
    <hyperlink ref="Z83" r:id="rId454" display="https://twitter.com/havanadc/status/1164252891668013058"/>
    <hyperlink ref="Z84" r:id="rId455" display="https://twitter.com/havanadc/status/1164252891668013058"/>
    <hyperlink ref="Z85" r:id="rId456" display="https://twitter.com/havanadc/status/1164252891668013058"/>
    <hyperlink ref="Z86" r:id="rId457" display="https://twitter.com/havanadc/status/1164252891668013058"/>
    <hyperlink ref="Z87" r:id="rId458" display="https://twitter.com/havanadc/status/1164252891668013058"/>
    <hyperlink ref="Z88" r:id="rId459" display="https://twitter.com/havanadc/status/1164252891668013058"/>
    <hyperlink ref="Z89" r:id="rId460" display="https://twitter.com/erkperk/status/1164258966274281472"/>
    <hyperlink ref="Z90" r:id="rId461" display="https://twitter.com/havetotakeatru2/status/1164259461256679424"/>
    <hyperlink ref="Z91" r:id="rId462" display="https://twitter.com/havetotakeatru2/status/1164258554049650688"/>
    <hyperlink ref="Z92" r:id="rId463" display="https://twitter.com/havetotakeatru2/status/1164258554049650688"/>
    <hyperlink ref="Z93" r:id="rId464" display="https://twitter.com/havetotakeatru2/status/1164259043361382400"/>
    <hyperlink ref="Z94" r:id="rId465" display="https://twitter.com/havetotakeatru2/status/1164259043361382400"/>
    <hyperlink ref="Z95" r:id="rId466" display="https://twitter.com/havetotakeatru2/status/1164259461256679424"/>
    <hyperlink ref="Z96" r:id="rId467" display="https://twitter.com/havetotakeatru2/status/1164259461256679424"/>
    <hyperlink ref="Z97" r:id="rId468" display="https://twitter.com/raedoubleu/status/1164264137624444928"/>
    <hyperlink ref="Z98" r:id="rId469" display="https://twitter.com/bishyoucray2/status/1164268229608517632"/>
    <hyperlink ref="Z99" r:id="rId470" display="https://twitter.com/lauraitalia14/status/1164272477427703812"/>
    <hyperlink ref="Z100" r:id="rId471" display="https://twitter.com/gjnr14/status/1164273883135926272"/>
    <hyperlink ref="Z101" r:id="rId472" display="https://twitter.com/gjnr14/status/1164273883135926272"/>
    <hyperlink ref="Z102" r:id="rId473" display="https://twitter.com/gjnr14/status/1164273883135926272"/>
    <hyperlink ref="Z103" r:id="rId474" display="https://twitter.com/gjnr14/status/1164273883135926272"/>
    <hyperlink ref="Z104" r:id="rId475" display="https://twitter.com/gjnr14/status/1164273883135926272"/>
    <hyperlink ref="Z105" r:id="rId476" display="https://twitter.com/gjnr14/status/1164273883135926272"/>
    <hyperlink ref="Z106" r:id="rId477" display="https://twitter.com/gjnr14/status/1164273883135926272"/>
    <hyperlink ref="Z107" r:id="rId478" display="https://twitter.com/gjnr14/status/1164273883135926272"/>
    <hyperlink ref="Z108" r:id="rId479" display="https://twitter.com/gjnr14/status/1164273883135926272"/>
    <hyperlink ref="Z109" r:id="rId480" display="https://twitter.com/gjnr14/status/1164273883135926272"/>
    <hyperlink ref="Z110" r:id="rId481" display="https://twitter.com/gjnr14/status/1164273883135926272"/>
    <hyperlink ref="Z111" r:id="rId482" display="https://twitter.com/gjnr14/status/1164273883135926272"/>
    <hyperlink ref="Z112" r:id="rId483" display="https://twitter.com/gjnr14/status/1164273883135926272"/>
    <hyperlink ref="Z113" r:id="rId484" display="https://twitter.com/phxdave/status/1164275299598647296"/>
    <hyperlink ref="Z114" r:id="rId485" display="https://twitter.com/mm72931622/status/1164276290050039809"/>
    <hyperlink ref="Z115" r:id="rId486" display="https://twitter.com/dreamescapeps/status/1164278114895237125"/>
    <hyperlink ref="Z116" r:id="rId487" display="https://twitter.com/dreamescapeps/status/1164278114895237125"/>
    <hyperlink ref="Z117" r:id="rId488" display="https://twitter.com/dreamescapeps/status/1164278114895237125"/>
    <hyperlink ref="Z118" r:id="rId489" display="https://twitter.com/dreamescapeps/status/1164278114895237125"/>
    <hyperlink ref="Z119" r:id="rId490" display="https://twitter.com/dreamescapeps/status/1164278114895237125"/>
    <hyperlink ref="Z120" r:id="rId491" display="https://twitter.com/dreamescapeps/status/1164278114895237125"/>
    <hyperlink ref="Z121" r:id="rId492" display="https://twitter.com/dreamescapeps/status/1164278114895237125"/>
    <hyperlink ref="Z122" r:id="rId493" display="https://twitter.com/dreamescapeps/status/1164278114895237125"/>
    <hyperlink ref="Z123" r:id="rId494" display="https://twitter.com/dreamescapeps/status/1164278114895237125"/>
    <hyperlink ref="Z124" r:id="rId495" display="https://twitter.com/dreamescapeps/status/1164278114895237125"/>
    <hyperlink ref="Z125" r:id="rId496" display="https://twitter.com/timmcguiness/status/1164278366855450626"/>
    <hyperlink ref="Z126" r:id="rId497" display="https://twitter.com/timmcguiness/status/1164278366855450626"/>
    <hyperlink ref="Z127" r:id="rId498" display="https://twitter.com/timmcguiness/status/1164278366855450626"/>
    <hyperlink ref="Z128" r:id="rId499" display="https://twitter.com/nach9636/status/1164286157179346944"/>
    <hyperlink ref="Z129" r:id="rId500" display="https://twitter.com/briancarr73/status/1164286857812873216"/>
    <hyperlink ref="Z130" r:id="rId501" display="https://twitter.com/jerrylingle/status/1164287510073098240"/>
    <hyperlink ref="Z131" r:id="rId502" display="https://twitter.com/katet7/status/1164288390906273793"/>
    <hyperlink ref="Z132" r:id="rId503" display="https://twitter.com/tonyrenner/status/1164295233502437377"/>
    <hyperlink ref="Z133" r:id="rId504" display="https://twitter.com/tonyrenner/status/1164295270781399041"/>
    <hyperlink ref="Z134" r:id="rId505" display="https://twitter.com/tonyrenner/status/1164295301487894528"/>
    <hyperlink ref="Z135" r:id="rId506" display="https://twitter.com/tonyrenner/status/1164295301487894528"/>
    <hyperlink ref="Z136" r:id="rId507" display="https://twitter.com/tonyrenner/status/1164295301487894528"/>
    <hyperlink ref="Z137" r:id="rId508" display="https://twitter.com/tonyrenner/status/1164295301487894528"/>
    <hyperlink ref="Z138" r:id="rId509" display="https://twitter.com/tonyrenner/status/1164295301487894528"/>
    <hyperlink ref="Z139" r:id="rId510" display="https://twitter.com/tonyrenner/status/1164295301487894528"/>
    <hyperlink ref="Z140" r:id="rId511" display="https://twitter.com/tonyrenner/status/1164295301487894528"/>
    <hyperlink ref="Z141" r:id="rId512" display="https://twitter.com/tonyrenner/status/1164295301487894528"/>
    <hyperlink ref="Z142" r:id="rId513" display="https://twitter.com/tonyrenner/status/1164295375626342409"/>
    <hyperlink ref="Z143" r:id="rId514" display="https://twitter.com/tonyrenner/status/1164295375626342409"/>
    <hyperlink ref="Z144" r:id="rId515" display="https://twitter.com/tonyrenner/status/1164295375626342409"/>
    <hyperlink ref="Z145" r:id="rId516" display="https://twitter.com/tonyrenner/status/1164295233502437377"/>
    <hyperlink ref="Z146" r:id="rId517" display="https://twitter.com/tonyrenner/status/1164295233502437377"/>
    <hyperlink ref="Z147" r:id="rId518" display="https://twitter.com/tonyrenner/status/1164295270781399041"/>
    <hyperlink ref="Z148" r:id="rId519" display="https://twitter.com/tonyrenner/status/1164295301487894528"/>
    <hyperlink ref="Z149" r:id="rId520" display="https://twitter.com/tonyrenner/status/1164295375626342409"/>
    <hyperlink ref="Z150" r:id="rId521" display="https://twitter.com/tonyrenner/status/1164295375626342409"/>
    <hyperlink ref="Z151" r:id="rId522" display="https://twitter.com/whatsdomupto/status/1164295452159815680"/>
    <hyperlink ref="Z152" r:id="rId523" display="https://twitter.com/saquibclimatex/status/1164298108739686406"/>
    <hyperlink ref="Z153" r:id="rId524" display="https://twitter.com/dantipena/status/1164301304602255361"/>
    <hyperlink ref="Z154" r:id="rId525" display="https://twitter.com/inthelionsden_/status/1164301771331776513"/>
    <hyperlink ref="Z155" r:id="rId526" display="https://twitter.com/nyabok/status/1164312113751515136"/>
    <hyperlink ref="Z156" r:id="rId527" display="https://twitter.com/scottevanjenk/status/1164316779390341122"/>
    <hyperlink ref="Z157" r:id="rId528" display="https://twitter.com/scottevanjenk/status/1164316779390341122"/>
    <hyperlink ref="Z158" r:id="rId529" display="https://twitter.com/benktallmadge/status/1164331334447185922"/>
    <hyperlink ref="Z159" r:id="rId530" display="https://twitter.com/benktallmadge/status/1164331334447185922"/>
    <hyperlink ref="Z160" r:id="rId531" display="https://twitter.com/rich_roser/status/1164335487244537856"/>
    <hyperlink ref="Z161" r:id="rId532" display="https://twitter.com/rich_roser/status/1164335487244537856"/>
    <hyperlink ref="Z162" r:id="rId533" display="https://twitter.com/sandboxvet1/status/1164335861804281857"/>
    <hyperlink ref="Z163" r:id="rId534" display="https://twitter.com/carolinefromp5/status/1164336923533631492"/>
    <hyperlink ref="Z164" r:id="rId535" display="https://twitter.com/ernestpob/status/1164366775015706625"/>
    <hyperlink ref="Z165" r:id="rId536" display="https://twitter.com/newsericks/status/1164381592485269504"/>
    <hyperlink ref="Z166" r:id="rId537" display="https://twitter.com/newsericks/status/1164381592485269504"/>
    <hyperlink ref="Z167" r:id="rId538" display="https://twitter.com/kamiliaharaqoo/status/1164420759256588288"/>
    <hyperlink ref="Z168" r:id="rId539" display="https://twitter.com/annievanleur/status/1164478890569588736"/>
    <hyperlink ref="Z169" r:id="rId540" display="https://twitter.com/icemikeusa/status/1164484824272375809"/>
    <hyperlink ref="Z170" r:id="rId541" display="https://twitter.com/jvman588/status/1164492211775508480"/>
    <hyperlink ref="Z171" r:id="rId542" display="https://twitter.com/jvman588/status/1164492211775508480"/>
    <hyperlink ref="Z172" r:id="rId543" display="https://twitter.com/jvman588/status/1164492211775508480"/>
    <hyperlink ref="Z173" r:id="rId544" display="https://twitter.com/jvman588/status/1164492211775508480"/>
    <hyperlink ref="Z174" r:id="rId545" display="https://twitter.com/jvman588/status/1164492211775508480"/>
    <hyperlink ref="Z175" r:id="rId546" display="https://twitter.com/godrus/status/1164501509113094144"/>
    <hyperlink ref="Z176" r:id="rId547" display="https://twitter.com/dagboee/status/1164502083363659776"/>
    <hyperlink ref="Z177" r:id="rId548" display="https://twitter.com/dagboee/status/1164502083363659776"/>
    <hyperlink ref="Z178" r:id="rId549" display="https://twitter.com/stellastar711/status/1164540161134387201"/>
    <hyperlink ref="Z179" r:id="rId550" display="https://twitter.com/stellastar711/status/1164540161134387201"/>
    <hyperlink ref="Z180" r:id="rId551" display="https://twitter.com/bill_jira/status/1164551607704383489"/>
    <hyperlink ref="Z181" r:id="rId552" display="https://twitter.com/mrdic/status/1164557721431154689"/>
    <hyperlink ref="Z182" r:id="rId553" display="https://twitter.com/mrdic/status/1164557721431154689"/>
    <hyperlink ref="Z183" r:id="rId554" display="https://twitter.com/vicpenley/status/1164318836574736384"/>
    <hyperlink ref="Z184" r:id="rId555" display="https://twitter.com/vicpenley/status/1164318836574736384"/>
    <hyperlink ref="Z185" r:id="rId556" display="https://twitter.com/vicpenley/status/1164580753142714368"/>
    <hyperlink ref="Z186" r:id="rId557" display="https://twitter.com/vicpenley/status/1164318836574736384"/>
    <hyperlink ref="Z187" r:id="rId558" display="https://twitter.com/vicpenley/status/1164580753142714368"/>
    <hyperlink ref="BB98" r:id="rId559" display="https://api.twitter.com/1.1/geo/id/01fbe706f872cb32.json"/>
    <hyperlink ref="BB180" r:id="rId560" display="https://api.twitter.com/1.1/geo/id/8fa6d7a33b83ef26.json"/>
    <hyperlink ref="R197" r:id="rId561" display="https://twitter.com/JeffreyGuterman/status/1164268111312412672"/>
    <hyperlink ref="R199" r:id="rId562" display="https://twitter.com/JeffreyGuterman/status/1164268111312412672"/>
    <hyperlink ref="R261" r:id="rId563" display="https://twitter.com/JasminMuj/status/1101528361984233472"/>
    <hyperlink ref="R262" r:id="rId564" display="https://www.foreignaffairs.com/articles/2019-03-12/convincing-call-central-europe-let-us-nato"/>
    <hyperlink ref="R263" r:id="rId565" display="https://urm.lt/default/en/news/l-linkevicius-north-macedonias-accession-to-nato-brings-security-and-stability-to-western-balkans"/>
    <hyperlink ref="R265" r:id="rId566" display="https://www.defense.gov/explore/story/Article/1684641/alliances-vs-partnerships/"/>
    <hyperlink ref="R266" r:id="rId567" display="https://www.washingtonpost.com/politics/trump-complains-to-senators-that-puerto-rico-is-getting-too-much-hurricane-relief-funding/2019/03/26/c8c09c30-4fd3-11e9-8d28-f5149e5a2fda_story.html?utm_term=.e9ce667db19c"/>
    <hyperlink ref="R267" r:id="rId568" display="https://www.foreignaffairs.com/articles/2019-03-20/nato-thriving-spite-trump"/>
    <hyperlink ref="R268" r:id="rId569" display="https://edition.cnn.com/2019/08/21/politics/immigration-family-detention-flores/index.html"/>
    <hyperlink ref="R269" r:id="rId570" display="https://edition.cnn.com/2019/08/21/politics/immigration-family-detention-flores/index.html"/>
    <hyperlink ref="R276" r:id="rId571" display="https://news.ltn.com.tw/news/world/breakingnews/2892098?utm_source=TWITTER&amp;utm_medium=APP&amp;utm_campaign=SHARE"/>
    <hyperlink ref="R287" r:id="rId572" display="https://twitter.com/realDonaldTrump/status/1164228805562552326"/>
    <hyperlink ref="R293" r:id="rId573" display="https://twitter.com/RealPressSecBot/status/1164232204567773185"/>
    <hyperlink ref="R295" r:id="rId574" display="https://twitter.com/realDonaldTrump/status/1163961882945970176"/>
    <hyperlink ref="R296" r:id="rId575" display="https://twitter.com/realDonaldTrump/status/1163961884225277954?s=20"/>
    <hyperlink ref="R297" r:id="rId576" display="https://twitter.com/realDonaldTrump/status/1164228805562552326?s=20"/>
    <hyperlink ref="R298" r:id="rId577" display="https://twitter.com/realDonaldTrump/status/1164228810310426624?s=20"/>
    <hyperlink ref="R299" r:id="rId578" display="https://www.army.mil/article/225815"/>
    <hyperlink ref="R300" r:id="rId579" display="https://twitter.com/pmc2522/status/1164289263325741056"/>
    <hyperlink ref="U201" r:id="rId580" display="https://pbs.twimg.com/ext_tw_video_thumb/1164191768126119938/pu/img/OEFNWD_igkBdagjd.jpg"/>
    <hyperlink ref="U265" r:id="rId581" display="https://pbs.twimg.com/media/D2Wz-yVWkAEGuXv.jpg"/>
    <hyperlink ref="U270" r:id="rId582" display="https://pbs.twimg.com/media/ECaYLPBW4AAeCZG.jpg"/>
    <hyperlink ref="U281" r:id="rId583" display="https://pbs.twimg.com/media/ECh3hs6XUAASohE.jpg"/>
    <hyperlink ref="U282" r:id="rId584" display="https://pbs.twimg.com/media/ECgugPkVAAEKWds.jpg"/>
    <hyperlink ref="U283" r:id="rId585" display="https://pbs.twimg.com/media/ECgugPkVAAEKWds.jpg"/>
    <hyperlink ref="U299" r:id="rId586" display="https://pbs.twimg.com/media/ECdBNP8WwAIHzM8.jpg"/>
    <hyperlink ref="V188" r:id="rId587" display="http://pbs.twimg.com/profile_images/1100661254279041025/6aI9IRGq_normal.jpg"/>
    <hyperlink ref="V189" r:id="rId588" display="http://pbs.twimg.com/profile_images/1011618246271774721/B_OHl17X_normal.jpg"/>
    <hyperlink ref="V190" r:id="rId589" display="http://pbs.twimg.com/profile_images/1011618246271774721/B_OHl17X_normal.jpg"/>
    <hyperlink ref="V191" r:id="rId590" display="http://pbs.twimg.com/profile_images/1011618246271774721/B_OHl17X_normal.jpg"/>
    <hyperlink ref="V192" r:id="rId591" display="http://pbs.twimg.com/profile_images/1011618246271774721/B_OHl17X_normal.jpg"/>
    <hyperlink ref="V193" r:id="rId592" display="http://pbs.twimg.com/profile_images/1011618246271774721/B_OHl17X_normal.jpg"/>
    <hyperlink ref="V194" r:id="rId593" display="http://pbs.twimg.com/profile_images/1011618246271774721/B_OHl17X_normal.jpg"/>
    <hyperlink ref="V195" r:id="rId594" display="http://pbs.twimg.com/profile_images/1011618246271774721/B_OHl17X_normal.jpg"/>
    <hyperlink ref="V196" r:id="rId595" display="http://pbs.twimg.com/profile_images/1011618246271774721/B_OHl17X_normal.jpg"/>
    <hyperlink ref="V197" r:id="rId596" display="http://pbs.twimg.com/profile_images/672554172366102533/lV128fzV_normal.jpg"/>
    <hyperlink ref="V198" r:id="rId597" display="http://pbs.twimg.com/profile_images/1011618246271774721/B_OHl17X_normal.jpg"/>
    <hyperlink ref="V199" r:id="rId598" display="http://pbs.twimg.com/profile_images/672554172366102533/lV128fzV_normal.jpg"/>
    <hyperlink ref="V200" r:id="rId599" display="http://pbs.twimg.com/profile_images/1011618246271774721/B_OHl17X_normal.jpg"/>
    <hyperlink ref="V201" r:id="rId600" display="https://pbs.twimg.com/ext_tw_video_thumb/1164191768126119938/pu/img/OEFNWD_igkBdagjd.jpg"/>
    <hyperlink ref="V202" r:id="rId601" display="http://pbs.twimg.com/profile_images/1158935381729042432/jArkped6_normal.jpg"/>
    <hyperlink ref="V203" r:id="rId602" display="http://pbs.twimg.com/profile_images/1054716743820722176/RDpazS0g_normal.jpg"/>
    <hyperlink ref="V204" r:id="rId603" display="http://pbs.twimg.com/profile_images/1054716743820722176/RDpazS0g_normal.jpg"/>
    <hyperlink ref="V205" r:id="rId604" display="http://pbs.twimg.com/profile_images/1073669187619512320/sSahczt1_normal.jpg"/>
    <hyperlink ref="V206" r:id="rId605" display="http://pbs.twimg.com/profile_images/1073669187619512320/sSahczt1_normal.jpg"/>
    <hyperlink ref="V207" r:id="rId606" display="http://pbs.twimg.com/profile_images/1073669187619512320/sSahczt1_normal.jpg"/>
    <hyperlink ref="V208" r:id="rId607" display="http://pbs.twimg.com/profile_images/1054716743820722176/RDpazS0g_normal.jpg"/>
    <hyperlink ref="V209" r:id="rId608" display="http://pbs.twimg.com/profile_images/1054716743820722176/RDpazS0g_normal.jpg"/>
    <hyperlink ref="V210" r:id="rId609" display="http://pbs.twimg.com/profile_images/1073669187619512320/sSahczt1_normal.jpg"/>
    <hyperlink ref="V211" r:id="rId610" display="http://pbs.twimg.com/profile_images/1073669187619512320/sSahczt1_normal.jpg"/>
    <hyperlink ref="V212" r:id="rId611" display="http://pbs.twimg.com/profile_images/1158551527331516417/oMxc3OtC_normal.jpg"/>
    <hyperlink ref="V213" r:id="rId612" display="http://pbs.twimg.com/profile_images/1110191867289878528/rHTjyaZp_normal.png"/>
    <hyperlink ref="V214" r:id="rId613" display="http://pbs.twimg.com/profile_images/1110191867289878528/rHTjyaZp_normal.png"/>
    <hyperlink ref="V215" r:id="rId614" display="http://pbs.twimg.com/profile_images/1110191867289878528/rHTjyaZp_normal.png"/>
    <hyperlink ref="V216" r:id="rId615" display="http://pbs.twimg.com/profile_images/1110191867289878528/rHTjyaZp_normal.png"/>
    <hyperlink ref="V217" r:id="rId616" display="http://pbs.twimg.com/profile_images/1110191867289878528/rHTjyaZp_normal.png"/>
    <hyperlink ref="V218" r:id="rId617" display="http://pbs.twimg.com/profile_images/1110191867289878528/rHTjyaZp_normal.png"/>
    <hyperlink ref="V219" r:id="rId618" display="http://pbs.twimg.com/profile_images/1110191867289878528/rHTjyaZp_normal.png"/>
    <hyperlink ref="V220" r:id="rId619" display="http://abs.twimg.com/sticky/default_profile_images/default_profile_normal.png"/>
    <hyperlink ref="V221" r:id="rId620" display="http://abs.twimg.com/sticky/default_profile_images/default_profile_normal.png"/>
    <hyperlink ref="V222" r:id="rId621" display="http://abs.twimg.com/sticky/default_profile_images/default_profile_normal.png"/>
    <hyperlink ref="V223" r:id="rId622" display="http://abs.twimg.com/sticky/default_profile_images/default_profile_normal.png"/>
    <hyperlink ref="V224" r:id="rId623" display="http://abs.twimg.com/sticky/default_profile_images/default_profile_normal.png"/>
    <hyperlink ref="V225" r:id="rId624" display="http://abs.twimg.com/sticky/default_profile_images/default_profile_normal.png"/>
    <hyperlink ref="V226" r:id="rId625" display="http://abs.twimg.com/sticky/default_profile_images/default_profile_normal.png"/>
    <hyperlink ref="V227" r:id="rId626" display="http://abs.twimg.com/sticky/default_profile_images/default_profile_normal.png"/>
    <hyperlink ref="V228" r:id="rId627" display="http://pbs.twimg.com/profile_images/1110191867289878528/rHTjyaZp_normal.png"/>
    <hyperlink ref="V229" r:id="rId628" display="http://pbs.twimg.com/profile_images/1110191867289878528/rHTjyaZp_normal.png"/>
    <hyperlink ref="V230" r:id="rId629" display="http://pbs.twimg.com/profile_images/1110191867289878528/rHTjyaZp_normal.png"/>
    <hyperlink ref="V231" r:id="rId630" display="http://pbs.twimg.com/profile_images/1110191867289878528/rHTjyaZp_normal.png"/>
    <hyperlink ref="V232" r:id="rId631" display="http://pbs.twimg.com/profile_images/1110191867289878528/rHTjyaZp_normal.png"/>
    <hyperlink ref="V233" r:id="rId632" display="http://pbs.twimg.com/profile_images/1110191867289878528/rHTjyaZp_normal.png"/>
    <hyperlink ref="V234" r:id="rId633" display="http://pbs.twimg.com/profile_images/1110191867289878528/rHTjyaZp_normal.png"/>
    <hyperlink ref="V235" r:id="rId634" display="http://pbs.twimg.com/profile_images/1110191867289878528/rHTjyaZp_normal.png"/>
    <hyperlink ref="V236" r:id="rId635" display="http://pbs.twimg.com/profile_images/1110191867289878528/rHTjyaZp_normal.png"/>
    <hyperlink ref="V237" r:id="rId636" display="http://pbs.twimg.com/profile_images/1110191867289878528/rHTjyaZp_normal.png"/>
    <hyperlink ref="V238" r:id="rId637" display="http://pbs.twimg.com/profile_images/1110191867289878528/rHTjyaZp_normal.png"/>
    <hyperlink ref="V239" r:id="rId638" display="http://pbs.twimg.com/profile_images/1110191867289878528/rHTjyaZp_normal.png"/>
    <hyperlink ref="V240" r:id="rId639" display="http://pbs.twimg.com/profile_images/1110191867289878528/rHTjyaZp_normal.png"/>
    <hyperlink ref="V241" r:id="rId640" display="http://pbs.twimg.com/profile_images/1110191867289878528/rHTjyaZp_normal.png"/>
    <hyperlink ref="V242" r:id="rId641" display="http://abs.twimg.com/sticky/default_profile_images/default_profile_normal.png"/>
    <hyperlink ref="V243" r:id="rId642" display="http://abs.twimg.com/sticky/default_profile_images/default_profile_normal.png"/>
    <hyperlink ref="V244" r:id="rId643" display="http://abs.twimg.com/sticky/default_profile_images/default_profile_normal.png"/>
    <hyperlink ref="V245" r:id="rId644" display="http://abs.twimg.com/sticky/default_profile_images/default_profile_normal.png"/>
    <hyperlink ref="V246" r:id="rId645" display="http://abs.twimg.com/sticky/default_profile_images/default_profile_normal.png"/>
    <hyperlink ref="V247" r:id="rId646" display="http://abs.twimg.com/sticky/default_profile_images/default_profile_normal.png"/>
    <hyperlink ref="V248" r:id="rId647" display="http://abs.twimg.com/sticky/default_profile_images/default_profile_normal.png"/>
    <hyperlink ref="V249" r:id="rId648" display="http://abs.twimg.com/sticky/default_profile_images/default_profile_normal.png"/>
    <hyperlink ref="V250" r:id="rId649" display="http://abs.twimg.com/sticky/default_profile_images/default_profile_normal.png"/>
    <hyperlink ref="V251" r:id="rId650" display="http://abs.twimg.com/sticky/default_profile_images/default_profile_normal.png"/>
    <hyperlink ref="V252" r:id="rId651" display="http://abs.twimg.com/sticky/default_profile_images/default_profile_normal.png"/>
    <hyperlink ref="V253" r:id="rId652" display="http://abs.twimg.com/sticky/default_profile_images/default_profile_normal.png"/>
    <hyperlink ref="V254" r:id="rId653" display="http://abs.twimg.com/sticky/default_profile_images/default_profile_normal.png"/>
    <hyperlink ref="V255" r:id="rId654" display="http://abs.twimg.com/sticky/default_profile_images/default_profile_normal.png"/>
    <hyperlink ref="V256" r:id="rId655" display="http://abs.twimg.com/sticky/default_profile_images/default_profile_normal.png"/>
    <hyperlink ref="V257" r:id="rId656" display="http://pbs.twimg.com/profile_images/686960111026241536/z0ziRxjD_normal.png"/>
    <hyperlink ref="V258" r:id="rId657" display="http://pbs.twimg.com/profile_images/686960111026241536/z0ziRxjD_normal.png"/>
    <hyperlink ref="V259" r:id="rId658" display="http://pbs.twimg.com/profile_images/1074404599400927232/JzFGvICu_normal.jpg"/>
    <hyperlink ref="V260" r:id="rId659" display="http://pbs.twimg.com/profile_images/1074404599400927232/JzFGvICu_normal.jpg"/>
    <hyperlink ref="V261" r:id="rId660" display="http://pbs.twimg.com/profile_images/1086712375082995712/f5a1HSB0_normal.jpg"/>
    <hyperlink ref="V262" r:id="rId661" display="http://pbs.twimg.com/profile_images/1086712375082995712/f5a1HSB0_normal.jpg"/>
    <hyperlink ref="V263" r:id="rId662" display="http://pbs.twimg.com/profile_images/1086712375082995712/f5a1HSB0_normal.jpg"/>
    <hyperlink ref="V264" r:id="rId663" display="http://pbs.twimg.com/profile_images/1086712375082995712/f5a1HSB0_normal.jpg"/>
    <hyperlink ref="V265" r:id="rId664" display="https://pbs.twimg.com/media/D2Wz-yVWkAEGuXv.jpg"/>
    <hyperlink ref="V266" r:id="rId665" display="http://pbs.twimg.com/profile_images/1086712375082995712/f5a1HSB0_normal.jpg"/>
    <hyperlink ref="V267" r:id="rId666" display="http://pbs.twimg.com/profile_images/1086712375082995712/f5a1HSB0_normal.jpg"/>
    <hyperlink ref="V268" r:id="rId667" display="http://pbs.twimg.com/profile_images/1163336087294619648/z9T0LzSp_normal.jpg"/>
    <hyperlink ref="V269" r:id="rId668" display="http://pbs.twimg.com/profile_images/1163336087294619648/z9T0LzSp_normal.jpg"/>
    <hyperlink ref="V270" r:id="rId669" display="https://pbs.twimg.com/media/ECaYLPBW4AAeCZG.jpg"/>
    <hyperlink ref="V271" r:id="rId670" display="http://pbs.twimg.com/profile_images/1132831472149098496/P-ZzMwiG_normal.png"/>
    <hyperlink ref="V272" r:id="rId671" display="http://pbs.twimg.com/profile_images/1164311225427222529/kOVl1WXJ_normal.jpg"/>
    <hyperlink ref="V273" r:id="rId672" display="http://pbs.twimg.com/profile_images/1143166149263319040/rpxKcDvg_normal.png"/>
    <hyperlink ref="V274" r:id="rId673" display="http://pbs.twimg.com/profile_images/1143166149263319040/rpxKcDvg_normal.png"/>
    <hyperlink ref="V275" r:id="rId674" display="http://pbs.twimg.com/profile_images/1143166149263319040/rpxKcDvg_normal.png"/>
    <hyperlink ref="V276" r:id="rId675" display="http://pbs.twimg.com/profile_images/1088111236049297408/i70vBV6r_normal.jpg"/>
    <hyperlink ref="V277" r:id="rId676" display="http://pbs.twimg.com/profile_images/1159940249591717890/b9xt80hr_normal.jpg"/>
    <hyperlink ref="V278" r:id="rId677" display="http://pbs.twimg.com/profile_images/1159940249591717890/b9xt80hr_normal.jpg"/>
    <hyperlink ref="V279" r:id="rId678" display="http://pbs.twimg.com/profile_images/1118506431257436160/XgvTAzYq_normal.png"/>
    <hyperlink ref="V280" r:id="rId679" display="http://pbs.twimg.com/profile_images/1118506431257436160/XgvTAzYq_normal.png"/>
    <hyperlink ref="V281" r:id="rId680" display="https://pbs.twimg.com/media/ECh3hs6XUAASohE.jpg"/>
    <hyperlink ref="V282" r:id="rId681" display="https://pbs.twimg.com/media/ECgugPkVAAEKWds.jpg"/>
    <hyperlink ref="V283" r:id="rId682" display="https://pbs.twimg.com/media/ECgugPkVAAEKWds.jpg"/>
    <hyperlink ref="V284" r:id="rId683" display="http://pbs.twimg.com/profile_images/1006942394003197953/ksw7AdGs_normal.jpg"/>
    <hyperlink ref="V285" r:id="rId684" display="http://pbs.twimg.com/profile_images/874276197357596672/kUuht00m_normal.jpg"/>
    <hyperlink ref="V286" r:id="rId685" display="http://pbs.twimg.com/profile_images/874276197357596672/kUuht00m_normal.jpg"/>
    <hyperlink ref="V287" r:id="rId686" display="http://pbs.twimg.com/profile_images/1153626863627055104/BkJ0S6tK_normal.png"/>
    <hyperlink ref="V288" r:id="rId687" display="http://pbs.twimg.com/profile_images/748305029187125249/IWuSB7o8_normal.jpg"/>
    <hyperlink ref="V289" r:id="rId688" display="http://pbs.twimg.com/profile_images/1144546763728195584/wO28SQ96_normal.jpg"/>
    <hyperlink ref="V290" r:id="rId689" display="http://pbs.twimg.com/profile_images/2246175282/twitter_normal.jpg"/>
    <hyperlink ref="V291" r:id="rId690" display="http://pbs.twimg.com/profile_images/546329078513426432/-Kinqnyw_normal.jpeg"/>
    <hyperlink ref="V292" r:id="rId691" display="http://pbs.twimg.com/profile_images/546329078513426432/-Kinqnyw_normal.jpeg"/>
    <hyperlink ref="V293" r:id="rId692" display="http://pbs.twimg.com/profile_images/1133541803/ElCangriman_normal.png"/>
    <hyperlink ref="V294" r:id="rId693" display="http://pbs.twimg.com/profile_images/1141849027706839045/MTXhIplo_normal.jpg"/>
    <hyperlink ref="V295" r:id="rId694" display="http://pbs.twimg.com/profile_images/1131812105638821889/U-NL7tMo_normal.jpg"/>
    <hyperlink ref="V296" r:id="rId695" display="http://pbs.twimg.com/profile_images/1131812105638821889/U-NL7tMo_normal.jpg"/>
    <hyperlink ref="V297" r:id="rId696" display="http://pbs.twimg.com/profile_images/1131812105638821889/U-NL7tMo_normal.jpg"/>
    <hyperlink ref="V298" r:id="rId697" display="http://pbs.twimg.com/profile_images/1131812105638821889/U-NL7tMo_normal.jpg"/>
    <hyperlink ref="V299" r:id="rId698" display="https://pbs.twimg.com/media/ECdBNP8WwAIHzM8.jpg"/>
    <hyperlink ref="V300" r:id="rId699" display="http://pbs.twimg.com/profile_images/1156205206302076929/6ezqVtLE_normal.jpg"/>
    <hyperlink ref="Z188" r:id="rId700" display="https://twitter.com/ebnehava/status/1164236944815136769"/>
    <hyperlink ref="Z189" r:id="rId701" display="https://twitter.com/snowbirdsix1000/status/1164275261304557568"/>
    <hyperlink ref="Z190" r:id="rId702" display="https://twitter.com/snowbirdsix1000/status/1164275261304557568"/>
    <hyperlink ref="Z191" r:id="rId703" display="https://twitter.com/snowbirdsix1000/status/1164275261304557568"/>
    <hyperlink ref="Z192" r:id="rId704" display="https://twitter.com/snowbirdsix1000/status/1164275261304557568"/>
    <hyperlink ref="Z193" r:id="rId705" display="https://twitter.com/snowbirdsix1000/status/1164275261304557568"/>
    <hyperlink ref="Z194" r:id="rId706" display="https://twitter.com/snowbirdsix1000/status/1164275261304557568"/>
    <hyperlink ref="Z195" r:id="rId707" display="https://twitter.com/snowbirdsix1000/status/1164275261304557568"/>
    <hyperlink ref="Z196" r:id="rId708" display="https://twitter.com/snowbirdsix1000/status/1164275261304557568"/>
    <hyperlink ref="Z197" r:id="rId709" display="https://twitter.com/dreamescapeps/status/1164271779117973504"/>
    <hyperlink ref="Z198" r:id="rId710" display="https://twitter.com/snowbirdsix1000/status/1164275261304557568"/>
    <hyperlink ref="Z199" r:id="rId711" display="https://twitter.com/dreamescapeps/status/1164271779117973504"/>
    <hyperlink ref="Z200" r:id="rId712" display="https://twitter.com/snowbirdsix1000/status/1164275261304557568"/>
    <hyperlink ref="Z201" r:id="rId713" display="https://twitter.com/natojfcbs/status/1164192264610095110"/>
    <hyperlink ref="Z202" r:id="rId714" display="https://twitter.com/jchaltiwanger/status/1164162095681822720"/>
    <hyperlink ref="Z203" r:id="rId715" display="https://twitter.com/rich_roser/status/1164191023381303296"/>
    <hyperlink ref="Z204" r:id="rId716" display="https://twitter.com/rich_roser/status/1164240473218789376"/>
    <hyperlink ref="Z205" r:id="rId717" display="https://twitter.com/cati1836/status/1164189821050458113"/>
    <hyperlink ref="Z206" r:id="rId718" display="https://twitter.com/cati1836/status/1164239860015816705"/>
    <hyperlink ref="Z207" r:id="rId719" display="https://twitter.com/cati1836/status/1164241283193462784"/>
    <hyperlink ref="Z208" r:id="rId720" display="https://twitter.com/rich_roser/status/1164191023381303296"/>
    <hyperlink ref="Z209" r:id="rId721" display="https://twitter.com/rich_roser/status/1164240473218789376"/>
    <hyperlink ref="Z210" r:id="rId722" display="https://twitter.com/cati1836/status/1164239860015816705"/>
    <hyperlink ref="Z211" r:id="rId723" display="https://twitter.com/cati1836/status/1164241283193462784"/>
    <hyperlink ref="Z212" r:id="rId724" display="https://twitter.com/michaelcoudrey/status/1164229239484235776"/>
    <hyperlink ref="Z213" r:id="rId725" display="https://twitter.com/timmcguiness/status/1164230162457780225"/>
    <hyperlink ref="Z214" r:id="rId726" display="https://twitter.com/timmcguiness/status/1164251962352779264"/>
    <hyperlink ref="Z215" r:id="rId727" display="https://twitter.com/timmcguiness/status/1164261091003772929"/>
    <hyperlink ref="Z216" r:id="rId728" display="https://twitter.com/timmcguiness/status/1164262250863058944"/>
    <hyperlink ref="Z217" r:id="rId729" display="https://twitter.com/timmcguiness/status/1164263605023514624"/>
    <hyperlink ref="Z218" r:id="rId730" display="https://twitter.com/timmcguiness/status/1164267173390536706"/>
    <hyperlink ref="Z219" r:id="rId731" display="https://twitter.com/timmcguiness/status/1164275192534900736"/>
    <hyperlink ref="Z220" r:id="rId732" display="https://twitter.com/alanfair12/status/1164229624483786752"/>
    <hyperlink ref="Z221" r:id="rId733" display="https://twitter.com/alanfair12/status/1164250215026741249"/>
    <hyperlink ref="Z222" r:id="rId734" display="https://twitter.com/alanfair12/status/1164260638010564609"/>
    <hyperlink ref="Z223" r:id="rId735" display="https://twitter.com/alanfair12/status/1164261758695030785"/>
    <hyperlink ref="Z224" r:id="rId736" display="https://twitter.com/alanfair12/status/1164263248901890050"/>
    <hyperlink ref="Z225" r:id="rId737" display="https://twitter.com/alanfair12/status/1164266580215287808"/>
    <hyperlink ref="Z226" r:id="rId738" display="https://twitter.com/alanfair12/status/1164272710945517570"/>
    <hyperlink ref="Z227" r:id="rId739" display="https://twitter.com/alanfair12/status/1164277516028252160"/>
    <hyperlink ref="Z228" r:id="rId740" display="https://twitter.com/timmcguiness/status/1164230162457780225"/>
    <hyperlink ref="Z229" r:id="rId741" display="https://twitter.com/timmcguiness/status/1164230162457780225"/>
    <hyperlink ref="Z230" r:id="rId742" display="https://twitter.com/timmcguiness/status/1164251962352779264"/>
    <hyperlink ref="Z231" r:id="rId743" display="https://twitter.com/timmcguiness/status/1164251962352779264"/>
    <hyperlink ref="Z232" r:id="rId744" display="https://twitter.com/timmcguiness/status/1164261091003772929"/>
    <hyperlink ref="Z233" r:id="rId745" display="https://twitter.com/timmcguiness/status/1164261091003772929"/>
    <hyperlink ref="Z234" r:id="rId746" display="https://twitter.com/timmcguiness/status/1164262250863058944"/>
    <hyperlink ref="Z235" r:id="rId747" display="https://twitter.com/timmcguiness/status/1164262250863058944"/>
    <hyperlink ref="Z236" r:id="rId748" display="https://twitter.com/timmcguiness/status/1164263605023514624"/>
    <hyperlink ref="Z237" r:id="rId749" display="https://twitter.com/timmcguiness/status/1164263605023514624"/>
    <hyperlink ref="Z238" r:id="rId750" display="https://twitter.com/timmcguiness/status/1164267173390536706"/>
    <hyperlink ref="Z239" r:id="rId751" display="https://twitter.com/timmcguiness/status/1164267173390536706"/>
    <hyperlink ref="Z240" r:id="rId752" display="https://twitter.com/timmcguiness/status/1164275192534900736"/>
    <hyperlink ref="Z241" r:id="rId753" display="https://twitter.com/timmcguiness/status/1164275192534900736"/>
    <hyperlink ref="Z242" r:id="rId754" display="https://twitter.com/alanfair12/status/1164250215026741249"/>
    <hyperlink ref="Z243" r:id="rId755" display="https://twitter.com/alanfair12/status/1164260638010564609"/>
    <hyperlink ref="Z244" r:id="rId756" display="https://twitter.com/alanfair12/status/1164261758695030785"/>
    <hyperlink ref="Z245" r:id="rId757" display="https://twitter.com/alanfair12/status/1164263248901890050"/>
    <hyperlink ref="Z246" r:id="rId758" display="https://twitter.com/alanfair12/status/1164266580215287808"/>
    <hyperlink ref="Z247" r:id="rId759" display="https://twitter.com/alanfair12/status/1164272710945517570"/>
    <hyperlink ref="Z248" r:id="rId760" display="https://twitter.com/alanfair12/status/1164277516028252160"/>
    <hyperlink ref="Z249" r:id="rId761" display="https://twitter.com/alanfair12/status/1164229624483786752"/>
    <hyperlink ref="Z250" r:id="rId762" display="https://twitter.com/alanfair12/status/1164250215026741249"/>
    <hyperlink ref="Z251" r:id="rId763" display="https://twitter.com/alanfair12/status/1164260638010564609"/>
    <hyperlink ref="Z252" r:id="rId764" display="https://twitter.com/alanfair12/status/1164261758695030785"/>
    <hyperlink ref="Z253" r:id="rId765" display="https://twitter.com/alanfair12/status/1164263248901890050"/>
    <hyperlink ref="Z254" r:id="rId766" display="https://twitter.com/alanfair12/status/1164266580215287808"/>
    <hyperlink ref="Z255" r:id="rId767" display="https://twitter.com/alanfair12/status/1164272710945517570"/>
    <hyperlink ref="Z256" r:id="rId768" display="https://twitter.com/alanfair12/status/1164277516028252160"/>
    <hyperlink ref="Z257" r:id="rId769" display="https://twitter.com/mikeharrisny/status/1164266744296423430"/>
    <hyperlink ref="Z258" r:id="rId770" display="https://twitter.com/mikeharrisny/status/1164456901322649600"/>
    <hyperlink ref="Z259" r:id="rId771" display="https://twitter.com/epsilomatic/status/1164406983870619649"/>
    <hyperlink ref="Z260" r:id="rId772" display="https://twitter.com/epsilomatic/status/1164469909134426113"/>
    <hyperlink ref="Z261" r:id="rId773" display="https://twitter.com/cjcmichel/status/1102717532090368000"/>
    <hyperlink ref="Z262" r:id="rId774" display="https://twitter.com/cjcmichel/status/1107042962033311744"/>
    <hyperlink ref="Z263" r:id="rId775" display="https://twitter.com/cjcmichel/status/1107645189521330177"/>
    <hyperlink ref="Z264" r:id="rId776" display="https://twitter.com/cjcmichel/status/1107713305223852032"/>
    <hyperlink ref="Z265" r:id="rId777" display="https://twitter.com/cjcmichel/status/1109490777518993408"/>
    <hyperlink ref="Z266" r:id="rId778" display="https://twitter.com/cjcmichel/status/1110702088185659392"/>
    <hyperlink ref="Z267" r:id="rId779" display="https://twitter.com/cjcmichel/status/1112424819004456962"/>
    <hyperlink ref="Z268" r:id="rId780" display="https://twitter.com/ejduboisl7444/status/1164255522121555969"/>
    <hyperlink ref="Z269" r:id="rId781" display="https://twitter.com/ejduboisl7444/status/1164255522121555969"/>
    <hyperlink ref="Z270" r:id="rId782" display="https://twitter.com/belgiumdefence/status/1163784877755568131"/>
    <hyperlink ref="Z271" r:id="rId783" display="https://twitter.com/sethabramson/status/1164005605482389507"/>
    <hyperlink ref="Z272" r:id="rId784" display="https://twitter.com/enough68972575/status/1164025081548480513"/>
    <hyperlink ref="Z273" r:id="rId785" display="https://twitter.com/esperdod/status/1163917037640568833"/>
    <hyperlink ref="Z274" r:id="rId786" display="https://twitter.com/esperdod/status/1163917037640568833"/>
    <hyperlink ref="Z275" r:id="rId787" display="https://twitter.com/esperdod/status/1163917037640568833"/>
    <hyperlink ref="Z276" r:id="rId788" display="https://twitter.com/rogerhpng/status/1164418367249190913"/>
    <hyperlink ref="Z277" r:id="rId789" display="https://twitter.com/carolinefromp5/status/1164330932524003328"/>
    <hyperlink ref="Z278" r:id="rId790" display="https://twitter.com/carolinefromp5/status/1164331291166289922"/>
    <hyperlink ref="Z279" r:id="rId791" display="https://twitter.com/stopgettingaway/status/1164331180491251717"/>
    <hyperlink ref="Z280" r:id="rId792" display="https://twitter.com/stopgettingaway/status/1164331800090566657"/>
    <hyperlink ref="Z281" r:id="rId793" display="https://twitter.com/stopgettingaway/status/1164311937930469376"/>
    <hyperlink ref="Z282" r:id="rId794" display="https://twitter.com/realdonaldtrump/status/1164231651351617536"/>
    <hyperlink ref="Z283" r:id="rId795" display="https://twitter.com/realdonaldtrump/status/1164231651351617536"/>
    <hyperlink ref="Z284" r:id="rId796" display="https://twitter.com/thomasseltzer/status/1164443570830544896"/>
    <hyperlink ref="Z285" r:id="rId797" display="https://twitter.com/realdonaldtrump/status/1164228805562552326"/>
    <hyperlink ref="Z286" r:id="rId798" display="https://twitter.com/realdonaldtrump/status/1164228805562552326"/>
    <hyperlink ref="Z287" r:id="rId799" display="https://twitter.com/inthelionsden_/status/1164299808565268482"/>
    <hyperlink ref="Z288" r:id="rId800" display="https://twitter.com/jack_burkman/status/1164170778503458816"/>
    <hyperlink ref="Z289" r:id="rId801" display="https://twitter.com/glitterbeard_/status/1164240484774101003"/>
    <hyperlink ref="Z290" r:id="rId802" display="https://twitter.com/dagboee/status/1164453251154137088"/>
    <hyperlink ref="Z291" r:id="rId803" display="https://twitter.com/fjodorkarne/status/1164499208881299457"/>
    <hyperlink ref="Z292" r:id="rId804" display="https://twitter.com/fjodorkarne/status/1164499208881299457"/>
    <hyperlink ref="Z293" r:id="rId805" display="https://twitter.com/soyelcangriman/status/1164232589487542272"/>
    <hyperlink ref="Z294" r:id="rId806" display="https://twitter.com/idislikegabo/status/1164233917836267520"/>
    <hyperlink ref="Z295" r:id="rId807" display="https://twitter.com/ljt_is_me/status/1163963158840664064"/>
    <hyperlink ref="Z296" r:id="rId808" display="https://twitter.com/ljt_is_me/status/1163976701354921985"/>
    <hyperlink ref="Z297" r:id="rId809" display="https://twitter.com/ljt_is_me/status/1164235302225031168"/>
    <hyperlink ref="Z298" r:id="rId810" display="https://twitter.com/ljt_is_me/status/1164236690380283905"/>
    <hyperlink ref="Z299" r:id="rId811" display="https://twitter.com/usarmyeurope/status/1163970730998063110"/>
    <hyperlink ref="Z300" r:id="rId812" display="https://twitter.com/kurtschlichter/status/1164303357604794368"/>
    <hyperlink ref="BB202" r:id="rId813" display="https://api.twitter.com/1.1/geo/id/01fbe706f872cb32.json"/>
  </hyperlinks>
  <printOptions/>
  <pageMargins left="0.7" right="0.7" top="0.75" bottom="0.75" header="0.3" footer="0.3"/>
  <pageSetup horizontalDpi="600" verticalDpi="600" orientation="portrait" r:id="rId817"/>
  <legacyDrawing r:id="rId815"/>
  <tableParts>
    <tablePart r:id="rId81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15372-6C48-4CDC-ADCF-24390484A358}">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2755</v>
      </c>
      <c r="B2" s="129" t="s">
        <v>2756</v>
      </c>
      <c r="C2" s="52" t="s">
        <v>2757</v>
      </c>
    </row>
    <row r="3" spans="1:3" ht="15">
      <c r="A3" s="128" t="s">
        <v>2447</v>
      </c>
      <c r="B3" s="128" t="s">
        <v>2447</v>
      </c>
      <c r="C3" s="34">
        <v>113</v>
      </c>
    </row>
    <row r="4" spans="1:3" ht="15">
      <c r="A4" s="128" t="s">
        <v>2447</v>
      </c>
      <c r="B4" s="128" t="s">
        <v>2450</v>
      </c>
      <c r="C4" s="34">
        <v>1</v>
      </c>
    </row>
    <row r="5" spans="1:3" ht="15">
      <c r="A5" s="128" t="s">
        <v>2448</v>
      </c>
      <c r="B5" s="128" t="s">
        <v>2447</v>
      </c>
      <c r="C5" s="34">
        <v>1</v>
      </c>
    </row>
    <row r="6" spans="1:3" ht="15">
      <c r="A6" s="128" t="s">
        <v>2448</v>
      </c>
      <c r="B6" s="128" t="s">
        <v>2448</v>
      </c>
      <c r="C6" s="34">
        <v>19</v>
      </c>
    </row>
    <row r="7" spans="1:3" ht="15">
      <c r="A7" s="128" t="s">
        <v>2449</v>
      </c>
      <c r="B7" s="128" t="s">
        <v>2449</v>
      </c>
      <c r="C7" s="34">
        <v>17</v>
      </c>
    </row>
    <row r="8" spans="1:3" ht="15">
      <c r="A8" s="128" t="s">
        <v>2449</v>
      </c>
      <c r="B8" s="128" t="s">
        <v>2453</v>
      </c>
      <c r="C8" s="34">
        <v>1</v>
      </c>
    </row>
    <row r="9" spans="1:3" ht="15">
      <c r="A9" s="128" t="s">
        <v>2450</v>
      </c>
      <c r="B9" s="128" t="s">
        <v>2447</v>
      </c>
      <c r="C9" s="34">
        <v>5</v>
      </c>
    </row>
    <row r="10" spans="1:3" ht="15">
      <c r="A10" s="128" t="s">
        <v>2450</v>
      </c>
      <c r="B10" s="128" t="s">
        <v>2450</v>
      </c>
      <c r="C10" s="34">
        <v>21</v>
      </c>
    </row>
    <row r="11" spans="1:3" ht="15">
      <c r="A11" s="128" t="s">
        <v>2451</v>
      </c>
      <c r="B11" s="128" t="s">
        <v>2451</v>
      </c>
      <c r="C11" s="34">
        <v>12</v>
      </c>
    </row>
    <row r="12" spans="1:3" ht="15">
      <c r="A12" s="128" t="s">
        <v>2452</v>
      </c>
      <c r="B12" s="128" t="s">
        <v>2452</v>
      </c>
      <c r="C12" s="34">
        <v>23</v>
      </c>
    </row>
    <row r="13" spans="1:3" ht="15">
      <c r="A13" s="128" t="s">
        <v>2453</v>
      </c>
      <c r="B13" s="128" t="s">
        <v>2447</v>
      </c>
      <c r="C13" s="34">
        <v>1</v>
      </c>
    </row>
    <row r="14" spans="1:3" ht="15">
      <c r="A14" s="128" t="s">
        <v>2453</v>
      </c>
      <c r="B14" s="128" t="s">
        <v>2452</v>
      </c>
      <c r="C14" s="34">
        <v>1</v>
      </c>
    </row>
    <row r="15" spans="1:3" ht="15">
      <c r="A15" s="128" t="s">
        <v>2453</v>
      </c>
      <c r="B15" s="128" t="s">
        <v>2453</v>
      </c>
      <c r="C15" s="34">
        <v>5</v>
      </c>
    </row>
    <row r="16" spans="1:3" ht="15">
      <c r="A16" s="128" t="s">
        <v>2454</v>
      </c>
      <c r="B16" s="128" t="s">
        <v>2454</v>
      </c>
      <c r="C16" s="34">
        <v>3</v>
      </c>
    </row>
    <row r="17" spans="1:3" ht="15">
      <c r="A17" s="128" t="s">
        <v>2455</v>
      </c>
      <c r="B17" s="128" t="s">
        <v>2455</v>
      </c>
      <c r="C17" s="34">
        <v>3</v>
      </c>
    </row>
    <row r="18" spans="1:3" ht="15">
      <c r="A18" s="128" t="s">
        <v>2456</v>
      </c>
      <c r="B18" s="128" t="s">
        <v>2456</v>
      </c>
      <c r="C18" s="34">
        <v>16</v>
      </c>
    </row>
    <row r="19" spans="1:3" ht="15">
      <c r="A19" s="128" t="s">
        <v>2457</v>
      </c>
      <c r="B19" s="128" t="s">
        <v>2457</v>
      </c>
      <c r="C19" s="34">
        <v>6</v>
      </c>
    </row>
    <row r="20" spans="1:3" ht="15">
      <c r="A20" s="128" t="s">
        <v>2458</v>
      </c>
      <c r="B20" s="128" t="s">
        <v>2447</v>
      </c>
      <c r="C20" s="34">
        <v>1</v>
      </c>
    </row>
    <row r="21" spans="1:3" ht="15">
      <c r="A21" s="128" t="s">
        <v>2458</v>
      </c>
      <c r="B21" s="128" t="s">
        <v>2458</v>
      </c>
      <c r="C21" s="34">
        <v>5</v>
      </c>
    </row>
    <row r="22" spans="1:3" ht="15">
      <c r="A22" s="128" t="s">
        <v>2459</v>
      </c>
      <c r="B22" s="128" t="s">
        <v>2459</v>
      </c>
      <c r="C22" s="34">
        <v>12</v>
      </c>
    </row>
    <row r="23" spans="1:3" ht="15">
      <c r="A23" s="128" t="s">
        <v>2460</v>
      </c>
      <c r="B23" s="128" t="s">
        <v>2460</v>
      </c>
      <c r="C23" s="34">
        <v>2</v>
      </c>
    </row>
    <row r="24" spans="1:3" ht="15">
      <c r="A24" s="128" t="s">
        <v>2461</v>
      </c>
      <c r="B24" s="128" t="s">
        <v>2461</v>
      </c>
      <c r="C24" s="34">
        <v>4</v>
      </c>
    </row>
    <row r="25" spans="1:3" ht="15">
      <c r="A25" s="128" t="s">
        <v>2462</v>
      </c>
      <c r="B25" s="128" t="s">
        <v>2462</v>
      </c>
      <c r="C25" s="34">
        <v>2</v>
      </c>
    </row>
    <row r="26" spans="1:3" ht="15">
      <c r="A26" s="128" t="s">
        <v>2463</v>
      </c>
      <c r="B26" s="128" t="s">
        <v>2463</v>
      </c>
      <c r="C26" s="34">
        <v>2</v>
      </c>
    </row>
    <row r="27" spans="1:3" ht="15">
      <c r="A27" s="128" t="s">
        <v>2464</v>
      </c>
      <c r="B27" s="128" t="s">
        <v>2464</v>
      </c>
      <c r="C27" s="34">
        <v>1</v>
      </c>
    </row>
    <row r="28" spans="1:3" ht="15">
      <c r="A28" s="128" t="s">
        <v>2465</v>
      </c>
      <c r="B28" s="128" t="s">
        <v>2465</v>
      </c>
      <c r="C28" s="34">
        <v>6</v>
      </c>
    </row>
    <row r="29" spans="1:3" ht="15">
      <c r="A29" s="128" t="s">
        <v>2466</v>
      </c>
      <c r="B29" s="128" t="s">
        <v>2466</v>
      </c>
      <c r="C29" s="34">
        <v>2</v>
      </c>
    </row>
    <row r="30" spans="1:3" ht="15">
      <c r="A30" s="128" t="s">
        <v>2467</v>
      </c>
      <c r="B30" s="128" t="s">
        <v>2467</v>
      </c>
      <c r="C30" s="34">
        <v>1</v>
      </c>
    </row>
    <row r="31" spans="1:3" ht="15">
      <c r="A31" s="128" t="s">
        <v>2468</v>
      </c>
      <c r="B31" s="128" t="s">
        <v>2468</v>
      </c>
      <c r="C31" s="34">
        <v>2</v>
      </c>
    </row>
    <row r="32" spans="1:3" ht="15">
      <c r="A32" s="128" t="s">
        <v>2469</v>
      </c>
      <c r="B32" s="128" t="s">
        <v>2469</v>
      </c>
      <c r="C32" s="34">
        <v>1</v>
      </c>
    </row>
    <row r="33" spans="1:3" ht="15">
      <c r="A33" s="128" t="s">
        <v>2470</v>
      </c>
      <c r="B33" s="128" t="s">
        <v>2470</v>
      </c>
      <c r="C33" s="34">
        <v>3</v>
      </c>
    </row>
    <row r="34" spans="1:3" ht="15">
      <c r="A34" s="128" t="s">
        <v>2471</v>
      </c>
      <c r="B34" s="128" t="s">
        <v>2471</v>
      </c>
      <c r="C34" s="34">
        <v>1</v>
      </c>
    </row>
    <row r="35" spans="1:3" ht="15">
      <c r="A35" s="128" t="s">
        <v>2472</v>
      </c>
      <c r="B35" s="128" t="s">
        <v>2472</v>
      </c>
      <c r="C35" s="34">
        <v>3</v>
      </c>
    </row>
    <row r="36" spans="1:3" ht="15">
      <c r="A36" s="128" t="s">
        <v>2473</v>
      </c>
      <c r="B36" s="128" t="s">
        <v>2473</v>
      </c>
      <c r="C36" s="34">
        <v>1</v>
      </c>
    </row>
    <row r="37" spans="1:3" ht="15">
      <c r="A37" s="128" t="s">
        <v>2474</v>
      </c>
      <c r="B37" s="128" t="s">
        <v>2474</v>
      </c>
      <c r="C37" s="34">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D95B6-0AB9-4E73-BC4A-22D8403EE00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2763</v>
      </c>
      <c r="B1" s="13" t="s">
        <v>17</v>
      </c>
    </row>
    <row r="2" spans="1:2" ht="15">
      <c r="A2" s="79" t="s">
        <v>2764</v>
      </c>
      <c r="B2" s="79" t="s">
        <v>2770</v>
      </c>
    </row>
    <row r="3" spans="1:2" ht="15">
      <c r="A3" s="79" t="s">
        <v>2765</v>
      </c>
      <c r="B3" s="79" t="s">
        <v>2771</v>
      </c>
    </row>
    <row r="4" spans="1:2" ht="15">
      <c r="A4" s="79" t="s">
        <v>2766</v>
      </c>
      <c r="B4" s="79" t="s">
        <v>2772</v>
      </c>
    </row>
    <row r="5" spans="1:2" ht="15">
      <c r="A5" s="79" t="s">
        <v>2767</v>
      </c>
      <c r="B5" s="79" t="s">
        <v>2773</v>
      </c>
    </row>
    <row r="6" spans="1:2" ht="15">
      <c r="A6" s="79" t="s">
        <v>2768</v>
      </c>
      <c r="B6" s="79" t="s">
        <v>2774</v>
      </c>
    </row>
    <row r="7" spans="1:2" ht="15">
      <c r="A7" s="79" t="s">
        <v>2769</v>
      </c>
      <c r="B7" s="79" t="s">
        <v>2775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5535B-23F1-4FBF-B42A-1F0B919D98D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2776</v>
      </c>
      <c r="B1" s="13" t="s">
        <v>34</v>
      </c>
    </row>
    <row r="2" spans="1:2" ht="15">
      <c r="A2" s="124" t="s">
        <v>308</v>
      </c>
      <c r="B2" s="79">
        <v>11355</v>
      </c>
    </row>
    <row r="3" spans="1:2" ht="15">
      <c r="A3" s="124" t="s">
        <v>269</v>
      </c>
      <c r="B3" s="79">
        <v>6464</v>
      </c>
    </row>
    <row r="4" spans="1:2" ht="15">
      <c r="A4" s="124" t="s">
        <v>257</v>
      </c>
      <c r="B4" s="79">
        <v>4142</v>
      </c>
    </row>
    <row r="5" spans="1:2" ht="15">
      <c r="A5" s="124" t="s">
        <v>307</v>
      </c>
      <c r="B5" s="79">
        <v>4003</v>
      </c>
    </row>
    <row r="6" spans="1:2" ht="15">
      <c r="A6" s="124" t="s">
        <v>366</v>
      </c>
      <c r="B6" s="79">
        <v>3468</v>
      </c>
    </row>
    <row r="7" spans="1:2" ht="15">
      <c r="A7" s="124" t="s">
        <v>300</v>
      </c>
      <c r="B7" s="79">
        <v>3355</v>
      </c>
    </row>
    <row r="8" spans="1:2" ht="15">
      <c r="A8" s="124" t="s">
        <v>284</v>
      </c>
      <c r="B8" s="79">
        <v>2612</v>
      </c>
    </row>
    <row r="9" spans="1:2" ht="15">
      <c r="A9" s="124" t="s">
        <v>275</v>
      </c>
      <c r="B9" s="79">
        <v>2487</v>
      </c>
    </row>
    <row r="10" spans="1:2" ht="15">
      <c r="A10" s="124" t="s">
        <v>310</v>
      </c>
      <c r="B10" s="79">
        <v>2396</v>
      </c>
    </row>
    <row r="11" spans="1:2" ht="15">
      <c r="A11" s="124" t="s">
        <v>381</v>
      </c>
      <c r="B11" s="79">
        <v>1272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05CB8-6A81-44B9-8CDB-9B2DE8BDB73E}">
  <dimension ref="A1:BN300"/>
  <sheetViews>
    <sheetView workbookViewId="0" topLeftCell="A1">
      <pane xSplit="2" ySplit="2" topLeftCell="E266"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2446</v>
      </c>
      <c r="BD2" s="13" t="s">
        <v>2488</v>
      </c>
      <c r="BE2" s="13" t="s">
        <v>2489</v>
      </c>
      <c r="BF2" s="52" t="s">
        <v>2744</v>
      </c>
      <c r="BG2" s="52" t="s">
        <v>2745</v>
      </c>
      <c r="BH2" s="52" t="s">
        <v>2746</v>
      </c>
      <c r="BI2" s="52" t="s">
        <v>2747</v>
      </c>
      <c r="BJ2" s="52" t="s">
        <v>2748</v>
      </c>
      <c r="BK2" s="52" t="s">
        <v>2749</v>
      </c>
      <c r="BL2" s="52" t="s">
        <v>2750</v>
      </c>
      <c r="BM2" s="52" t="s">
        <v>2751</v>
      </c>
      <c r="BN2" s="52" t="s">
        <v>2752</v>
      </c>
    </row>
    <row r="3" spans="1:66" ht="15" customHeight="1">
      <c r="A3" s="65" t="s">
        <v>235</v>
      </c>
      <c r="B3" s="65" t="s">
        <v>307</v>
      </c>
      <c r="C3" s="66"/>
      <c r="D3" s="67"/>
      <c r="E3" s="68"/>
      <c r="F3" s="69"/>
      <c r="G3" s="66"/>
      <c r="H3" s="70"/>
      <c r="I3" s="71"/>
      <c r="J3" s="71"/>
      <c r="K3" s="34" t="s">
        <v>65</v>
      </c>
      <c r="L3" s="72">
        <v>3</v>
      </c>
      <c r="M3" s="72"/>
      <c r="N3" s="73"/>
      <c r="O3" s="79" t="s">
        <v>419</v>
      </c>
      <c r="P3" s="81">
        <v>43698.73880787037</v>
      </c>
      <c r="Q3" s="79" t="s">
        <v>421</v>
      </c>
      <c r="R3" s="79"/>
      <c r="S3" s="79"/>
      <c r="T3" s="79"/>
      <c r="U3" s="84" t="s">
        <v>517</v>
      </c>
      <c r="V3" s="84" t="s">
        <v>517</v>
      </c>
      <c r="W3" s="81">
        <v>43698.73880787037</v>
      </c>
      <c r="X3" s="85">
        <v>43698</v>
      </c>
      <c r="Y3" s="87" t="s">
        <v>584</v>
      </c>
      <c r="Z3" s="84" t="s">
        <v>662</v>
      </c>
      <c r="AA3" s="79"/>
      <c r="AB3" s="79"/>
      <c r="AC3" s="87" t="s">
        <v>740</v>
      </c>
      <c r="AD3" s="87" t="s">
        <v>818</v>
      </c>
      <c r="AE3" s="79" t="b">
        <v>0</v>
      </c>
      <c r="AF3" s="79">
        <v>0</v>
      </c>
      <c r="AG3" s="87" t="s">
        <v>839</v>
      </c>
      <c r="AH3" s="79" t="b">
        <v>0</v>
      </c>
      <c r="AI3" s="79" t="s">
        <v>877</v>
      </c>
      <c r="AJ3" s="79"/>
      <c r="AK3" s="87" t="s">
        <v>887</v>
      </c>
      <c r="AL3" s="79" t="b">
        <v>0</v>
      </c>
      <c r="AM3" s="79">
        <v>0</v>
      </c>
      <c r="AN3" s="87" t="s">
        <v>887</v>
      </c>
      <c r="AO3" s="79" t="s">
        <v>888</v>
      </c>
      <c r="AP3" s="79" t="b">
        <v>0</v>
      </c>
      <c r="AQ3" s="87" t="s">
        <v>818</v>
      </c>
      <c r="AR3" s="79" t="s">
        <v>197</v>
      </c>
      <c r="AS3" s="79">
        <v>0</v>
      </c>
      <c r="AT3" s="79">
        <v>0</v>
      </c>
      <c r="AU3" s="79"/>
      <c r="AV3" s="79"/>
      <c r="AW3" s="79"/>
      <c r="AX3" s="79"/>
      <c r="AY3" s="79"/>
      <c r="AZ3" s="79"/>
      <c r="BA3" s="79"/>
      <c r="BB3" s="79"/>
      <c r="BC3">
        <v>1</v>
      </c>
      <c r="BD3" s="79" t="str">
        <f>REPLACE(INDEX(GroupVertices[Group],MATCH(Edges25[[#This Row],[Vertex 1]],GroupVertices[Vertex],0)),1,1,"")</f>
        <v>1</v>
      </c>
      <c r="BE3" s="79" t="str">
        <f>REPLACE(INDEX(GroupVertices[Group],MATCH(Edges25[[#This Row],[Vertex 2]],GroupVertices[Vertex],0)),1,1,"")</f>
        <v>1</v>
      </c>
      <c r="BF3" s="48"/>
      <c r="BG3" s="49"/>
      <c r="BH3" s="48"/>
      <c r="BI3" s="49"/>
      <c r="BJ3" s="48"/>
      <c r="BK3" s="49"/>
      <c r="BL3" s="48"/>
      <c r="BM3" s="49"/>
      <c r="BN3" s="48"/>
    </row>
    <row r="4" spans="1:66" ht="15" customHeight="1">
      <c r="A4" s="65" t="s">
        <v>236</v>
      </c>
      <c r="B4" s="65" t="s">
        <v>307</v>
      </c>
      <c r="C4" s="66"/>
      <c r="D4" s="67"/>
      <c r="E4" s="68"/>
      <c r="F4" s="69"/>
      <c r="G4" s="66"/>
      <c r="H4" s="70"/>
      <c r="I4" s="71"/>
      <c r="J4" s="71"/>
      <c r="K4" s="34" t="s">
        <v>65</v>
      </c>
      <c r="L4" s="78">
        <v>5</v>
      </c>
      <c r="M4" s="78"/>
      <c r="N4" s="73"/>
      <c r="O4" s="80" t="s">
        <v>419</v>
      </c>
      <c r="P4" s="82">
        <v>43698.73884259259</v>
      </c>
      <c r="Q4" s="80" t="s">
        <v>422</v>
      </c>
      <c r="R4" s="80"/>
      <c r="S4" s="80"/>
      <c r="T4" s="80"/>
      <c r="U4" s="83" t="s">
        <v>517</v>
      </c>
      <c r="V4" s="83" t="s">
        <v>517</v>
      </c>
      <c r="W4" s="82">
        <v>43698.73884259259</v>
      </c>
      <c r="X4" s="86">
        <v>43698</v>
      </c>
      <c r="Y4" s="88" t="s">
        <v>585</v>
      </c>
      <c r="Z4" s="83" t="s">
        <v>663</v>
      </c>
      <c r="AA4" s="80"/>
      <c r="AB4" s="80"/>
      <c r="AC4" s="88" t="s">
        <v>741</v>
      </c>
      <c r="AD4" s="88" t="s">
        <v>818</v>
      </c>
      <c r="AE4" s="80" t="b">
        <v>0</v>
      </c>
      <c r="AF4" s="80">
        <v>17</v>
      </c>
      <c r="AG4" s="88" t="s">
        <v>839</v>
      </c>
      <c r="AH4" s="80" t="b">
        <v>0</v>
      </c>
      <c r="AI4" s="80" t="s">
        <v>877</v>
      </c>
      <c r="AJ4" s="80"/>
      <c r="AK4" s="88" t="s">
        <v>887</v>
      </c>
      <c r="AL4" s="80" t="b">
        <v>0</v>
      </c>
      <c r="AM4" s="80">
        <v>3</v>
      </c>
      <c r="AN4" s="88" t="s">
        <v>887</v>
      </c>
      <c r="AO4" s="80" t="s">
        <v>889</v>
      </c>
      <c r="AP4" s="80" t="b">
        <v>0</v>
      </c>
      <c r="AQ4" s="88" t="s">
        <v>818</v>
      </c>
      <c r="AR4" s="80" t="s">
        <v>197</v>
      </c>
      <c r="AS4" s="80">
        <v>0</v>
      </c>
      <c r="AT4" s="80">
        <v>0</v>
      </c>
      <c r="AU4" s="80"/>
      <c r="AV4" s="80"/>
      <c r="AW4" s="80"/>
      <c r="AX4" s="80"/>
      <c r="AY4" s="80"/>
      <c r="AZ4" s="80"/>
      <c r="BA4" s="80"/>
      <c r="BB4" s="80"/>
      <c r="BC4">
        <v>1</v>
      </c>
      <c r="BD4" s="79" t="str">
        <f>REPLACE(INDEX(GroupVertices[Group],MATCH(Edges25[[#This Row],[Vertex 1]],GroupVertices[Vertex],0)),1,1,"")</f>
        <v>1</v>
      </c>
      <c r="BE4" s="79" t="str">
        <f>REPLACE(INDEX(GroupVertices[Group],MATCH(Edges25[[#This Row],[Vertex 2]],GroupVertices[Vertex],0)),1,1,"")</f>
        <v>1</v>
      </c>
      <c r="BF4" s="48"/>
      <c r="BG4" s="49"/>
      <c r="BH4" s="48"/>
      <c r="BI4" s="49"/>
      <c r="BJ4" s="48"/>
      <c r="BK4" s="49"/>
      <c r="BL4" s="48"/>
      <c r="BM4" s="49"/>
      <c r="BN4" s="48"/>
    </row>
    <row r="5" spans="1:66" ht="15">
      <c r="A5" s="65" t="s">
        <v>237</v>
      </c>
      <c r="B5" s="65" t="s">
        <v>309</v>
      </c>
      <c r="C5" s="66"/>
      <c r="D5" s="67"/>
      <c r="E5" s="68"/>
      <c r="F5" s="69"/>
      <c r="G5" s="66"/>
      <c r="H5" s="70"/>
      <c r="I5" s="71"/>
      <c r="J5" s="71"/>
      <c r="K5" s="34" t="s">
        <v>65</v>
      </c>
      <c r="L5" s="78">
        <v>7</v>
      </c>
      <c r="M5" s="78"/>
      <c r="N5" s="73"/>
      <c r="O5" s="80" t="s">
        <v>419</v>
      </c>
      <c r="P5" s="82">
        <v>43698.73930555556</v>
      </c>
      <c r="Q5" s="80" t="s">
        <v>423</v>
      </c>
      <c r="R5" s="80"/>
      <c r="S5" s="80"/>
      <c r="T5" s="80"/>
      <c r="U5" s="83" t="s">
        <v>517</v>
      </c>
      <c r="V5" s="83" t="s">
        <v>517</v>
      </c>
      <c r="W5" s="82">
        <v>43698.73930555556</v>
      </c>
      <c r="X5" s="86">
        <v>43698</v>
      </c>
      <c r="Y5" s="88" t="s">
        <v>586</v>
      </c>
      <c r="Z5" s="83" t="s">
        <v>664</v>
      </c>
      <c r="AA5" s="80"/>
      <c r="AB5" s="80"/>
      <c r="AC5" s="88" t="s">
        <v>742</v>
      </c>
      <c r="AD5" s="88" t="s">
        <v>818</v>
      </c>
      <c r="AE5" s="80" t="b">
        <v>0</v>
      </c>
      <c r="AF5" s="80">
        <v>0</v>
      </c>
      <c r="AG5" s="88" t="s">
        <v>839</v>
      </c>
      <c r="AH5" s="80" t="b">
        <v>0</v>
      </c>
      <c r="AI5" s="80" t="s">
        <v>877</v>
      </c>
      <c r="AJ5" s="80"/>
      <c r="AK5" s="88" t="s">
        <v>887</v>
      </c>
      <c r="AL5" s="80" t="b">
        <v>0</v>
      </c>
      <c r="AM5" s="80">
        <v>0</v>
      </c>
      <c r="AN5" s="88" t="s">
        <v>887</v>
      </c>
      <c r="AO5" s="80" t="s">
        <v>890</v>
      </c>
      <c r="AP5" s="80" t="b">
        <v>0</v>
      </c>
      <c r="AQ5" s="88" t="s">
        <v>818</v>
      </c>
      <c r="AR5" s="80" t="s">
        <v>197</v>
      </c>
      <c r="AS5" s="80">
        <v>0</v>
      </c>
      <c r="AT5" s="80">
        <v>0</v>
      </c>
      <c r="AU5" s="80"/>
      <c r="AV5" s="80"/>
      <c r="AW5" s="80"/>
      <c r="AX5" s="80"/>
      <c r="AY5" s="80"/>
      <c r="AZ5" s="80"/>
      <c r="BA5" s="80"/>
      <c r="BB5" s="80"/>
      <c r="BC5">
        <v>1</v>
      </c>
      <c r="BD5" s="79" t="str">
        <f>REPLACE(INDEX(GroupVertices[Group],MATCH(Edges25[[#This Row],[Vertex 1]],GroupVertices[Vertex],0)),1,1,"")</f>
        <v>1</v>
      </c>
      <c r="BE5" s="79" t="str">
        <f>REPLACE(INDEX(GroupVertices[Group],MATCH(Edges25[[#This Row],[Vertex 2]],GroupVertices[Vertex],0)),1,1,"")</f>
        <v>1</v>
      </c>
      <c r="BF5" s="48">
        <v>0</v>
      </c>
      <c r="BG5" s="49">
        <v>0</v>
      </c>
      <c r="BH5" s="48">
        <v>0</v>
      </c>
      <c r="BI5" s="49">
        <v>0</v>
      </c>
      <c r="BJ5" s="48">
        <v>0</v>
      </c>
      <c r="BK5" s="49">
        <v>0</v>
      </c>
      <c r="BL5" s="48">
        <v>11</v>
      </c>
      <c r="BM5" s="49">
        <v>100</v>
      </c>
      <c r="BN5" s="48">
        <v>11</v>
      </c>
    </row>
    <row r="6" spans="1:66" ht="15">
      <c r="A6" s="65" t="s">
        <v>238</v>
      </c>
      <c r="B6" s="65" t="s">
        <v>307</v>
      </c>
      <c r="C6" s="66"/>
      <c r="D6" s="67"/>
      <c r="E6" s="68"/>
      <c r="F6" s="69"/>
      <c r="G6" s="66"/>
      <c r="H6" s="70"/>
      <c r="I6" s="71"/>
      <c r="J6" s="71"/>
      <c r="K6" s="34" t="s">
        <v>65</v>
      </c>
      <c r="L6" s="78">
        <v>9</v>
      </c>
      <c r="M6" s="78"/>
      <c r="N6" s="73"/>
      <c r="O6" s="80" t="s">
        <v>419</v>
      </c>
      <c r="P6" s="82">
        <v>43698.74024305555</v>
      </c>
      <c r="Q6" s="80" t="s">
        <v>424</v>
      </c>
      <c r="R6" s="83" t="s">
        <v>498</v>
      </c>
      <c r="S6" s="80" t="s">
        <v>504</v>
      </c>
      <c r="T6" s="80"/>
      <c r="U6" s="80"/>
      <c r="V6" s="83" t="s">
        <v>520</v>
      </c>
      <c r="W6" s="82">
        <v>43698.74024305555</v>
      </c>
      <c r="X6" s="86">
        <v>43698</v>
      </c>
      <c r="Y6" s="88" t="s">
        <v>587</v>
      </c>
      <c r="Z6" s="83" t="s">
        <v>665</v>
      </c>
      <c r="AA6" s="80"/>
      <c r="AB6" s="80"/>
      <c r="AC6" s="88" t="s">
        <v>743</v>
      </c>
      <c r="AD6" s="88" t="s">
        <v>818</v>
      </c>
      <c r="AE6" s="80" t="b">
        <v>0</v>
      </c>
      <c r="AF6" s="80">
        <v>1</v>
      </c>
      <c r="AG6" s="88" t="s">
        <v>839</v>
      </c>
      <c r="AH6" s="80" t="b">
        <v>1</v>
      </c>
      <c r="AI6" s="80" t="s">
        <v>877</v>
      </c>
      <c r="AJ6" s="80"/>
      <c r="AK6" s="88" t="s">
        <v>818</v>
      </c>
      <c r="AL6" s="80" t="b">
        <v>0</v>
      </c>
      <c r="AM6" s="80">
        <v>0</v>
      </c>
      <c r="AN6" s="88" t="s">
        <v>887</v>
      </c>
      <c r="AO6" s="80" t="s">
        <v>891</v>
      </c>
      <c r="AP6" s="80" t="b">
        <v>0</v>
      </c>
      <c r="AQ6" s="88" t="s">
        <v>818</v>
      </c>
      <c r="AR6" s="80" t="s">
        <v>197</v>
      </c>
      <c r="AS6" s="80">
        <v>0</v>
      </c>
      <c r="AT6" s="80">
        <v>0</v>
      </c>
      <c r="AU6" s="80"/>
      <c r="AV6" s="80"/>
      <c r="AW6" s="80"/>
      <c r="AX6" s="80"/>
      <c r="AY6" s="80"/>
      <c r="AZ6" s="80"/>
      <c r="BA6" s="80"/>
      <c r="BB6" s="80"/>
      <c r="BC6">
        <v>1</v>
      </c>
      <c r="BD6" s="79" t="str">
        <f>REPLACE(INDEX(GroupVertices[Group],MATCH(Edges25[[#This Row],[Vertex 1]],GroupVertices[Vertex],0)),1,1,"")</f>
        <v>1</v>
      </c>
      <c r="BE6" s="79" t="str">
        <f>REPLACE(INDEX(GroupVertices[Group],MATCH(Edges25[[#This Row],[Vertex 2]],GroupVertices[Vertex],0)),1,1,"")</f>
        <v>1</v>
      </c>
      <c r="BF6" s="48"/>
      <c r="BG6" s="49"/>
      <c r="BH6" s="48"/>
      <c r="BI6" s="49"/>
      <c r="BJ6" s="48"/>
      <c r="BK6" s="49"/>
      <c r="BL6" s="48"/>
      <c r="BM6" s="49"/>
      <c r="BN6" s="48"/>
    </row>
    <row r="7" spans="1:66" ht="15">
      <c r="A7" s="65" t="s">
        <v>239</v>
      </c>
      <c r="B7" s="65" t="s">
        <v>310</v>
      </c>
      <c r="C7" s="66"/>
      <c r="D7" s="67"/>
      <c r="E7" s="68"/>
      <c r="F7" s="69"/>
      <c r="G7" s="66"/>
      <c r="H7" s="70"/>
      <c r="I7" s="71"/>
      <c r="J7" s="71"/>
      <c r="K7" s="34" t="s">
        <v>65</v>
      </c>
      <c r="L7" s="78">
        <v>11</v>
      </c>
      <c r="M7" s="78"/>
      <c r="N7" s="73"/>
      <c r="O7" s="80" t="s">
        <v>420</v>
      </c>
      <c r="P7" s="82">
        <v>43698.74039351852</v>
      </c>
      <c r="Q7" s="80" t="s">
        <v>425</v>
      </c>
      <c r="R7" s="83" t="s">
        <v>499</v>
      </c>
      <c r="S7" s="80" t="s">
        <v>504</v>
      </c>
      <c r="T7" s="80" t="s">
        <v>505</v>
      </c>
      <c r="U7" s="80"/>
      <c r="V7" s="83" t="s">
        <v>521</v>
      </c>
      <c r="W7" s="82">
        <v>43698.74039351852</v>
      </c>
      <c r="X7" s="86">
        <v>43698</v>
      </c>
      <c r="Y7" s="88" t="s">
        <v>588</v>
      </c>
      <c r="Z7" s="83" t="s">
        <v>666</v>
      </c>
      <c r="AA7" s="80"/>
      <c r="AB7" s="80"/>
      <c r="AC7" s="88" t="s">
        <v>744</v>
      </c>
      <c r="AD7" s="80"/>
      <c r="AE7" s="80" t="b">
        <v>0</v>
      </c>
      <c r="AF7" s="80">
        <v>0</v>
      </c>
      <c r="AG7" s="88" t="s">
        <v>840</v>
      </c>
      <c r="AH7" s="80" t="b">
        <v>1</v>
      </c>
      <c r="AI7" s="80" t="s">
        <v>878</v>
      </c>
      <c r="AJ7" s="80"/>
      <c r="AK7" s="88" t="s">
        <v>818</v>
      </c>
      <c r="AL7" s="80" t="b">
        <v>0</v>
      </c>
      <c r="AM7" s="80">
        <v>0</v>
      </c>
      <c r="AN7" s="88" t="s">
        <v>887</v>
      </c>
      <c r="AO7" s="80" t="s">
        <v>892</v>
      </c>
      <c r="AP7" s="80" t="b">
        <v>0</v>
      </c>
      <c r="AQ7" s="88" t="s">
        <v>744</v>
      </c>
      <c r="AR7" s="80" t="s">
        <v>197</v>
      </c>
      <c r="AS7" s="80">
        <v>0</v>
      </c>
      <c r="AT7" s="80">
        <v>0</v>
      </c>
      <c r="AU7" s="80"/>
      <c r="AV7" s="80"/>
      <c r="AW7" s="80"/>
      <c r="AX7" s="80"/>
      <c r="AY7" s="80"/>
      <c r="AZ7" s="80"/>
      <c r="BA7" s="80"/>
      <c r="BB7" s="80"/>
      <c r="BC7">
        <v>1</v>
      </c>
      <c r="BD7" s="79" t="str">
        <f>REPLACE(INDEX(GroupVertices[Group],MATCH(Edges25[[#This Row],[Vertex 1]],GroupVertices[Vertex],0)),1,1,"")</f>
        <v>6</v>
      </c>
      <c r="BE7" s="79" t="str">
        <f>REPLACE(INDEX(GroupVertices[Group],MATCH(Edges25[[#This Row],[Vertex 2]],GroupVertices[Vertex],0)),1,1,"")</f>
        <v>6</v>
      </c>
      <c r="BF7" s="48">
        <v>0</v>
      </c>
      <c r="BG7" s="49">
        <v>0</v>
      </c>
      <c r="BH7" s="48">
        <v>0</v>
      </c>
      <c r="BI7" s="49">
        <v>0</v>
      </c>
      <c r="BJ7" s="48">
        <v>0</v>
      </c>
      <c r="BK7" s="49">
        <v>0</v>
      </c>
      <c r="BL7" s="48">
        <v>2</v>
      </c>
      <c r="BM7" s="49">
        <v>100</v>
      </c>
      <c r="BN7" s="48">
        <v>2</v>
      </c>
    </row>
    <row r="8" spans="1:66" ht="15">
      <c r="A8" s="65" t="s">
        <v>240</v>
      </c>
      <c r="B8" s="65" t="s">
        <v>308</v>
      </c>
      <c r="C8" s="66"/>
      <c r="D8" s="67"/>
      <c r="E8" s="68"/>
      <c r="F8" s="69"/>
      <c r="G8" s="66"/>
      <c r="H8" s="70"/>
      <c r="I8" s="71"/>
      <c r="J8" s="71"/>
      <c r="K8" s="34" t="s">
        <v>65</v>
      </c>
      <c r="L8" s="78">
        <v>12</v>
      </c>
      <c r="M8" s="78"/>
      <c r="N8" s="73"/>
      <c r="O8" s="80" t="s">
        <v>420</v>
      </c>
      <c r="P8" s="82">
        <v>43698.74092592593</v>
      </c>
      <c r="Q8" s="80" t="s">
        <v>426</v>
      </c>
      <c r="R8" s="83" t="s">
        <v>499</v>
      </c>
      <c r="S8" s="80" t="s">
        <v>504</v>
      </c>
      <c r="T8" s="80"/>
      <c r="U8" s="83" t="s">
        <v>518</v>
      </c>
      <c r="V8" s="83" t="s">
        <v>518</v>
      </c>
      <c r="W8" s="82">
        <v>43698.74092592593</v>
      </c>
      <c r="X8" s="86">
        <v>43698</v>
      </c>
      <c r="Y8" s="88" t="s">
        <v>589</v>
      </c>
      <c r="Z8" s="83" t="s">
        <v>667</v>
      </c>
      <c r="AA8" s="80"/>
      <c r="AB8" s="80"/>
      <c r="AC8" s="88" t="s">
        <v>745</v>
      </c>
      <c r="AD8" s="80"/>
      <c r="AE8" s="80" t="b">
        <v>0</v>
      </c>
      <c r="AF8" s="80">
        <v>0</v>
      </c>
      <c r="AG8" s="88" t="s">
        <v>839</v>
      </c>
      <c r="AH8" s="80" t="b">
        <v>1</v>
      </c>
      <c r="AI8" s="80" t="s">
        <v>877</v>
      </c>
      <c r="AJ8" s="80"/>
      <c r="AK8" s="88" t="s">
        <v>818</v>
      </c>
      <c r="AL8" s="80" t="b">
        <v>0</v>
      </c>
      <c r="AM8" s="80">
        <v>0</v>
      </c>
      <c r="AN8" s="88" t="s">
        <v>887</v>
      </c>
      <c r="AO8" s="80" t="s">
        <v>893</v>
      </c>
      <c r="AP8" s="80" t="b">
        <v>0</v>
      </c>
      <c r="AQ8" s="88" t="s">
        <v>745</v>
      </c>
      <c r="AR8" s="80" t="s">
        <v>197</v>
      </c>
      <c r="AS8" s="80">
        <v>0</v>
      </c>
      <c r="AT8" s="80">
        <v>0</v>
      </c>
      <c r="AU8" s="80"/>
      <c r="AV8" s="80"/>
      <c r="AW8" s="80"/>
      <c r="AX8" s="80"/>
      <c r="AY8" s="80"/>
      <c r="AZ8" s="80"/>
      <c r="BA8" s="80"/>
      <c r="BB8" s="80"/>
      <c r="BC8">
        <v>1</v>
      </c>
      <c r="BD8" s="79" t="str">
        <f>REPLACE(INDEX(GroupVertices[Group],MATCH(Edges25[[#This Row],[Vertex 1]],GroupVertices[Vertex],0)),1,1,"")</f>
        <v>1</v>
      </c>
      <c r="BE8" s="79" t="str">
        <f>REPLACE(INDEX(GroupVertices[Group],MATCH(Edges25[[#This Row],[Vertex 2]],GroupVertices[Vertex],0)),1,1,"")</f>
        <v>1</v>
      </c>
      <c r="BF8" s="48">
        <v>0</v>
      </c>
      <c r="BG8" s="49">
        <v>0</v>
      </c>
      <c r="BH8" s="48">
        <v>3</v>
      </c>
      <c r="BI8" s="49">
        <v>21.428571428571427</v>
      </c>
      <c r="BJ8" s="48">
        <v>0</v>
      </c>
      <c r="BK8" s="49">
        <v>0</v>
      </c>
      <c r="BL8" s="48">
        <v>11</v>
      </c>
      <c r="BM8" s="49">
        <v>78.57142857142857</v>
      </c>
      <c r="BN8" s="48">
        <v>14</v>
      </c>
    </row>
    <row r="9" spans="1:66" ht="15">
      <c r="A9" s="65" t="s">
        <v>241</v>
      </c>
      <c r="B9" s="65" t="s">
        <v>308</v>
      </c>
      <c r="C9" s="66"/>
      <c r="D9" s="67"/>
      <c r="E9" s="68"/>
      <c r="F9" s="69"/>
      <c r="G9" s="66"/>
      <c r="H9" s="70"/>
      <c r="I9" s="71"/>
      <c r="J9" s="71"/>
      <c r="K9" s="34" t="s">
        <v>65</v>
      </c>
      <c r="L9" s="78">
        <v>13</v>
      </c>
      <c r="M9" s="78"/>
      <c r="N9" s="73"/>
      <c r="O9" s="80" t="s">
        <v>419</v>
      </c>
      <c r="P9" s="82">
        <v>43698.74145833333</v>
      </c>
      <c r="Q9" s="80" t="s">
        <v>427</v>
      </c>
      <c r="R9" s="83" t="s">
        <v>499</v>
      </c>
      <c r="S9" s="80" t="s">
        <v>504</v>
      </c>
      <c r="T9" s="80"/>
      <c r="U9" s="80"/>
      <c r="V9" s="83" t="s">
        <v>522</v>
      </c>
      <c r="W9" s="82">
        <v>43698.74145833333</v>
      </c>
      <c r="X9" s="86">
        <v>43698</v>
      </c>
      <c r="Y9" s="88" t="s">
        <v>590</v>
      </c>
      <c r="Z9" s="83" t="s">
        <v>668</v>
      </c>
      <c r="AA9" s="80"/>
      <c r="AB9" s="80"/>
      <c r="AC9" s="88" t="s">
        <v>746</v>
      </c>
      <c r="AD9" s="88" t="s">
        <v>818</v>
      </c>
      <c r="AE9" s="80" t="b">
        <v>0</v>
      </c>
      <c r="AF9" s="80">
        <v>0</v>
      </c>
      <c r="AG9" s="88" t="s">
        <v>839</v>
      </c>
      <c r="AH9" s="80" t="b">
        <v>1</v>
      </c>
      <c r="AI9" s="80" t="s">
        <v>877</v>
      </c>
      <c r="AJ9" s="80"/>
      <c r="AK9" s="88" t="s">
        <v>818</v>
      </c>
      <c r="AL9" s="80" t="b">
        <v>0</v>
      </c>
      <c r="AM9" s="80">
        <v>0</v>
      </c>
      <c r="AN9" s="88" t="s">
        <v>887</v>
      </c>
      <c r="AO9" s="80" t="s">
        <v>894</v>
      </c>
      <c r="AP9" s="80" t="b">
        <v>0</v>
      </c>
      <c r="AQ9" s="88" t="s">
        <v>818</v>
      </c>
      <c r="AR9" s="80" t="s">
        <v>197</v>
      </c>
      <c r="AS9" s="80">
        <v>0</v>
      </c>
      <c r="AT9" s="80">
        <v>0</v>
      </c>
      <c r="AU9" s="80"/>
      <c r="AV9" s="80"/>
      <c r="AW9" s="80"/>
      <c r="AX9" s="80"/>
      <c r="AY9" s="80"/>
      <c r="AZ9" s="80"/>
      <c r="BA9" s="80"/>
      <c r="BB9" s="80"/>
      <c r="BC9">
        <v>1</v>
      </c>
      <c r="BD9" s="79" t="str">
        <f>REPLACE(INDEX(GroupVertices[Group],MATCH(Edges25[[#This Row],[Vertex 1]],GroupVertices[Vertex],0)),1,1,"")</f>
        <v>1</v>
      </c>
      <c r="BE9" s="79" t="str">
        <f>REPLACE(INDEX(GroupVertices[Group],MATCH(Edges25[[#This Row],[Vertex 2]],GroupVertices[Vertex],0)),1,1,"")</f>
        <v>1</v>
      </c>
      <c r="BF9" s="48">
        <v>0</v>
      </c>
      <c r="BG9" s="49">
        <v>0</v>
      </c>
      <c r="BH9" s="48">
        <v>0</v>
      </c>
      <c r="BI9" s="49">
        <v>0</v>
      </c>
      <c r="BJ9" s="48">
        <v>0</v>
      </c>
      <c r="BK9" s="49">
        <v>0</v>
      </c>
      <c r="BL9" s="48">
        <v>17</v>
      </c>
      <c r="BM9" s="49">
        <v>100</v>
      </c>
      <c r="BN9" s="48">
        <v>17</v>
      </c>
    </row>
    <row r="10" spans="1:66" ht="15">
      <c r="A10" s="65" t="s">
        <v>242</v>
      </c>
      <c r="B10" s="65" t="s">
        <v>311</v>
      </c>
      <c r="C10" s="66"/>
      <c r="D10" s="67"/>
      <c r="E10" s="68"/>
      <c r="F10" s="69"/>
      <c r="G10" s="66"/>
      <c r="H10" s="70"/>
      <c r="I10" s="71"/>
      <c r="J10" s="71"/>
      <c r="K10" s="34" t="s">
        <v>65</v>
      </c>
      <c r="L10" s="78">
        <v>14</v>
      </c>
      <c r="M10" s="78"/>
      <c r="N10" s="73"/>
      <c r="O10" s="80" t="s">
        <v>420</v>
      </c>
      <c r="P10" s="82">
        <v>43698.74282407408</v>
      </c>
      <c r="Q10" s="80" t="s">
        <v>428</v>
      </c>
      <c r="R10" s="83" t="s">
        <v>499</v>
      </c>
      <c r="S10" s="80" t="s">
        <v>504</v>
      </c>
      <c r="T10" s="80"/>
      <c r="U10" s="80"/>
      <c r="V10" s="83" t="s">
        <v>523</v>
      </c>
      <c r="W10" s="82">
        <v>43698.74282407408</v>
      </c>
      <c r="X10" s="86">
        <v>43698</v>
      </c>
      <c r="Y10" s="88" t="s">
        <v>591</v>
      </c>
      <c r="Z10" s="83" t="s">
        <v>669</v>
      </c>
      <c r="AA10" s="80"/>
      <c r="AB10" s="80"/>
      <c r="AC10" s="88" t="s">
        <v>747</v>
      </c>
      <c r="AD10" s="80"/>
      <c r="AE10" s="80" t="b">
        <v>0</v>
      </c>
      <c r="AF10" s="80">
        <v>0</v>
      </c>
      <c r="AG10" s="88" t="s">
        <v>841</v>
      </c>
      <c r="AH10" s="80" t="b">
        <v>1</v>
      </c>
      <c r="AI10" s="80" t="s">
        <v>879</v>
      </c>
      <c r="AJ10" s="80"/>
      <c r="AK10" s="88" t="s">
        <v>818</v>
      </c>
      <c r="AL10" s="80" t="b">
        <v>0</v>
      </c>
      <c r="AM10" s="80">
        <v>0</v>
      </c>
      <c r="AN10" s="88" t="s">
        <v>887</v>
      </c>
      <c r="AO10" s="80" t="s">
        <v>893</v>
      </c>
      <c r="AP10" s="80" t="b">
        <v>0</v>
      </c>
      <c r="AQ10" s="88" t="s">
        <v>747</v>
      </c>
      <c r="AR10" s="80" t="s">
        <v>197</v>
      </c>
      <c r="AS10" s="80">
        <v>0</v>
      </c>
      <c r="AT10" s="80">
        <v>0</v>
      </c>
      <c r="AU10" s="80"/>
      <c r="AV10" s="80"/>
      <c r="AW10" s="80"/>
      <c r="AX10" s="80"/>
      <c r="AY10" s="80"/>
      <c r="AZ10" s="80"/>
      <c r="BA10" s="80"/>
      <c r="BB10" s="80"/>
      <c r="BC10">
        <v>1</v>
      </c>
      <c r="BD10" s="79" t="str">
        <f>REPLACE(INDEX(GroupVertices[Group],MATCH(Edges25[[#This Row],[Vertex 1]],GroupVertices[Vertex],0)),1,1,"")</f>
        <v>28</v>
      </c>
      <c r="BE10" s="79" t="str">
        <f>REPLACE(INDEX(GroupVertices[Group],MATCH(Edges25[[#This Row],[Vertex 2]],GroupVertices[Vertex],0)),1,1,"")</f>
        <v>28</v>
      </c>
      <c r="BF10" s="48">
        <v>0</v>
      </c>
      <c r="BG10" s="49">
        <v>0</v>
      </c>
      <c r="BH10" s="48">
        <v>0</v>
      </c>
      <c r="BI10" s="49">
        <v>0</v>
      </c>
      <c r="BJ10" s="48">
        <v>0</v>
      </c>
      <c r="BK10" s="49">
        <v>0</v>
      </c>
      <c r="BL10" s="48">
        <v>3</v>
      </c>
      <c r="BM10" s="49">
        <v>100</v>
      </c>
      <c r="BN10" s="48">
        <v>3</v>
      </c>
    </row>
    <row r="11" spans="1:66" ht="15">
      <c r="A11" s="65" t="s">
        <v>243</v>
      </c>
      <c r="B11" s="65" t="s">
        <v>312</v>
      </c>
      <c r="C11" s="66"/>
      <c r="D11" s="67"/>
      <c r="E11" s="68"/>
      <c r="F11" s="69"/>
      <c r="G11" s="66"/>
      <c r="H11" s="70"/>
      <c r="I11" s="71"/>
      <c r="J11" s="71"/>
      <c r="K11" s="34" t="s">
        <v>65</v>
      </c>
      <c r="L11" s="78">
        <v>15</v>
      </c>
      <c r="M11" s="78"/>
      <c r="N11" s="73"/>
      <c r="O11" s="80" t="s">
        <v>419</v>
      </c>
      <c r="P11" s="82">
        <v>43698.74283564815</v>
      </c>
      <c r="Q11" s="80" t="s">
        <v>429</v>
      </c>
      <c r="R11" s="83" t="s">
        <v>499</v>
      </c>
      <c r="S11" s="80" t="s">
        <v>504</v>
      </c>
      <c r="T11" s="80"/>
      <c r="U11" s="80"/>
      <c r="V11" s="83" t="s">
        <v>524</v>
      </c>
      <c r="W11" s="82">
        <v>43698.74283564815</v>
      </c>
      <c r="X11" s="86">
        <v>43698</v>
      </c>
      <c r="Y11" s="88" t="s">
        <v>592</v>
      </c>
      <c r="Z11" s="83" t="s">
        <v>670</v>
      </c>
      <c r="AA11" s="80"/>
      <c r="AB11" s="80"/>
      <c r="AC11" s="88" t="s">
        <v>748</v>
      </c>
      <c r="AD11" s="80"/>
      <c r="AE11" s="80" t="b">
        <v>0</v>
      </c>
      <c r="AF11" s="80">
        <v>0</v>
      </c>
      <c r="AG11" s="88" t="s">
        <v>842</v>
      </c>
      <c r="AH11" s="80" t="b">
        <v>1</v>
      </c>
      <c r="AI11" s="80" t="s">
        <v>878</v>
      </c>
      <c r="AJ11" s="80"/>
      <c r="AK11" s="88" t="s">
        <v>818</v>
      </c>
      <c r="AL11" s="80" t="b">
        <v>0</v>
      </c>
      <c r="AM11" s="80">
        <v>0</v>
      </c>
      <c r="AN11" s="88" t="s">
        <v>887</v>
      </c>
      <c r="AO11" s="80" t="s">
        <v>895</v>
      </c>
      <c r="AP11" s="80" t="b">
        <v>0</v>
      </c>
      <c r="AQ11" s="88" t="s">
        <v>748</v>
      </c>
      <c r="AR11" s="80" t="s">
        <v>197</v>
      </c>
      <c r="AS11" s="80">
        <v>0</v>
      </c>
      <c r="AT11" s="80">
        <v>0</v>
      </c>
      <c r="AU11" s="80"/>
      <c r="AV11" s="80"/>
      <c r="AW11" s="80"/>
      <c r="AX11" s="80"/>
      <c r="AY11" s="80"/>
      <c r="AZ11" s="80"/>
      <c r="BA11" s="80"/>
      <c r="BB11" s="80"/>
      <c r="BC11">
        <v>1</v>
      </c>
      <c r="BD11" s="79" t="str">
        <f>REPLACE(INDEX(GroupVertices[Group],MATCH(Edges25[[#This Row],[Vertex 1]],GroupVertices[Vertex],0)),1,1,"")</f>
        <v>9</v>
      </c>
      <c r="BE11" s="79" t="str">
        <f>REPLACE(INDEX(GroupVertices[Group],MATCH(Edges25[[#This Row],[Vertex 2]],GroupVertices[Vertex],0)),1,1,"")</f>
        <v>9</v>
      </c>
      <c r="BF11" s="48"/>
      <c r="BG11" s="49"/>
      <c r="BH11" s="48"/>
      <c r="BI11" s="49"/>
      <c r="BJ11" s="48"/>
      <c r="BK11" s="49"/>
      <c r="BL11" s="48"/>
      <c r="BM11" s="49"/>
      <c r="BN11" s="48"/>
    </row>
    <row r="12" spans="1:66" ht="15">
      <c r="A12" s="65" t="s">
        <v>244</v>
      </c>
      <c r="B12" s="65" t="s">
        <v>308</v>
      </c>
      <c r="C12" s="66"/>
      <c r="D12" s="67"/>
      <c r="E12" s="68"/>
      <c r="F12" s="69"/>
      <c r="G12" s="66"/>
      <c r="H12" s="70"/>
      <c r="I12" s="71"/>
      <c r="J12" s="71"/>
      <c r="K12" s="34" t="s">
        <v>65</v>
      </c>
      <c r="L12" s="78">
        <v>18</v>
      </c>
      <c r="M12" s="78"/>
      <c r="N12" s="73"/>
      <c r="O12" s="80" t="s">
        <v>420</v>
      </c>
      <c r="P12" s="82">
        <v>43698.74309027778</v>
      </c>
      <c r="Q12" s="80" t="s">
        <v>430</v>
      </c>
      <c r="R12" s="83" t="s">
        <v>499</v>
      </c>
      <c r="S12" s="80" t="s">
        <v>504</v>
      </c>
      <c r="T12" s="80"/>
      <c r="U12" s="80"/>
      <c r="V12" s="83" t="s">
        <v>525</v>
      </c>
      <c r="W12" s="82">
        <v>43698.74309027778</v>
      </c>
      <c r="X12" s="86">
        <v>43698</v>
      </c>
      <c r="Y12" s="88" t="s">
        <v>593</v>
      </c>
      <c r="Z12" s="83" t="s">
        <v>671</v>
      </c>
      <c r="AA12" s="80"/>
      <c r="AB12" s="80"/>
      <c r="AC12" s="88" t="s">
        <v>749</v>
      </c>
      <c r="AD12" s="80"/>
      <c r="AE12" s="80" t="b">
        <v>0</v>
      </c>
      <c r="AF12" s="80">
        <v>0</v>
      </c>
      <c r="AG12" s="88" t="s">
        <v>839</v>
      </c>
      <c r="AH12" s="80" t="b">
        <v>1</v>
      </c>
      <c r="AI12" s="80" t="s">
        <v>877</v>
      </c>
      <c r="AJ12" s="80"/>
      <c r="AK12" s="88" t="s">
        <v>818</v>
      </c>
      <c r="AL12" s="80" t="b">
        <v>0</v>
      </c>
      <c r="AM12" s="80">
        <v>0</v>
      </c>
      <c r="AN12" s="88" t="s">
        <v>887</v>
      </c>
      <c r="AO12" s="80" t="s">
        <v>893</v>
      </c>
      <c r="AP12" s="80" t="b">
        <v>0</v>
      </c>
      <c r="AQ12" s="88" t="s">
        <v>749</v>
      </c>
      <c r="AR12" s="80" t="s">
        <v>197</v>
      </c>
      <c r="AS12" s="80">
        <v>0</v>
      </c>
      <c r="AT12" s="80">
        <v>0</v>
      </c>
      <c r="AU12" s="80"/>
      <c r="AV12" s="80"/>
      <c r="AW12" s="80"/>
      <c r="AX12" s="80"/>
      <c r="AY12" s="80"/>
      <c r="AZ12" s="80"/>
      <c r="BA12" s="80"/>
      <c r="BB12" s="80"/>
      <c r="BC12">
        <v>1</v>
      </c>
      <c r="BD12" s="79" t="str">
        <f>REPLACE(INDEX(GroupVertices[Group],MATCH(Edges25[[#This Row],[Vertex 1]],GroupVertices[Vertex],0)),1,1,"")</f>
        <v>1</v>
      </c>
      <c r="BE12" s="79" t="str">
        <f>REPLACE(INDEX(GroupVertices[Group],MATCH(Edges25[[#This Row],[Vertex 2]],GroupVertices[Vertex],0)),1,1,"")</f>
        <v>1</v>
      </c>
      <c r="BF12" s="48">
        <v>0</v>
      </c>
      <c r="BG12" s="49">
        <v>0</v>
      </c>
      <c r="BH12" s="48">
        <v>0</v>
      </c>
      <c r="BI12" s="49">
        <v>0</v>
      </c>
      <c r="BJ12" s="48">
        <v>0</v>
      </c>
      <c r="BK12" s="49">
        <v>0</v>
      </c>
      <c r="BL12" s="48">
        <v>12</v>
      </c>
      <c r="BM12" s="49">
        <v>100</v>
      </c>
      <c r="BN12" s="48">
        <v>12</v>
      </c>
    </row>
    <row r="13" spans="1:66" ht="15">
      <c r="A13" s="65" t="s">
        <v>245</v>
      </c>
      <c r="B13" s="65" t="s">
        <v>315</v>
      </c>
      <c r="C13" s="66"/>
      <c r="D13" s="67"/>
      <c r="E13" s="68"/>
      <c r="F13" s="69"/>
      <c r="G13" s="66"/>
      <c r="H13" s="70"/>
      <c r="I13" s="71"/>
      <c r="J13" s="71"/>
      <c r="K13" s="34" t="s">
        <v>65</v>
      </c>
      <c r="L13" s="78">
        <v>19</v>
      </c>
      <c r="M13" s="78"/>
      <c r="N13" s="73"/>
      <c r="O13" s="80" t="s">
        <v>420</v>
      </c>
      <c r="P13" s="82">
        <v>43698.744780092595</v>
      </c>
      <c r="Q13" s="80" t="s">
        <v>431</v>
      </c>
      <c r="R13" s="83" t="s">
        <v>499</v>
      </c>
      <c r="S13" s="80" t="s">
        <v>504</v>
      </c>
      <c r="T13" s="80"/>
      <c r="U13" s="80"/>
      <c r="V13" s="83" t="s">
        <v>526</v>
      </c>
      <c r="W13" s="82">
        <v>43698.744780092595</v>
      </c>
      <c r="X13" s="86">
        <v>43698</v>
      </c>
      <c r="Y13" s="88" t="s">
        <v>594</v>
      </c>
      <c r="Z13" s="83" t="s">
        <v>672</v>
      </c>
      <c r="AA13" s="80"/>
      <c r="AB13" s="80"/>
      <c r="AC13" s="88" t="s">
        <v>750</v>
      </c>
      <c r="AD13" s="80"/>
      <c r="AE13" s="80" t="b">
        <v>0</v>
      </c>
      <c r="AF13" s="80">
        <v>0</v>
      </c>
      <c r="AG13" s="88" t="s">
        <v>843</v>
      </c>
      <c r="AH13" s="80" t="b">
        <v>1</v>
      </c>
      <c r="AI13" s="80" t="s">
        <v>877</v>
      </c>
      <c r="AJ13" s="80"/>
      <c r="AK13" s="88" t="s">
        <v>818</v>
      </c>
      <c r="AL13" s="80" t="b">
        <v>0</v>
      </c>
      <c r="AM13" s="80">
        <v>0</v>
      </c>
      <c r="AN13" s="88" t="s">
        <v>887</v>
      </c>
      <c r="AO13" s="80" t="s">
        <v>895</v>
      </c>
      <c r="AP13" s="80" t="b">
        <v>0</v>
      </c>
      <c r="AQ13" s="88" t="s">
        <v>750</v>
      </c>
      <c r="AR13" s="80" t="s">
        <v>197</v>
      </c>
      <c r="AS13" s="80">
        <v>0</v>
      </c>
      <c r="AT13" s="80">
        <v>0</v>
      </c>
      <c r="AU13" s="80"/>
      <c r="AV13" s="80"/>
      <c r="AW13" s="80"/>
      <c r="AX13" s="80"/>
      <c r="AY13" s="80"/>
      <c r="AZ13" s="80"/>
      <c r="BA13" s="80"/>
      <c r="BB13" s="80"/>
      <c r="BC13">
        <v>1</v>
      </c>
      <c r="BD13" s="79" t="str">
        <f>REPLACE(INDEX(GroupVertices[Group],MATCH(Edges25[[#This Row],[Vertex 1]],GroupVertices[Vertex],0)),1,1,"")</f>
        <v>27</v>
      </c>
      <c r="BE13" s="79" t="str">
        <f>REPLACE(INDEX(GroupVertices[Group],MATCH(Edges25[[#This Row],[Vertex 2]],GroupVertices[Vertex],0)),1,1,"")</f>
        <v>27</v>
      </c>
      <c r="BF13" s="48">
        <v>1</v>
      </c>
      <c r="BG13" s="49">
        <v>11.11111111111111</v>
      </c>
      <c r="BH13" s="48">
        <v>0</v>
      </c>
      <c r="BI13" s="49">
        <v>0</v>
      </c>
      <c r="BJ13" s="48">
        <v>0</v>
      </c>
      <c r="BK13" s="49">
        <v>0</v>
      </c>
      <c r="BL13" s="48">
        <v>8</v>
      </c>
      <c r="BM13" s="49">
        <v>88.88888888888889</v>
      </c>
      <c r="BN13" s="48">
        <v>9</v>
      </c>
    </row>
    <row r="14" spans="1:66" ht="15">
      <c r="A14" s="65" t="s">
        <v>246</v>
      </c>
      <c r="B14" s="65" t="s">
        <v>316</v>
      </c>
      <c r="C14" s="66"/>
      <c r="D14" s="67"/>
      <c r="E14" s="68"/>
      <c r="F14" s="69"/>
      <c r="G14" s="66"/>
      <c r="H14" s="70"/>
      <c r="I14" s="71"/>
      <c r="J14" s="71"/>
      <c r="K14" s="34" t="s">
        <v>65</v>
      </c>
      <c r="L14" s="78">
        <v>20</v>
      </c>
      <c r="M14" s="78"/>
      <c r="N14" s="73"/>
      <c r="O14" s="80" t="s">
        <v>420</v>
      </c>
      <c r="P14" s="82">
        <v>43698.74568287037</v>
      </c>
      <c r="Q14" s="80" t="s">
        <v>432</v>
      </c>
      <c r="R14" s="83" t="s">
        <v>498</v>
      </c>
      <c r="S14" s="80" t="s">
        <v>504</v>
      </c>
      <c r="T14" s="80"/>
      <c r="U14" s="80"/>
      <c r="V14" s="83" t="s">
        <v>527</v>
      </c>
      <c r="W14" s="82">
        <v>43698.74568287037</v>
      </c>
      <c r="X14" s="86">
        <v>43698</v>
      </c>
      <c r="Y14" s="88" t="s">
        <v>595</v>
      </c>
      <c r="Z14" s="83" t="s">
        <v>673</v>
      </c>
      <c r="AA14" s="80"/>
      <c r="AB14" s="80"/>
      <c r="AC14" s="88" t="s">
        <v>751</v>
      </c>
      <c r="AD14" s="88" t="s">
        <v>819</v>
      </c>
      <c r="AE14" s="80" t="b">
        <v>0</v>
      </c>
      <c r="AF14" s="80">
        <v>0</v>
      </c>
      <c r="AG14" s="88" t="s">
        <v>844</v>
      </c>
      <c r="AH14" s="80" t="b">
        <v>1</v>
      </c>
      <c r="AI14" s="80" t="s">
        <v>878</v>
      </c>
      <c r="AJ14" s="80"/>
      <c r="AK14" s="88" t="s">
        <v>818</v>
      </c>
      <c r="AL14" s="80" t="b">
        <v>0</v>
      </c>
      <c r="AM14" s="80">
        <v>0</v>
      </c>
      <c r="AN14" s="88" t="s">
        <v>887</v>
      </c>
      <c r="AO14" s="80" t="s">
        <v>891</v>
      </c>
      <c r="AP14" s="80" t="b">
        <v>0</v>
      </c>
      <c r="AQ14" s="88" t="s">
        <v>819</v>
      </c>
      <c r="AR14" s="80" t="s">
        <v>197</v>
      </c>
      <c r="AS14" s="80">
        <v>0</v>
      </c>
      <c r="AT14" s="80">
        <v>0</v>
      </c>
      <c r="AU14" s="80"/>
      <c r="AV14" s="80"/>
      <c r="AW14" s="80"/>
      <c r="AX14" s="80"/>
      <c r="AY14" s="80"/>
      <c r="AZ14" s="80"/>
      <c r="BA14" s="80"/>
      <c r="BB14" s="80"/>
      <c r="BC14">
        <v>2</v>
      </c>
      <c r="BD14" s="79" t="str">
        <f>REPLACE(INDEX(GroupVertices[Group],MATCH(Edges25[[#This Row],[Vertex 1]],GroupVertices[Vertex],0)),1,1,"")</f>
        <v>26</v>
      </c>
      <c r="BE14" s="79" t="str">
        <f>REPLACE(INDEX(GroupVertices[Group],MATCH(Edges25[[#This Row],[Vertex 2]],GroupVertices[Vertex],0)),1,1,"")</f>
        <v>26</v>
      </c>
      <c r="BF14" s="48">
        <v>0</v>
      </c>
      <c r="BG14" s="49">
        <v>0</v>
      </c>
      <c r="BH14" s="48">
        <v>0</v>
      </c>
      <c r="BI14" s="49">
        <v>0</v>
      </c>
      <c r="BJ14" s="48">
        <v>0</v>
      </c>
      <c r="BK14" s="49">
        <v>0</v>
      </c>
      <c r="BL14" s="48">
        <v>1</v>
      </c>
      <c r="BM14" s="49">
        <v>100</v>
      </c>
      <c r="BN14" s="48">
        <v>1</v>
      </c>
    </row>
    <row r="15" spans="1:66" ht="15">
      <c r="A15" s="65" t="s">
        <v>247</v>
      </c>
      <c r="B15" s="65" t="s">
        <v>317</v>
      </c>
      <c r="C15" s="66"/>
      <c r="D15" s="67"/>
      <c r="E15" s="68"/>
      <c r="F15" s="69"/>
      <c r="G15" s="66"/>
      <c r="H15" s="70"/>
      <c r="I15" s="71"/>
      <c r="J15" s="71"/>
      <c r="K15" s="34" t="s">
        <v>65</v>
      </c>
      <c r="L15" s="78">
        <v>21</v>
      </c>
      <c r="M15" s="78"/>
      <c r="N15" s="73"/>
      <c r="O15" s="80" t="s">
        <v>420</v>
      </c>
      <c r="P15" s="82">
        <v>43698.74642361111</v>
      </c>
      <c r="Q15" s="80" t="s">
        <v>433</v>
      </c>
      <c r="R15" s="83" t="s">
        <v>500</v>
      </c>
      <c r="S15" s="80" t="s">
        <v>504</v>
      </c>
      <c r="T15" s="80"/>
      <c r="U15" s="80"/>
      <c r="V15" s="83" t="s">
        <v>528</v>
      </c>
      <c r="W15" s="82">
        <v>43698.74642361111</v>
      </c>
      <c r="X15" s="86">
        <v>43698</v>
      </c>
      <c r="Y15" s="88" t="s">
        <v>596</v>
      </c>
      <c r="Z15" s="83" t="s">
        <v>674</v>
      </c>
      <c r="AA15" s="80"/>
      <c r="AB15" s="80"/>
      <c r="AC15" s="88" t="s">
        <v>752</v>
      </c>
      <c r="AD15" s="80"/>
      <c r="AE15" s="80" t="b">
        <v>0</v>
      </c>
      <c r="AF15" s="80">
        <v>0</v>
      </c>
      <c r="AG15" s="88" t="s">
        <v>845</v>
      </c>
      <c r="AH15" s="80" t="b">
        <v>1</v>
      </c>
      <c r="AI15" s="80" t="s">
        <v>877</v>
      </c>
      <c r="AJ15" s="80"/>
      <c r="AK15" s="88" t="s">
        <v>818</v>
      </c>
      <c r="AL15" s="80" t="b">
        <v>0</v>
      </c>
      <c r="AM15" s="80">
        <v>0</v>
      </c>
      <c r="AN15" s="88" t="s">
        <v>887</v>
      </c>
      <c r="AO15" s="80" t="s">
        <v>891</v>
      </c>
      <c r="AP15" s="80" t="b">
        <v>0</v>
      </c>
      <c r="AQ15" s="88" t="s">
        <v>752</v>
      </c>
      <c r="AR15" s="80" t="s">
        <v>197</v>
      </c>
      <c r="AS15" s="80">
        <v>0</v>
      </c>
      <c r="AT15" s="80">
        <v>0</v>
      </c>
      <c r="AU15" s="80"/>
      <c r="AV15" s="80"/>
      <c r="AW15" s="80"/>
      <c r="AX15" s="80"/>
      <c r="AY15" s="80"/>
      <c r="AZ15" s="80"/>
      <c r="BA15" s="80"/>
      <c r="BB15" s="80"/>
      <c r="BC15">
        <v>1</v>
      </c>
      <c r="BD15" s="79" t="str">
        <f>REPLACE(INDEX(GroupVertices[Group],MATCH(Edges25[[#This Row],[Vertex 1]],GroupVertices[Vertex],0)),1,1,"")</f>
        <v>25</v>
      </c>
      <c r="BE15" s="79" t="str">
        <f>REPLACE(INDEX(GroupVertices[Group],MATCH(Edges25[[#This Row],[Vertex 2]],GroupVertices[Vertex],0)),1,1,"")</f>
        <v>25</v>
      </c>
      <c r="BF15" s="48">
        <v>2</v>
      </c>
      <c r="BG15" s="49">
        <v>25</v>
      </c>
      <c r="BH15" s="48">
        <v>0</v>
      </c>
      <c r="BI15" s="49">
        <v>0</v>
      </c>
      <c r="BJ15" s="48">
        <v>0</v>
      </c>
      <c r="BK15" s="49">
        <v>0</v>
      </c>
      <c r="BL15" s="48">
        <v>6</v>
      </c>
      <c r="BM15" s="49">
        <v>75</v>
      </c>
      <c r="BN15" s="48">
        <v>8</v>
      </c>
    </row>
    <row r="16" spans="1:66" ht="15">
      <c r="A16" s="65" t="s">
        <v>248</v>
      </c>
      <c r="B16" s="65" t="s">
        <v>307</v>
      </c>
      <c r="C16" s="66"/>
      <c r="D16" s="67"/>
      <c r="E16" s="68"/>
      <c r="F16" s="69"/>
      <c r="G16" s="66"/>
      <c r="H16" s="70"/>
      <c r="I16" s="71"/>
      <c r="J16" s="71"/>
      <c r="K16" s="34" t="s">
        <v>65</v>
      </c>
      <c r="L16" s="78">
        <v>22</v>
      </c>
      <c r="M16" s="78"/>
      <c r="N16" s="73"/>
      <c r="O16" s="80" t="s">
        <v>419</v>
      </c>
      <c r="P16" s="82">
        <v>43698.7465625</v>
      </c>
      <c r="Q16" s="80" t="s">
        <v>434</v>
      </c>
      <c r="R16" s="83" t="s">
        <v>499</v>
      </c>
      <c r="S16" s="80" t="s">
        <v>504</v>
      </c>
      <c r="T16" s="80"/>
      <c r="U16" s="80"/>
      <c r="V16" s="83" t="s">
        <v>529</v>
      </c>
      <c r="W16" s="82">
        <v>43698.7465625</v>
      </c>
      <c r="X16" s="86">
        <v>43698</v>
      </c>
      <c r="Y16" s="88" t="s">
        <v>597</v>
      </c>
      <c r="Z16" s="83" t="s">
        <v>675</v>
      </c>
      <c r="AA16" s="80"/>
      <c r="AB16" s="80"/>
      <c r="AC16" s="88" t="s">
        <v>753</v>
      </c>
      <c r="AD16" s="88" t="s">
        <v>818</v>
      </c>
      <c r="AE16" s="80" t="b">
        <v>0</v>
      </c>
      <c r="AF16" s="80">
        <v>1</v>
      </c>
      <c r="AG16" s="88" t="s">
        <v>839</v>
      </c>
      <c r="AH16" s="80" t="b">
        <v>1</v>
      </c>
      <c r="AI16" s="80" t="s">
        <v>877</v>
      </c>
      <c r="AJ16" s="80"/>
      <c r="AK16" s="88" t="s">
        <v>818</v>
      </c>
      <c r="AL16" s="80" t="b">
        <v>0</v>
      </c>
      <c r="AM16" s="80">
        <v>0</v>
      </c>
      <c r="AN16" s="88" t="s">
        <v>887</v>
      </c>
      <c r="AO16" s="80" t="s">
        <v>892</v>
      </c>
      <c r="AP16" s="80" t="b">
        <v>0</v>
      </c>
      <c r="AQ16" s="88" t="s">
        <v>818</v>
      </c>
      <c r="AR16" s="80" t="s">
        <v>197</v>
      </c>
      <c r="AS16" s="80">
        <v>0</v>
      </c>
      <c r="AT16" s="80">
        <v>0</v>
      </c>
      <c r="AU16" s="80"/>
      <c r="AV16" s="80"/>
      <c r="AW16" s="80"/>
      <c r="AX16" s="80"/>
      <c r="AY16" s="80"/>
      <c r="AZ16" s="80"/>
      <c r="BA16" s="80"/>
      <c r="BB16" s="80"/>
      <c r="BC16">
        <v>1</v>
      </c>
      <c r="BD16" s="79" t="str">
        <f>REPLACE(INDEX(GroupVertices[Group],MATCH(Edges25[[#This Row],[Vertex 1]],GroupVertices[Vertex],0)),1,1,"")</f>
        <v>1</v>
      </c>
      <c r="BE16" s="79" t="str">
        <f>REPLACE(INDEX(GroupVertices[Group],MATCH(Edges25[[#This Row],[Vertex 2]],GroupVertices[Vertex],0)),1,1,"")</f>
        <v>1</v>
      </c>
      <c r="BF16" s="48"/>
      <c r="BG16" s="49"/>
      <c r="BH16" s="48"/>
      <c r="BI16" s="49"/>
      <c r="BJ16" s="48"/>
      <c r="BK16" s="49"/>
      <c r="BL16" s="48"/>
      <c r="BM16" s="49"/>
      <c r="BN16" s="48"/>
    </row>
    <row r="17" spans="1:66" ht="15">
      <c r="A17" s="65" t="s">
        <v>249</v>
      </c>
      <c r="B17" s="65" t="s">
        <v>318</v>
      </c>
      <c r="C17" s="66"/>
      <c r="D17" s="67"/>
      <c r="E17" s="68"/>
      <c r="F17" s="69"/>
      <c r="G17" s="66"/>
      <c r="H17" s="70"/>
      <c r="I17" s="71"/>
      <c r="J17" s="71"/>
      <c r="K17" s="34" t="s">
        <v>65</v>
      </c>
      <c r="L17" s="78">
        <v>24</v>
      </c>
      <c r="M17" s="78"/>
      <c r="N17" s="73"/>
      <c r="O17" s="80" t="s">
        <v>419</v>
      </c>
      <c r="P17" s="82">
        <v>43698.74710648148</v>
      </c>
      <c r="Q17" s="80" t="s">
        <v>435</v>
      </c>
      <c r="R17" s="83" t="s">
        <v>499</v>
      </c>
      <c r="S17" s="80" t="s">
        <v>504</v>
      </c>
      <c r="T17" s="80"/>
      <c r="U17" s="80"/>
      <c r="V17" s="83" t="s">
        <v>530</v>
      </c>
      <c r="W17" s="82">
        <v>43698.74710648148</v>
      </c>
      <c r="X17" s="86">
        <v>43698</v>
      </c>
      <c r="Y17" s="88" t="s">
        <v>598</v>
      </c>
      <c r="Z17" s="83" t="s">
        <v>676</v>
      </c>
      <c r="AA17" s="80"/>
      <c r="AB17" s="80"/>
      <c r="AC17" s="88" t="s">
        <v>754</v>
      </c>
      <c r="AD17" s="80"/>
      <c r="AE17" s="80" t="b">
        <v>0</v>
      </c>
      <c r="AF17" s="80">
        <v>0</v>
      </c>
      <c r="AG17" s="88" t="s">
        <v>846</v>
      </c>
      <c r="AH17" s="80" t="b">
        <v>1</v>
      </c>
      <c r="AI17" s="80" t="s">
        <v>877</v>
      </c>
      <c r="AJ17" s="80"/>
      <c r="AK17" s="88" t="s">
        <v>818</v>
      </c>
      <c r="AL17" s="80" t="b">
        <v>0</v>
      </c>
      <c r="AM17" s="80">
        <v>0</v>
      </c>
      <c r="AN17" s="88" t="s">
        <v>887</v>
      </c>
      <c r="AO17" s="80" t="s">
        <v>893</v>
      </c>
      <c r="AP17" s="80" t="b">
        <v>0</v>
      </c>
      <c r="AQ17" s="88" t="s">
        <v>754</v>
      </c>
      <c r="AR17" s="80" t="s">
        <v>197</v>
      </c>
      <c r="AS17" s="80">
        <v>0</v>
      </c>
      <c r="AT17" s="80">
        <v>0</v>
      </c>
      <c r="AU17" s="80"/>
      <c r="AV17" s="80"/>
      <c r="AW17" s="80"/>
      <c r="AX17" s="80"/>
      <c r="AY17" s="80"/>
      <c r="AZ17" s="80"/>
      <c r="BA17" s="80"/>
      <c r="BB17" s="80"/>
      <c r="BC17">
        <v>1</v>
      </c>
      <c r="BD17" s="79" t="str">
        <f>REPLACE(INDEX(GroupVertices[Group],MATCH(Edges25[[#This Row],[Vertex 1]],GroupVertices[Vertex],0)),1,1,"")</f>
        <v>8</v>
      </c>
      <c r="BE17" s="79" t="str">
        <f>REPLACE(INDEX(GroupVertices[Group],MATCH(Edges25[[#This Row],[Vertex 2]],GroupVertices[Vertex],0)),1,1,"")</f>
        <v>8</v>
      </c>
      <c r="BF17" s="48"/>
      <c r="BG17" s="49"/>
      <c r="BH17" s="48"/>
      <c r="BI17" s="49"/>
      <c r="BJ17" s="48"/>
      <c r="BK17" s="49"/>
      <c r="BL17" s="48"/>
      <c r="BM17" s="49"/>
      <c r="BN17" s="48"/>
    </row>
    <row r="18" spans="1:66" ht="15">
      <c r="A18" s="65" t="s">
        <v>250</v>
      </c>
      <c r="B18" s="65" t="s">
        <v>250</v>
      </c>
      <c r="C18" s="66"/>
      <c r="D18" s="67"/>
      <c r="E18" s="68"/>
      <c r="F18" s="69"/>
      <c r="G18" s="66"/>
      <c r="H18" s="70"/>
      <c r="I18" s="71"/>
      <c r="J18" s="71"/>
      <c r="K18" s="34" t="s">
        <v>65</v>
      </c>
      <c r="L18" s="78">
        <v>27</v>
      </c>
      <c r="M18" s="78"/>
      <c r="N18" s="73"/>
      <c r="O18" s="80" t="s">
        <v>197</v>
      </c>
      <c r="P18" s="82">
        <v>43698.74810185185</v>
      </c>
      <c r="Q18" s="80" t="s">
        <v>436</v>
      </c>
      <c r="R18" s="83" t="s">
        <v>499</v>
      </c>
      <c r="S18" s="80" t="s">
        <v>504</v>
      </c>
      <c r="T18" s="80"/>
      <c r="U18" s="80"/>
      <c r="V18" s="83" t="s">
        <v>531</v>
      </c>
      <c r="W18" s="82">
        <v>43698.74810185185</v>
      </c>
      <c r="X18" s="86">
        <v>43698</v>
      </c>
      <c r="Y18" s="88" t="s">
        <v>599</v>
      </c>
      <c r="Z18" s="83" t="s">
        <v>677</v>
      </c>
      <c r="AA18" s="80"/>
      <c r="AB18" s="80"/>
      <c r="AC18" s="88" t="s">
        <v>755</v>
      </c>
      <c r="AD18" s="88" t="s">
        <v>820</v>
      </c>
      <c r="AE18" s="80" t="b">
        <v>0</v>
      </c>
      <c r="AF18" s="80">
        <v>6</v>
      </c>
      <c r="AG18" s="88" t="s">
        <v>847</v>
      </c>
      <c r="AH18" s="80" t="b">
        <v>1</v>
      </c>
      <c r="AI18" s="80" t="s">
        <v>877</v>
      </c>
      <c r="AJ18" s="80"/>
      <c r="AK18" s="88" t="s">
        <v>818</v>
      </c>
      <c r="AL18" s="80" t="b">
        <v>0</v>
      </c>
      <c r="AM18" s="80">
        <v>1</v>
      </c>
      <c r="AN18" s="88" t="s">
        <v>887</v>
      </c>
      <c r="AO18" s="80" t="s">
        <v>895</v>
      </c>
      <c r="AP18" s="80" t="b">
        <v>0</v>
      </c>
      <c r="AQ18" s="88" t="s">
        <v>820</v>
      </c>
      <c r="AR18" s="80" t="s">
        <v>197</v>
      </c>
      <c r="AS18" s="80">
        <v>0</v>
      </c>
      <c r="AT18" s="80">
        <v>0</v>
      </c>
      <c r="AU18" s="80"/>
      <c r="AV18" s="80"/>
      <c r="AW18" s="80"/>
      <c r="AX18" s="80"/>
      <c r="AY18" s="80"/>
      <c r="AZ18" s="80"/>
      <c r="BA18" s="80"/>
      <c r="BB18" s="80"/>
      <c r="BC18">
        <v>8</v>
      </c>
      <c r="BD18" s="79" t="str">
        <f>REPLACE(INDEX(GroupVertices[Group],MATCH(Edges25[[#This Row],[Vertex 1]],GroupVertices[Vertex],0)),1,1,"")</f>
        <v>10</v>
      </c>
      <c r="BE18" s="79" t="str">
        <f>REPLACE(INDEX(GroupVertices[Group],MATCH(Edges25[[#This Row],[Vertex 2]],GroupVertices[Vertex],0)),1,1,"")</f>
        <v>10</v>
      </c>
      <c r="BF18" s="48">
        <v>1</v>
      </c>
      <c r="BG18" s="49">
        <v>4.761904761904762</v>
      </c>
      <c r="BH18" s="48">
        <v>0</v>
      </c>
      <c r="BI18" s="49">
        <v>0</v>
      </c>
      <c r="BJ18" s="48">
        <v>0</v>
      </c>
      <c r="BK18" s="49">
        <v>0</v>
      </c>
      <c r="BL18" s="48">
        <v>20</v>
      </c>
      <c r="BM18" s="49">
        <v>95.23809523809524</v>
      </c>
      <c r="BN18" s="48">
        <v>21</v>
      </c>
    </row>
    <row r="19" spans="1:66" ht="15">
      <c r="A19" s="65" t="s">
        <v>251</v>
      </c>
      <c r="B19" s="65" t="s">
        <v>321</v>
      </c>
      <c r="C19" s="66"/>
      <c r="D19" s="67"/>
      <c r="E19" s="68"/>
      <c r="F19" s="69"/>
      <c r="G19" s="66"/>
      <c r="H19" s="70"/>
      <c r="I19" s="71"/>
      <c r="J19" s="71"/>
      <c r="K19" s="34" t="s">
        <v>66</v>
      </c>
      <c r="L19" s="78">
        <v>28</v>
      </c>
      <c r="M19" s="78"/>
      <c r="N19" s="73"/>
      <c r="O19" s="80" t="s">
        <v>420</v>
      </c>
      <c r="P19" s="82">
        <v>43698.74878472222</v>
      </c>
      <c r="Q19" s="80" t="s">
        <v>437</v>
      </c>
      <c r="R19" s="83" t="s">
        <v>499</v>
      </c>
      <c r="S19" s="80" t="s">
        <v>504</v>
      </c>
      <c r="T19" s="80"/>
      <c r="U19" s="80"/>
      <c r="V19" s="83" t="s">
        <v>532</v>
      </c>
      <c r="W19" s="82">
        <v>43698.74878472222</v>
      </c>
      <c r="X19" s="86">
        <v>43698</v>
      </c>
      <c r="Y19" s="88" t="s">
        <v>600</v>
      </c>
      <c r="Z19" s="83" t="s">
        <v>678</v>
      </c>
      <c r="AA19" s="80"/>
      <c r="AB19" s="80"/>
      <c r="AC19" s="88" t="s">
        <v>756</v>
      </c>
      <c r="AD19" s="88" t="s">
        <v>821</v>
      </c>
      <c r="AE19" s="80" t="b">
        <v>0</v>
      </c>
      <c r="AF19" s="80">
        <v>1</v>
      </c>
      <c r="AG19" s="88" t="s">
        <v>848</v>
      </c>
      <c r="AH19" s="80" t="b">
        <v>1</v>
      </c>
      <c r="AI19" s="80" t="s">
        <v>880</v>
      </c>
      <c r="AJ19" s="80"/>
      <c r="AK19" s="88" t="s">
        <v>818</v>
      </c>
      <c r="AL19" s="80" t="b">
        <v>0</v>
      </c>
      <c r="AM19" s="80">
        <v>0</v>
      </c>
      <c r="AN19" s="88" t="s">
        <v>887</v>
      </c>
      <c r="AO19" s="80" t="s">
        <v>892</v>
      </c>
      <c r="AP19" s="80" t="b">
        <v>0</v>
      </c>
      <c r="AQ19" s="88" t="s">
        <v>821</v>
      </c>
      <c r="AR19" s="80" t="s">
        <v>197</v>
      </c>
      <c r="AS19" s="80">
        <v>0</v>
      </c>
      <c r="AT19" s="80">
        <v>0</v>
      </c>
      <c r="AU19" s="80"/>
      <c r="AV19" s="80"/>
      <c r="AW19" s="80"/>
      <c r="AX19" s="80"/>
      <c r="AY19" s="80"/>
      <c r="AZ19" s="80"/>
      <c r="BA19" s="80"/>
      <c r="BB19" s="80"/>
      <c r="BC19">
        <v>1</v>
      </c>
      <c r="BD19" s="79" t="str">
        <f>REPLACE(INDEX(GroupVertices[Group],MATCH(Edges25[[#This Row],[Vertex 1]],GroupVertices[Vertex],0)),1,1,"")</f>
        <v>24</v>
      </c>
      <c r="BE19" s="79" t="str">
        <f>REPLACE(INDEX(GroupVertices[Group],MATCH(Edges25[[#This Row],[Vertex 2]],GroupVertices[Vertex],0)),1,1,"")</f>
        <v>24</v>
      </c>
      <c r="BF19" s="48">
        <v>0</v>
      </c>
      <c r="BG19" s="49">
        <v>0</v>
      </c>
      <c r="BH19" s="48">
        <v>0</v>
      </c>
      <c r="BI19" s="49">
        <v>0</v>
      </c>
      <c r="BJ19" s="48">
        <v>0</v>
      </c>
      <c r="BK19" s="49">
        <v>0</v>
      </c>
      <c r="BL19" s="48">
        <v>26</v>
      </c>
      <c r="BM19" s="49">
        <v>100</v>
      </c>
      <c r="BN19" s="48">
        <v>26</v>
      </c>
    </row>
    <row r="20" spans="1:66" ht="15">
      <c r="A20" s="65" t="s">
        <v>252</v>
      </c>
      <c r="B20" s="65" t="s">
        <v>322</v>
      </c>
      <c r="C20" s="66"/>
      <c r="D20" s="67"/>
      <c r="E20" s="68"/>
      <c r="F20" s="69"/>
      <c r="G20" s="66"/>
      <c r="H20" s="70"/>
      <c r="I20" s="71"/>
      <c r="J20" s="71"/>
      <c r="K20" s="34" t="s">
        <v>65</v>
      </c>
      <c r="L20" s="78">
        <v>29</v>
      </c>
      <c r="M20" s="78"/>
      <c r="N20" s="73"/>
      <c r="O20" s="80" t="s">
        <v>419</v>
      </c>
      <c r="P20" s="82">
        <v>43698.74909722222</v>
      </c>
      <c r="Q20" s="80" t="s">
        <v>438</v>
      </c>
      <c r="R20" s="83" t="s">
        <v>499</v>
      </c>
      <c r="S20" s="80" t="s">
        <v>504</v>
      </c>
      <c r="T20" s="80"/>
      <c r="U20" s="80"/>
      <c r="V20" s="83" t="s">
        <v>533</v>
      </c>
      <c r="W20" s="82">
        <v>43698.74909722222</v>
      </c>
      <c r="X20" s="86">
        <v>43698</v>
      </c>
      <c r="Y20" s="88" t="s">
        <v>601</v>
      </c>
      <c r="Z20" s="83" t="s">
        <v>679</v>
      </c>
      <c r="AA20" s="80"/>
      <c r="AB20" s="80"/>
      <c r="AC20" s="88" t="s">
        <v>757</v>
      </c>
      <c r="AD20" s="80"/>
      <c r="AE20" s="80" t="b">
        <v>0</v>
      </c>
      <c r="AF20" s="80">
        <v>0</v>
      </c>
      <c r="AG20" s="88" t="s">
        <v>849</v>
      </c>
      <c r="AH20" s="80" t="b">
        <v>1</v>
      </c>
      <c r="AI20" s="80" t="s">
        <v>877</v>
      </c>
      <c r="AJ20" s="80"/>
      <c r="AK20" s="88" t="s">
        <v>818</v>
      </c>
      <c r="AL20" s="80" t="b">
        <v>0</v>
      </c>
      <c r="AM20" s="80">
        <v>0</v>
      </c>
      <c r="AN20" s="88" t="s">
        <v>887</v>
      </c>
      <c r="AO20" s="80" t="s">
        <v>895</v>
      </c>
      <c r="AP20" s="80" t="b">
        <v>0</v>
      </c>
      <c r="AQ20" s="88" t="s">
        <v>757</v>
      </c>
      <c r="AR20" s="80" t="s">
        <v>197</v>
      </c>
      <c r="AS20" s="80">
        <v>0</v>
      </c>
      <c r="AT20" s="80">
        <v>0</v>
      </c>
      <c r="AU20" s="80"/>
      <c r="AV20" s="80"/>
      <c r="AW20" s="80"/>
      <c r="AX20" s="80"/>
      <c r="AY20" s="80"/>
      <c r="AZ20" s="80"/>
      <c r="BA20" s="80"/>
      <c r="BB20" s="80"/>
      <c r="BC20">
        <v>1</v>
      </c>
      <c r="BD20" s="79" t="str">
        <f>REPLACE(INDEX(GroupVertices[Group],MATCH(Edges25[[#This Row],[Vertex 1]],GroupVertices[Vertex],0)),1,1,"")</f>
        <v>16</v>
      </c>
      <c r="BE20" s="79" t="str">
        <f>REPLACE(INDEX(GroupVertices[Group],MATCH(Edges25[[#This Row],[Vertex 2]],GroupVertices[Vertex],0)),1,1,"")</f>
        <v>16</v>
      </c>
      <c r="BF20" s="48"/>
      <c r="BG20" s="49"/>
      <c r="BH20" s="48"/>
      <c r="BI20" s="49"/>
      <c r="BJ20" s="48"/>
      <c r="BK20" s="49"/>
      <c r="BL20" s="48"/>
      <c r="BM20" s="49"/>
      <c r="BN20" s="48"/>
    </row>
    <row r="21" spans="1:66" ht="15">
      <c r="A21" s="65" t="s">
        <v>253</v>
      </c>
      <c r="B21" s="65" t="s">
        <v>253</v>
      </c>
      <c r="C21" s="66"/>
      <c r="D21" s="67"/>
      <c r="E21" s="68"/>
      <c r="F21" s="69"/>
      <c r="G21" s="66"/>
      <c r="H21" s="70"/>
      <c r="I21" s="71"/>
      <c r="J21" s="71"/>
      <c r="K21" s="34" t="s">
        <v>65</v>
      </c>
      <c r="L21" s="78">
        <v>31</v>
      </c>
      <c r="M21" s="78"/>
      <c r="N21" s="73"/>
      <c r="O21" s="80" t="s">
        <v>197</v>
      </c>
      <c r="P21" s="82">
        <v>43698.75319444444</v>
      </c>
      <c r="Q21" s="83" t="s">
        <v>439</v>
      </c>
      <c r="R21" s="83" t="s">
        <v>501</v>
      </c>
      <c r="S21" s="80" t="s">
        <v>504</v>
      </c>
      <c r="T21" s="80"/>
      <c r="U21" s="80"/>
      <c r="V21" s="83" t="s">
        <v>534</v>
      </c>
      <c r="W21" s="82">
        <v>43698.75319444444</v>
      </c>
      <c r="X21" s="86">
        <v>43698</v>
      </c>
      <c r="Y21" s="88" t="s">
        <v>602</v>
      </c>
      <c r="Z21" s="83" t="s">
        <v>680</v>
      </c>
      <c r="AA21" s="80"/>
      <c r="AB21" s="80"/>
      <c r="AC21" s="88" t="s">
        <v>758</v>
      </c>
      <c r="AD21" s="88" t="s">
        <v>822</v>
      </c>
      <c r="AE21" s="80" t="b">
        <v>0</v>
      </c>
      <c r="AF21" s="80">
        <v>4</v>
      </c>
      <c r="AG21" s="88" t="s">
        <v>850</v>
      </c>
      <c r="AH21" s="80" t="b">
        <v>1</v>
      </c>
      <c r="AI21" s="80" t="s">
        <v>878</v>
      </c>
      <c r="AJ21" s="80"/>
      <c r="AK21" s="88" t="s">
        <v>818</v>
      </c>
      <c r="AL21" s="80" t="b">
        <v>0</v>
      </c>
      <c r="AM21" s="80">
        <v>4</v>
      </c>
      <c r="AN21" s="88" t="s">
        <v>887</v>
      </c>
      <c r="AO21" s="80" t="s">
        <v>895</v>
      </c>
      <c r="AP21" s="80" t="b">
        <v>0</v>
      </c>
      <c r="AQ21" s="88" t="s">
        <v>822</v>
      </c>
      <c r="AR21" s="80" t="s">
        <v>197</v>
      </c>
      <c r="AS21" s="80">
        <v>0</v>
      </c>
      <c r="AT21" s="80">
        <v>0</v>
      </c>
      <c r="AU21" s="80"/>
      <c r="AV21" s="80"/>
      <c r="AW21" s="80"/>
      <c r="AX21" s="80"/>
      <c r="AY21" s="80"/>
      <c r="AZ21" s="80"/>
      <c r="BA21" s="80"/>
      <c r="BB21" s="80"/>
      <c r="BC21">
        <v>5</v>
      </c>
      <c r="BD21" s="79" t="str">
        <f>REPLACE(INDEX(GroupVertices[Group],MATCH(Edges25[[#This Row],[Vertex 1]],GroupVertices[Vertex],0)),1,1,"")</f>
        <v>10</v>
      </c>
      <c r="BE21" s="79" t="str">
        <f>REPLACE(INDEX(GroupVertices[Group],MATCH(Edges25[[#This Row],[Vertex 2]],GroupVertices[Vertex],0)),1,1,"")</f>
        <v>10</v>
      </c>
      <c r="BF21" s="48">
        <v>0</v>
      </c>
      <c r="BG21" s="49">
        <v>0</v>
      </c>
      <c r="BH21" s="48">
        <v>0</v>
      </c>
      <c r="BI21" s="49">
        <v>0</v>
      </c>
      <c r="BJ21" s="48">
        <v>0</v>
      </c>
      <c r="BK21" s="49">
        <v>0</v>
      </c>
      <c r="BL21" s="48">
        <v>0</v>
      </c>
      <c r="BM21" s="49">
        <v>0</v>
      </c>
      <c r="BN21" s="48">
        <v>0</v>
      </c>
    </row>
    <row r="22" spans="1:66" ht="15">
      <c r="A22" s="65" t="s">
        <v>254</v>
      </c>
      <c r="B22" s="65" t="s">
        <v>307</v>
      </c>
      <c r="C22" s="66"/>
      <c r="D22" s="67"/>
      <c r="E22" s="68"/>
      <c r="F22" s="69"/>
      <c r="G22" s="66"/>
      <c r="H22" s="70"/>
      <c r="I22" s="71"/>
      <c r="J22" s="71"/>
      <c r="K22" s="34" t="s">
        <v>65</v>
      </c>
      <c r="L22" s="78">
        <v>32</v>
      </c>
      <c r="M22" s="78"/>
      <c r="N22" s="73"/>
      <c r="O22" s="80" t="s">
        <v>419</v>
      </c>
      <c r="P22" s="82">
        <v>43698.75440972222</v>
      </c>
      <c r="Q22" s="80" t="s">
        <v>440</v>
      </c>
      <c r="R22" s="80"/>
      <c r="S22" s="80"/>
      <c r="T22" s="80"/>
      <c r="U22" s="83" t="s">
        <v>517</v>
      </c>
      <c r="V22" s="83" t="s">
        <v>517</v>
      </c>
      <c r="W22" s="82">
        <v>43698.75440972222</v>
      </c>
      <c r="X22" s="86">
        <v>43698</v>
      </c>
      <c r="Y22" s="88" t="s">
        <v>603</v>
      </c>
      <c r="Z22" s="83" t="s">
        <v>681</v>
      </c>
      <c r="AA22" s="80"/>
      <c r="AB22" s="80"/>
      <c r="AC22" s="88" t="s">
        <v>759</v>
      </c>
      <c r="AD22" s="88" t="s">
        <v>818</v>
      </c>
      <c r="AE22" s="80" t="b">
        <v>0</v>
      </c>
      <c r="AF22" s="80">
        <v>0</v>
      </c>
      <c r="AG22" s="88" t="s">
        <v>839</v>
      </c>
      <c r="AH22" s="80" t="b">
        <v>0</v>
      </c>
      <c r="AI22" s="80" t="s">
        <v>877</v>
      </c>
      <c r="AJ22" s="80"/>
      <c r="AK22" s="88" t="s">
        <v>887</v>
      </c>
      <c r="AL22" s="80" t="b">
        <v>0</v>
      </c>
      <c r="AM22" s="80">
        <v>0</v>
      </c>
      <c r="AN22" s="88" t="s">
        <v>887</v>
      </c>
      <c r="AO22" s="80" t="s">
        <v>893</v>
      </c>
      <c r="AP22" s="80" t="b">
        <v>0</v>
      </c>
      <c r="AQ22" s="88" t="s">
        <v>818</v>
      </c>
      <c r="AR22" s="80" t="s">
        <v>197</v>
      </c>
      <c r="AS22" s="80">
        <v>0</v>
      </c>
      <c r="AT22" s="80">
        <v>0</v>
      </c>
      <c r="AU22" s="80"/>
      <c r="AV22" s="80"/>
      <c r="AW22" s="80"/>
      <c r="AX22" s="80"/>
      <c r="AY22" s="80"/>
      <c r="AZ22" s="80"/>
      <c r="BA22" s="80"/>
      <c r="BB22" s="80"/>
      <c r="BC22">
        <v>1</v>
      </c>
      <c r="BD22" s="79" t="str">
        <f>REPLACE(INDEX(GroupVertices[Group],MATCH(Edges25[[#This Row],[Vertex 1]],GroupVertices[Vertex],0)),1,1,"")</f>
        <v>1</v>
      </c>
      <c r="BE22" s="79" t="str">
        <f>REPLACE(INDEX(GroupVertices[Group],MATCH(Edges25[[#This Row],[Vertex 2]],GroupVertices[Vertex],0)),1,1,"")</f>
        <v>1</v>
      </c>
      <c r="BF22" s="48"/>
      <c r="BG22" s="49"/>
      <c r="BH22" s="48"/>
      <c r="BI22" s="49"/>
      <c r="BJ22" s="48"/>
      <c r="BK22" s="49"/>
      <c r="BL22" s="48"/>
      <c r="BM22" s="49"/>
      <c r="BN22" s="48"/>
    </row>
    <row r="23" spans="1:66" ht="15">
      <c r="A23" s="65" t="s">
        <v>255</v>
      </c>
      <c r="B23" s="65" t="s">
        <v>307</v>
      </c>
      <c r="C23" s="66"/>
      <c r="D23" s="67"/>
      <c r="E23" s="68"/>
      <c r="F23" s="69"/>
      <c r="G23" s="66"/>
      <c r="H23" s="70"/>
      <c r="I23" s="71"/>
      <c r="J23" s="71"/>
      <c r="K23" s="34" t="s">
        <v>65</v>
      </c>
      <c r="L23" s="78">
        <v>34</v>
      </c>
      <c r="M23" s="78"/>
      <c r="N23" s="73"/>
      <c r="O23" s="80" t="s">
        <v>419</v>
      </c>
      <c r="P23" s="82">
        <v>43698.75554398148</v>
      </c>
      <c r="Q23" s="80" t="s">
        <v>441</v>
      </c>
      <c r="R23" s="83" t="s">
        <v>499</v>
      </c>
      <c r="S23" s="80" t="s">
        <v>504</v>
      </c>
      <c r="T23" s="80"/>
      <c r="U23" s="80"/>
      <c r="V23" s="83" t="s">
        <v>535</v>
      </c>
      <c r="W23" s="82">
        <v>43698.75554398148</v>
      </c>
      <c r="X23" s="86">
        <v>43698</v>
      </c>
      <c r="Y23" s="88" t="s">
        <v>604</v>
      </c>
      <c r="Z23" s="83" t="s">
        <v>682</v>
      </c>
      <c r="AA23" s="80"/>
      <c r="AB23" s="80"/>
      <c r="AC23" s="88" t="s">
        <v>760</v>
      </c>
      <c r="AD23" s="88" t="s">
        <v>818</v>
      </c>
      <c r="AE23" s="80" t="b">
        <v>0</v>
      </c>
      <c r="AF23" s="80">
        <v>2</v>
      </c>
      <c r="AG23" s="88" t="s">
        <v>839</v>
      </c>
      <c r="AH23" s="80" t="b">
        <v>1</v>
      </c>
      <c r="AI23" s="80" t="s">
        <v>877</v>
      </c>
      <c r="AJ23" s="80"/>
      <c r="AK23" s="88" t="s">
        <v>818</v>
      </c>
      <c r="AL23" s="80" t="b">
        <v>0</v>
      </c>
      <c r="AM23" s="80">
        <v>0</v>
      </c>
      <c r="AN23" s="88" t="s">
        <v>887</v>
      </c>
      <c r="AO23" s="80" t="s">
        <v>895</v>
      </c>
      <c r="AP23" s="80" t="b">
        <v>0</v>
      </c>
      <c r="AQ23" s="88" t="s">
        <v>818</v>
      </c>
      <c r="AR23" s="80" t="s">
        <v>197</v>
      </c>
      <c r="AS23" s="80">
        <v>0</v>
      </c>
      <c r="AT23" s="80">
        <v>0</v>
      </c>
      <c r="AU23" s="80"/>
      <c r="AV23" s="80"/>
      <c r="AW23" s="80"/>
      <c r="AX23" s="80"/>
      <c r="AY23" s="80"/>
      <c r="AZ23" s="80"/>
      <c r="BA23" s="80"/>
      <c r="BB23" s="80"/>
      <c r="BC23">
        <v>1</v>
      </c>
      <c r="BD23" s="79" t="str">
        <f>REPLACE(INDEX(GroupVertices[Group],MATCH(Edges25[[#This Row],[Vertex 1]],GroupVertices[Vertex],0)),1,1,"")</f>
        <v>1</v>
      </c>
      <c r="BE23" s="79" t="str">
        <f>REPLACE(INDEX(GroupVertices[Group],MATCH(Edges25[[#This Row],[Vertex 2]],GroupVertices[Vertex],0)),1,1,"")</f>
        <v>1</v>
      </c>
      <c r="BF23" s="48"/>
      <c r="BG23" s="49"/>
      <c r="BH23" s="48"/>
      <c r="BI23" s="49"/>
      <c r="BJ23" s="48"/>
      <c r="BK23" s="49"/>
      <c r="BL23" s="48"/>
      <c r="BM23" s="49"/>
      <c r="BN23" s="48"/>
    </row>
    <row r="24" spans="1:66" ht="15">
      <c r="A24" s="65" t="s">
        <v>256</v>
      </c>
      <c r="B24" s="65" t="s">
        <v>307</v>
      </c>
      <c r="C24" s="66"/>
      <c r="D24" s="67"/>
      <c r="E24" s="68"/>
      <c r="F24" s="69"/>
      <c r="G24" s="66"/>
      <c r="H24" s="70"/>
      <c r="I24" s="71"/>
      <c r="J24" s="71"/>
      <c r="K24" s="34" t="s">
        <v>65</v>
      </c>
      <c r="L24" s="78">
        <v>36</v>
      </c>
      <c r="M24" s="78"/>
      <c r="N24" s="73"/>
      <c r="O24" s="80" t="s">
        <v>420</v>
      </c>
      <c r="P24" s="82">
        <v>43698.76373842593</v>
      </c>
      <c r="Q24" s="80" t="s">
        <v>442</v>
      </c>
      <c r="R24" s="83" t="s">
        <v>500</v>
      </c>
      <c r="S24" s="80" t="s">
        <v>504</v>
      </c>
      <c r="T24" s="80"/>
      <c r="U24" s="80"/>
      <c r="V24" s="83" t="s">
        <v>536</v>
      </c>
      <c r="W24" s="82">
        <v>43698.76373842593</v>
      </c>
      <c r="X24" s="86">
        <v>43698</v>
      </c>
      <c r="Y24" s="88" t="s">
        <v>605</v>
      </c>
      <c r="Z24" s="83" t="s">
        <v>683</v>
      </c>
      <c r="AA24" s="80"/>
      <c r="AB24" s="80"/>
      <c r="AC24" s="88" t="s">
        <v>761</v>
      </c>
      <c r="AD24" s="80"/>
      <c r="AE24" s="80" t="b">
        <v>0</v>
      </c>
      <c r="AF24" s="80">
        <v>0</v>
      </c>
      <c r="AG24" s="88" t="s">
        <v>851</v>
      </c>
      <c r="AH24" s="80" t="b">
        <v>1</v>
      </c>
      <c r="AI24" s="80" t="s">
        <v>881</v>
      </c>
      <c r="AJ24" s="80"/>
      <c r="AK24" s="88" t="s">
        <v>818</v>
      </c>
      <c r="AL24" s="80" t="b">
        <v>0</v>
      </c>
      <c r="AM24" s="80">
        <v>0</v>
      </c>
      <c r="AN24" s="88" t="s">
        <v>887</v>
      </c>
      <c r="AO24" s="80" t="s">
        <v>891</v>
      </c>
      <c r="AP24" s="80" t="b">
        <v>0</v>
      </c>
      <c r="AQ24" s="88" t="s">
        <v>761</v>
      </c>
      <c r="AR24" s="80" t="s">
        <v>197</v>
      </c>
      <c r="AS24" s="80">
        <v>0</v>
      </c>
      <c r="AT24" s="80">
        <v>0</v>
      </c>
      <c r="AU24" s="80"/>
      <c r="AV24" s="80"/>
      <c r="AW24" s="80"/>
      <c r="AX24" s="80"/>
      <c r="AY24" s="80"/>
      <c r="AZ24" s="80"/>
      <c r="BA24" s="80"/>
      <c r="BB24" s="80"/>
      <c r="BC24">
        <v>1</v>
      </c>
      <c r="BD24" s="79" t="str">
        <f>REPLACE(INDEX(GroupVertices[Group],MATCH(Edges25[[#This Row],[Vertex 1]],GroupVertices[Vertex],0)),1,1,"")</f>
        <v>1</v>
      </c>
      <c r="BE24" s="79" t="str">
        <f>REPLACE(INDEX(GroupVertices[Group],MATCH(Edges25[[#This Row],[Vertex 2]],GroupVertices[Vertex],0)),1,1,"")</f>
        <v>1</v>
      </c>
      <c r="BF24" s="48">
        <v>0</v>
      </c>
      <c r="BG24" s="49">
        <v>0</v>
      </c>
      <c r="BH24" s="48">
        <v>0</v>
      </c>
      <c r="BI24" s="49">
        <v>0</v>
      </c>
      <c r="BJ24" s="48">
        <v>0</v>
      </c>
      <c r="BK24" s="49">
        <v>0</v>
      </c>
      <c r="BL24" s="48">
        <v>4</v>
      </c>
      <c r="BM24" s="49">
        <v>100</v>
      </c>
      <c r="BN24" s="48">
        <v>4</v>
      </c>
    </row>
    <row r="25" spans="1:66" ht="15">
      <c r="A25" s="65" t="s">
        <v>257</v>
      </c>
      <c r="B25" s="65" t="s">
        <v>324</v>
      </c>
      <c r="C25" s="66"/>
      <c r="D25" s="67"/>
      <c r="E25" s="68"/>
      <c r="F25" s="69"/>
      <c r="G25" s="66"/>
      <c r="H25" s="70"/>
      <c r="I25" s="71"/>
      <c r="J25" s="71"/>
      <c r="K25" s="34" t="s">
        <v>65</v>
      </c>
      <c r="L25" s="78">
        <v>37</v>
      </c>
      <c r="M25" s="78"/>
      <c r="N25" s="73"/>
      <c r="O25" s="80" t="s">
        <v>419</v>
      </c>
      <c r="P25" s="82">
        <v>43698.76436342593</v>
      </c>
      <c r="Q25" s="80" t="s">
        <v>443</v>
      </c>
      <c r="R25" s="83" t="s">
        <v>499</v>
      </c>
      <c r="S25" s="80" t="s">
        <v>504</v>
      </c>
      <c r="T25" s="80"/>
      <c r="U25" s="80"/>
      <c r="V25" s="83" t="s">
        <v>537</v>
      </c>
      <c r="W25" s="82">
        <v>43698.76436342593</v>
      </c>
      <c r="X25" s="86">
        <v>43698</v>
      </c>
      <c r="Y25" s="88" t="s">
        <v>606</v>
      </c>
      <c r="Z25" s="83" t="s">
        <v>684</v>
      </c>
      <c r="AA25" s="80"/>
      <c r="AB25" s="80"/>
      <c r="AC25" s="88" t="s">
        <v>762</v>
      </c>
      <c r="AD25" s="80"/>
      <c r="AE25" s="80" t="b">
        <v>0</v>
      </c>
      <c r="AF25" s="80">
        <v>3</v>
      </c>
      <c r="AG25" s="88" t="s">
        <v>839</v>
      </c>
      <c r="AH25" s="80" t="b">
        <v>1</v>
      </c>
      <c r="AI25" s="80" t="s">
        <v>878</v>
      </c>
      <c r="AJ25" s="80"/>
      <c r="AK25" s="88" t="s">
        <v>818</v>
      </c>
      <c r="AL25" s="80" t="b">
        <v>0</v>
      </c>
      <c r="AM25" s="80">
        <v>6</v>
      </c>
      <c r="AN25" s="88" t="s">
        <v>887</v>
      </c>
      <c r="AO25" s="80" t="s">
        <v>893</v>
      </c>
      <c r="AP25" s="80" t="b">
        <v>0</v>
      </c>
      <c r="AQ25" s="88" t="s">
        <v>762</v>
      </c>
      <c r="AR25" s="80" t="s">
        <v>197</v>
      </c>
      <c r="AS25" s="80">
        <v>0</v>
      </c>
      <c r="AT25" s="80">
        <v>0</v>
      </c>
      <c r="AU25" s="80"/>
      <c r="AV25" s="80"/>
      <c r="AW25" s="80"/>
      <c r="AX25" s="80"/>
      <c r="AY25" s="80"/>
      <c r="AZ25" s="80"/>
      <c r="BA25" s="80"/>
      <c r="BB25" s="80"/>
      <c r="BC25">
        <v>1</v>
      </c>
      <c r="BD25" s="79" t="str">
        <f>REPLACE(INDEX(GroupVertices[Group],MATCH(Edges25[[#This Row],[Vertex 1]],GroupVertices[Vertex],0)),1,1,"")</f>
        <v>2</v>
      </c>
      <c r="BE25" s="79" t="str">
        <f>REPLACE(INDEX(GroupVertices[Group],MATCH(Edges25[[#This Row],[Vertex 2]],GroupVertices[Vertex],0)),1,1,"")</f>
        <v>2</v>
      </c>
      <c r="BF25" s="48"/>
      <c r="BG25" s="49"/>
      <c r="BH25" s="48"/>
      <c r="BI25" s="49"/>
      <c r="BJ25" s="48"/>
      <c r="BK25" s="49"/>
      <c r="BL25" s="48"/>
      <c r="BM25" s="49"/>
      <c r="BN25" s="48"/>
    </row>
    <row r="26" spans="1:66" ht="15">
      <c r="A26" s="65" t="s">
        <v>258</v>
      </c>
      <c r="B26" s="65" t="s">
        <v>343</v>
      </c>
      <c r="C26" s="66"/>
      <c r="D26" s="67"/>
      <c r="E26" s="68"/>
      <c r="F26" s="69"/>
      <c r="G26" s="66"/>
      <c r="H26" s="70"/>
      <c r="I26" s="71"/>
      <c r="J26" s="71"/>
      <c r="K26" s="34" t="s">
        <v>65</v>
      </c>
      <c r="L26" s="78">
        <v>57</v>
      </c>
      <c r="M26" s="78"/>
      <c r="N26" s="73"/>
      <c r="O26" s="80" t="s">
        <v>419</v>
      </c>
      <c r="P26" s="82">
        <v>43698.76548611111</v>
      </c>
      <c r="Q26" s="80" t="s">
        <v>444</v>
      </c>
      <c r="R26" s="83" t="s">
        <v>499</v>
      </c>
      <c r="S26" s="80" t="s">
        <v>504</v>
      </c>
      <c r="T26" s="80"/>
      <c r="U26" s="80"/>
      <c r="V26" s="83" t="s">
        <v>538</v>
      </c>
      <c r="W26" s="82">
        <v>43698.76548611111</v>
      </c>
      <c r="X26" s="86">
        <v>43698</v>
      </c>
      <c r="Y26" s="88" t="s">
        <v>607</v>
      </c>
      <c r="Z26" s="83" t="s">
        <v>685</v>
      </c>
      <c r="AA26" s="80"/>
      <c r="AB26" s="80"/>
      <c r="AC26" s="88" t="s">
        <v>763</v>
      </c>
      <c r="AD26" s="88" t="s">
        <v>823</v>
      </c>
      <c r="AE26" s="80" t="b">
        <v>0</v>
      </c>
      <c r="AF26" s="80">
        <v>1</v>
      </c>
      <c r="AG26" s="88" t="s">
        <v>852</v>
      </c>
      <c r="AH26" s="80" t="b">
        <v>1</v>
      </c>
      <c r="AI26" s="80" t="s">
        <v>877</v>
      </c>
      <c r="AJ26" s="80"/>
      <c r="AK26" s="88" t="s">
        <v>818</v>
      </c>
      <c r="AL26" s="80" t="b">
        <v>0</v>
      </c>
      <c r="AM26" s="80">
        <v>0</v>
      </c>
      <c r="AN26" s="88" t="s">
        <v>887</v>
      </c>
      <c r="AO26" s="80" t="s">
        <v>895</v>
      </c>
      <c r="AP26" s="80" t="b">
        <v>0</v>
      </c>
      <c r="AQ26" s="88" t="s">
        <v>823</v>
      </c>
      <c r="AR26" s="80" t="s">
        <v>197</v>
      </c>
      <c r="AS26" s="80">
        <v>0</v>
      </c>
      <c r="AT26" s="80">
        <v>0</v>
      </c>
      <c r="AU26" s="80"/>
      <c r="AV26" s="80"/>
      <c r="AW26" s="80"/>
      <c r="AX26" s="80"/>
      <c r="AY26" s="80"/>
      <c r="AZ26" s="80"/>
      <c r="BA26" s="80"/>
      <c r="BB26" s="80"/>
      <c r="BC26">
        <v>1</v>
      </c>
      <c r="BD26" s="79" t="str">
        <f>REPLACE(INDEX(GroupVertices[Group],MATCH(Edges25[[#This Row],[Vertex 1]],GroupVertices[Vertex],0)),1,1,"")</f>
        <v>15</v>
      </c>
      <c r="BE26" s="79" t="str">
        <f>REPLACE(INDEX(GroupVertices[Group],MATCH(Edges25[[#This Row],[Vertex 2]],GroupVertices[Vertex],0)),1,1,"")</f>
        <v>15</v>
      </c>
      <c r="BF26" s="48"/>
      <c r="BG26" s="49"/>
      <c r="BH26" s="48"/>
      <c r="BI26" s="49"/>
      <c r="BJ26" s="48"/>
      <c r="BK26" s="49"/>
      <c r="BL26" s="48"/>
      <c r="BM26" s="49"/>
      <c r="BN26" s="48"/>
    </row>
    <row r="27" spans="1:66" ht="15">
      <c r="A27" s="65" t="s">
        <v>259</v>
      </c>
      <c r="B27" s="65" t="s">
        <v>345</v>
      </c>
      <c r="C27" s="66"/>
      <c r="D27" s="67"/>
      <c r="E27" s="68"/>
      <c r="F27" s="69"/>
      <c r="G27" s="66"/>
      <c r="H27" s="70"/>
      <c r="I27" s="71"/>
      <c r="J27" s="71"/>
      <c r="K27" s="34" t="s">
        <v>65</v>
      </c>
      <c r="L27" s="78">
        <v>59</v>
      </c>
      <c r="M27" s="78"/>
      <c r="N27" s="73"/>
      <c r="O27" s="80" t="s">
        <v>419</v>
      </c>
      <c r="P27" s="82">
        <v>43698.766851851855</v>
      </c>
      <c r="Q27" s="80" t="s">
        <v>445</v>
      </c>
      <c r="R27" s="83" t="s">
        <v>499</v>
      </c>
      <c r="S27" s="80" t="s">
        <v>504</v>
      </c>
      <c r="T27" s="80"/>
      <c r="U27" s="80"/>
      <c r="V27" s="83" t="s">
        <v>539</v>
      </c>
      <c r="W27" s="82">
        <v>43698.766851851855</v>
      </c>
      <c r="X27" s="86">
        <v>43698</v>
      </c>
      <c r="Y27" s="88" t="s">
        <v>608</v>
      </c>
      <c r="Z27" s="83" t="s">
        <v>686</v>
      </c>
      <c r="AA27" s="80"/>
      <c r="AB27" s="80"/>
      <c r="AC27" s="88" t="s">
        <v>764</v>
      </c>
      <c r="AD27" s="80"/>
      <c r="AE27" s="80" t="b">
        <v>0</v>
      </c>
      <c r="AF27" s="80">
        <v>1</v>
      </c>
      <c r="AG27" s="88" t="s">
        <v>853</v>
      </c>
      <c r="AH27" s="80" t="b">
        <v>1</v>
      </c>
      <c r="AI27" s="80" t="s">
        <v>882</v>
      </c>
      <c r="AJ27" s="80"/>
      <c r="AK27" s="88" t="s">
        <v>818</v>
      </c>
      <c r="AL27" s="80" t="b">
        <v>0</v>
      </c>
      <c r="AM27" s="80">
        <v>0</v>
      </c>
      <c r="AN27" s="88" t="s">
        <v>887</v>
      </c>
      <c r="AO27" s="80" t="s">
        <v>895</v>
      </c>
      <c r="AP27" s="80" t="b">
        <v>0</v>
      </c>
      <c r="AQ27" s="88" t="s">
        <v>764</v>
      </c>
      <c r="AR27" s="80" t="s">
        <v>197</v>
      </c>
      <c r="AS27" s="80">
        <v>0</v>
      </c>
      <c r="AT27" s="80">
        <v>0</v>
      </c>
      <c r="AU27" s="80"/>
      <c r="AV27" s="80"/>
      <c r="AW27" s="80"/>
      <c r="AX27" s="80"/>
      <c r="AY27" s="80"/>
      <c r="AZ27" s="80"/>
      <c r="BA27" s="80"/>
      <c r="BB27" s="80"/>
      <c r="BC27">
        <v>1</v>
      </c>
      <c r="BD27" s="79" t="str">
        <f>REPLACE(INDEX(GroupVertices[Group],MATCH(Edges25[[#This Row],[Vertex 1]],GroupVertices[Vertex],0)),1,1,"")</f>
        <v>14</v>
      </c>
      <c r="BE27" s="79" t="str">
        <f>REPLACE(INDEX(GroupVertices[Group],MATCH(Edges25[[#This Row],[Vertex 2]],GroupVertices[Vertex],0)),1,1,"")</f>
        <v>14</v>
      </c>
      <c r="BF27" s="48"/>
      <c r="BG27" s="49"/>
      <c r="BH27" s="48"/>
      <c r="BI27" s="49"/>
      <c r="BJ27" s="48"/>
      <c r="BK27" s="49"/>
      <c r="BL27" s="48"/>
      <c r="BM27" s="49"/>
      <c r="BN27" s="48"/>
    </row>
    <row r="28" spans="1:66" ht="15">
      <c r="A28" s="65" t="s">
        <v>260</v>
      </c>
      <c r="B28" s="65" t="s">
        <v>347</v>
      </c>
      <c r="C28" s="66"/>
      <c r="D28" s="67"/>
      <c r="E28" s="68"/>
      <c r="F28" s="69"/>
      <c r="G28" s="66"/>
      <c r="H28" s="70"/>
      <c r="I28" s="71"/>
      <c r="J28" s="71"/>
      <c r="K28" s="34" t="s">
        <v>65</v>
      </c>
      <c r="L28" s="78">
        <v>61</v>
      </c>
      <c r="M28" s="78"/>
      <c r="N28" s="73"/>
      <c r="O28" s="80" t="s">
        <v>420</v>
      </c>
      <c r="P28" s="82">
        <v>43698.7671875</v>
      </c>
      <c r="Q28" s="80" t="s">
        <v>446</v>
      </c>
      <c r="R28" s="83" t="s">
        <v>499</v>
      </c>
      <c r="S28" s="80" t="s">
        <v>504</v>
      </c>
      <c r="T28" s="80"/>
      <c r="U28" s="80"/>
      <c r="V28" s="83" t="s">
        <v>540</v>
      </c>
      <c r="W28" s="82">
        <v>43698.7671875</v>
      </c>
      <c r="X28" s="86">
        <v>43698</v>
      </c>
      <c r="Y28" s="88" t="s">
        <v>609</v>
      </c>
      <c r="Z28" s="83" t="s">
        <v>687</v>
      </c>
      <c r="AA28" s="80"/>
      <c r="AB28" s="80"/>
      <c r="AC28" s="88" t="s">
        <v>765</v>
      </c>
      <c r="AD28" s="80"/>
      <c r="AE28" s="80" t="b">
        <v>0</v>
      </c>
      <c r="AF28" s="80">
        <v>0</v>
      </c>
      <c r="AG28" s="88" t="s">
        <v>854</v>
      </c>
      <c r="AH28" s="80" t="b">
        <v>1</v>
      </c>
      <c r="AI28" s="80" t="s">
        <v>877</v>
      </c>
      <c r="AJ28" s="80"/>
      <c r="AK28" s="88" t="s">
        <v>818</v>
      </c>
      <c r="AL28" s="80" t="b">
        <v>0</v>
      </c>
      <c r="AM28" s="80">
        <v>0</v>
      </c>
      <c r="AN28" s="88" t="s">
        <v>887</v>
      </c>
      <c r="AO28" s="80" t="s">
        <v>895</v>
      </c>
      <c r="AP28" s="80" t="b">
        <v>0</v>
      </c>
      <c r="AQ28" s="88" t="s">
        <v>765</v>
      </c>
      <c r="AR28" s="80" t="s">
        <v>197</v>
      </c>
      <c r="AS28" s="80">
        <v>0</v>
      </c>
      <c r="AT28" s="80">
        <v>0</v>
      </c>
      <c r="AU28" s="80"/>
      <c r="AV28" s="80"/>
      <c r="AW28" s="80"/>
      <c r="AX28" s="80"/>
      <c r="AY28" s="80"/>
      <c r="AZ28" s="80"/>
      <c r="BA28" s="80"/>
      <c r="BB28" s="80"/>
      <c r="BC28">
        <v>1</v>
      </c>
      <c r="BD28" s="79" t="str">
        <f>REPLACE(INDEX(GroupVertices[Group],MATCH(Edges25[[#This Row],[Vertex 1]],GroupVertices[Vertex],0)),1,1,"")</f>
        <v>23</v>
      </c>
      <c r="BE28" s="79" t="str">
        <f>REPLACE(INDEX(GroupVertices[Group],MATCH(Edges25[[#This Row],[Vertex 2]],GroupVertices[Vertex],0)),1,1,"")</f>
        <v>23</v>
      </c>
      <c r="BF28" s="48">
        <v>0</v>
      </c>
      <c r="BG28" s="49">
        <v>0</v>
      </c>
      <c r="BH28" s="48">
        <v>1</v>
      </c>
      <c r="BI28" s="49">
        <v>16.666666666666668</v>
      </c>
      <c r="BJ28" s="48">
        <v>0</v>
      </c>
      <c r="BK28" s="49">
        <v>0</v>
      </c>
      <c r="BL28" s="48">
        <v>5</v>
      </c>
      <c r="BM28" s="49">
        <v>83.33333333333333</v>
      </c>
      <c r="BN28" s="48">
        <v>6</v>
      </c>
    </row>
    <row r="29" spans="1:66" ht="15">
      <c r="A29" s="65" t="s">
        <v>261</v>
      </c>
      <c r="B29" s="65" t="s">
        <v>348</v>
      </c>
      <c r="C29" s="66"/>
      <c r="D29" s="67"/>
      <c r="E29" s="68"/>
      <c r="F29" s="69"/>
      <c r="G29" s="66"/>
      <c r="H29" s="70"/>
      <c r="I29" s="71"/>
      <c r="J29" s="71"/>
      <c r="K29" s="34" t="s">
        <v>65</v>
      </c>
      <c r="L29" s="78">
        <v>62</v>
      </c>
      <c r="M29" s="78"/>
      <c r="N29" s="73"/>
      <c r="O29" s="80" t="s">
        <v>420</v>
      </c>
      <c r="P29" s="82">
        <v>43698.76783564815</v>
      </c>
      <c r="Q29" s="80" t="s">
        <v>447</v>
      </c>
      <c r="R29" s="83" t="s">
        <v>501</v>
      </c>
      <c r="S29" s="80" t="s">
        <v>504</v>
      </c>
      <c r="T29" s="80"/>
      <c r="U29" s="80"/>
      <c r="V29" s="83" t="s">
        <v>541</v>
      </c>
      <c r="W29" s="82">
        <v>43698.76783564815</v>
      </c>
      <c r="X29" s="86">
        <v>43698</v>
      </c>
      <c r="Y29" s="88" t="s">
        <v>610</v>
      </c>
      <c r="Z29" s="83" t="s">
        <v>688</v>
      </c>
      <c r="AA29" s="80"/>
      <c r="AB29" s="80"/>
      <c r="AC29" s="88" t="s">
        <v>766</v>
      </c>
      <c r="AD29" s="88" t="s">
        <v>824</v>
      </c>
      <c r="AE29" s="80" t="b">
        <v>0</v>
      </c>
      <c r="AF29" s="80">
        <v>0</v>
      </c>
      <c r="AG29" s="88" t="s">
        <v>855</v>
      </c>
      <c r="AH29" s="80" t="b">
        <v>1</v>
      </c>
      <c r="AI29" s="80" t="s">
        <v>883</v>
      </c>
      <c r="AJ29" s="80"/>
      <c r="AK29" s="88" t="s">
        <v>818</v>
      </c>
      <c r="AL29" s="80" t="b">
        <v>0</v>
      </c>
      <c r="AM29" s="80">
        <v>0</v>
      </c>
      <c r="AN29" s="88" t="s">
        <v>887</v>
      </c>
      <c r="AO29" s="80" t="s">
        <v>895</v>
      </c>
      <c r="AP29" s="80" t="b">
        <v>0</v>
      </c>
      <c r="AQ29" s="88" t="s">
        <v>824</v>
      </c>
      <c r="AR29" s="80" t="s">
        <v>197</v>
      </c>
      <c r="AS29" s="80">
        <v>0</v>
      </c>
      <c r="AT29" s="80">
        <v>0</v>
      </c>
      <c r="AU29" s="80"/>
      <c r="AV29" s="80"/>
      <c r="AW29" s="80"/>
      <c r="AX29" s="80"/>
      <c r="AY29" s="80"/>
      <c r="AZ29" s="80"/>
      <c r="BA29" s="80"/>
      <c r="BB29" s="80"/>
      <c r="BC29">
        <v>1</v>
      </c>
      <c r="BD29" s="79" t="str">
        <f>REPLACE(INDEX(GroupVertices[Group],MATCH(Edges25[[#This Row],[Vertex 1]],GroupVertices[Vertex],0)),1,1,"")</f>
        <v>22</v>
      </c>
      <c r="BE29" s="79" t="str">
        <f>REPLACE(INDEX(GroupVertices[Group],MATCH(Edges25[[#This Row],[Vertex 2]],GroupVertices[Vertex],0)),1,1,"")</f>
        <v>22</v>
      </c>
      <c r="BF29" s="48">
        <v>0</v>
      </c>
      <c r="BG29" s="49">
        <v>0</v>
      </c>
      <c r="BH29" s="48">
        <v>0</v>
      </c>
      <c r="BI29" s="49">
        <v>0</v>
      </c>
      <c r="BJ29" s="48">
        <v>0</v>
      </c>
      <c r="BK29" s="49">
        <v>0</v>
      </c>
      <c r="BL29" s="48">
        <v>8</v>
      </c>
      <c r="BM29" s="49">
        <v>100</v>
      </c>
      <c r="BN29" s="48">
        <v>8</v>
      </c>
    </row>
    <row r="30" spans="1:66" ht="15">
      <c r="A30" s="65" t="s">
        <v>262</v>
      </c>
      <c r="B30" s="65" t="s">
        <v>308</v>
      </c>
      <c r="C30" s="66"/>
      <c r="D30" s="67"/>
      <c r="E30" s="68"/>
      <c r="F30" s="69"/>
      <c r="G30" s="66"/>
      <c r="H30" s="70"/>
      <c r="I30" s="71"/>
      <c r="J30" s="71"/>
      <c r="K30" s="34" t="s">
        <v>65</v>
      </c>
      <c r="L30" s="78">
        <v>63</v>
      </c>
      <c r="M30" s="78"/>
      <c r="N30" s="73"/>
      <c r="O30" s="80" t="s">
        <v>420</v>
      </c>
      <c r="P30" s="82">
        <v>43698.76797453704</v>
      </c>
      <c r="Q30" s="80" t="s">
        <v>448</v>
      </c>
      <c r="R30" s="83" t="s">
        <v>500</v>
      </c>
      <c r="S30" s="80" t="s">
        <v>504</v>
      </c>
      <c r="T30" s="80"/>
      <c r="U30" s="80"/>
      <c r="V30" s="83" t="s">
        <v>542</v>
      </c>
      <c r="W30" s="82">
        <v>43698.76797453704</v>
      </c>
      <c r="X30" s="86">
        <v>43698</v>
      </c>
      <c r="Y30" s="88" t="s">
        <v>611</v>
      </c>
      <c r="Z30" s="83" t="s">
        <v>689</v>
      </c>
      <c r="AA30" s="80"/>
      <c r="AB30" s="80"/>
      <c r="AC30" s="88" t="s">
        <v>767</v>
      </c>
      <c r="AD30" s="80"/>
      <c r="AE30" s="80" t="b">
        <v>0</v>
      </c>
      <c r="AF30" s="80">
        <v>0</v>
      </c>
      <c r="AG30" s="88" t="s">
        <v>839</v>
      </c>
      <c r="AH30" s="80" t="b">
        <v>1</v>
      </c>
      <c r="AI30" s="80" t="s">
        <v>877</v>
      </c>
      <c r="AJ30" s="80"/>
      <c r="AK30" s="88" t="s">
        <v>818</v>
      </c>
      <c r="AL30" s="80" t="b">
        <v>0</v>
      </c>
      <c r="AM30" s="80">
        <v>0</v>
      </c>
      <c r="AN30" s="88" t="s">
        <v>887</v>
      </c>
      <c r="AO30" s="80" t="s">
        <v>891</v>
      </c>
      <c r="AP30" s="80" t="b">
        <v>0</v>
      </c>
      <c r="AQ30" s="88" t="s">
        <v>767</v>
      </c>
      <c r="AR30" s="80" t="s">
        <v>197</v>
      </c>
      <c r="AS30" s="80">
        <v>0</v>
      </c>
      <c r="AT30" s="80">
        <v>0</v>
      </c>
      <c r="AU30" s="80"/>
      <c r="AV30" s="80"/>
      <c r="AW30" s="80"/>
      <c r="AX30" s="80"/>
      <c r="AY30" s="80"/>
      <c r="AZ30" s="80"/>
      <c r="BA30" s="80"/>
      <c r="BB30" s="80"/>
      <c r="BC30">
        <v>1</v>
      </c>
      <c r="BD30" s="79" t="str">
        <f>REPLACE(INDEX(GroupVertices[Group],MATCH(Edges25[[#This Row],[Vertex 1]],GroupVertices[Vertex],0)),1,1,"")</f>
        <v>1</v>
      </c>
      <c r="BE30" s="79" t="str">
        <f>REPLACE(INDEX(GroupVertices[Group],MATCH(Edges25[[#This Row],[Vertex 2]],GroupVertices[Vertex],0)),1,1,"")</f>
        <v>1</v>
      </c>
      <c r="BF30" s="48">
        <v>0</v>
      </c>
      <c r="BG30" s="49">
        <v>0</v>
      </c>
      <c r="BH30" s="48">
        <v>0</v>
      </c>
      <c r="BI30" s="49">
        <v>0</v>
      </c>
      <c r="BJ30" s="48">
        <v>0</v>
      </c>
      <c r="BK30" s="49">
        <v>0</v>
      </c>
      <c r="BL30" s="48">
        <v>18</v>
      </c>
      <c r="BM30" s="49">
        <v>100</v>
      </c>
      <c r="BN30" s="48">
        <v>18</v>
      </c>
    </row>
    <row r="31" spans="1:66" ht="15">
      <c r="A31" s="65" t="s">
        <v>263</v>
      </c>
      <c r="B31" s="65" t="s">
        <v>307</v>
      </c>
      <c r="C31" s="66"/>
      <c r="D31" s="67"/>
      <c r="E31" s="68"/>
      <c r="F31" s="69"/>
      <c r="G31" s="66"/>
      <c r="H31" s="70"/>
      <c r="I31" s="71"/>
      <c r="J31" s="71"/>
      <c r="K31" s="34" t="s">
        <v>65</v>
      </c>
      <c r="L31" s="78">
        <v>64</v>
      </c>
      <c r="M31" s="78"/>
      <c r="N31" s="73"/>
      <c r="O31" s="80" t="s">
        <v>419</v>
      </c>
      <c r="P31" s="82">
        <v>43698.77091435185</v>
      </c>
      <c r="Q31" s="80" t="s">
        <v>449</v>
      </c>
      <c r="R31" s="80"/>
      <c r="S31" s="80"/>
      <c r="T31" s="80"/>
      <c r="U31" s="83" t="s">
        <v>517</v>
      </c>
      <c r="V31" s="83" t="s">
        <v>517</v>
      </c>
      <c r="W31" s="82">
        <v>43698.77091435185</v>
      </c>
      <c r="X31" s="86">
        <v>43698</v>
      </c>
      <c r="Y31" s="88" t="s">
        <v>612</v>
      </c>
      <c r="Z31" s="83" t="s">
        <v>690</v>
      </c>
      <c r="AA31" s="80"/>
      <c r="AB31" s="80"/>
      <c r="AC31" s="88" t="s">
        <v>768</v>
      </c>
      <c r="AD31" s="88" t="s">
        <v>818</v>
      </c>
      <c r="AE31" s="80" t="b">
        <v>0</v>
      </c>
      <c r="AF31" s="80">
        <v>0</v>
      </c>
      <c r="AG31" s="88" t="s">
        <v>839</v>
      </c>
      <c r="AH31" s="80" t="b">
        <v>0</v>
      </c>
      <c r="AI31" s="80" t="s">
        <v>877</v>
      </c>
      <c r="AJ31" s="80"/>
      <c r="AK31" s="88" t="s">
        <v>887</v>
      </c>
      <c r="AL31" s="80" t="b">
        <v>0</v>
      </c>
      <c r="AM31" s="80">
        <v>0</v>
      </c>
      <c r="AN31" s="88" t="s">
        <v>887</v>
      </c>
      <c r="AO31" s="80" t="s">
        <v>895</v>
      </c>
      <c r="AP31" s="80" t="b">
        <v>0</v>
      </c>
      <c r="AQ31" s="88" t="s">
        <v>818</v>
      </c>
      <c r="AR31" s="80" t="s">
        <v>197</v>
      </c>
      <c r="AS31" s="80">
        <v>0</v>
      </c>
      <c r="AT31" s="80">
        <v>0</v>
      </c>
      <c r="AU31" s="80"/>
      <c r="AV31" s="80"/>
      <c r="AW31" s="80"/>
      <c r="AX31" s="80"/>
      <c r="AY31" s="80"/>
      <c r="AZ31" s="80"/>
      <c r="BA31" s="80"/>
      <c r="BB31" s="80"/>
      <c r="BC31">
        <v>1</v>
      </c>
      <c r="BD31" s="79" t="str">
        <f>REPLACE(INDEX(GroupVertices[Group],MATCH(Edges25[[#This Row],[Vertex 1]],GroupVertices[Vertex],0)),1,1,"")</f>
        <v>1</v>
      </c>
      <c r="BE31" s="79" t="str">
        <f>REPLACE(INDEX(GroupVertices[Group],MATCH(Edges25[[#This Row],[Vertex 2]],GroupVertices[Vertex],0)),1,1,"")</f>
        <v>1</v>
      </c>
      <c r="BF31" s="48"/>
      <c r="BG31" s="49"/>
      <c r="BH31" s="48"/>
      <c r="BI31" s="49"/>
      <c r="BJ31" s="48"/>
      <c r="BK31" s="49"/>
      <c r="BL31" s="48"/>
      <c r="BM31" s="49"/>
      <c r="BN31" s="48"/>
    </row>
    <row r="32" spans="1:66" ht="15">
      <c r="A32" s="65" t="s">
        <v>264</v>
      </c>
      <c r="B32" s="65" t="s">
        <v>349</v>
      </c>
      <c r="C32" s="66"/>
      <c r="D32" s="67"/>
      <c r="E32" s="68"/>
      <c r="F32" s="69"/>
      <c r="G32" s="66"/>
      <c r="H32" s="70"/>
      <c r="I32" s="71"/>
      <c r="J32" s="71"/>
      <c r="K32" s="34" t="s">
        <v>65</v>
      </c>
      <c r="L32" s="78">
        <v>66</v>
      </c>
      <c r="M32" s="78"/>
      <c r="N32" s="73"/>
      <c r="O32" s="80" t="s">
        <v>420</v>
      </c>
      <c r="P32" s="82">
        <v>43698.773622685185</v>
      </c>
      <c r="Q32" s="80" t="s">
        <v>450</v>
      </c>
      <c r="R32" s="83" t="s">
        <v>499</v>
      </c>
      <c r="S32" s="80" t="s">
        <v>504</v>
      </c>
      <c r="T32" s="80"/>
      <c r="U32" s="80"/>
      <c r="V32" s="83" t="s">
        <v>543</v>
      </c>
      <c r="W32" s="82">
        <v>43698.773622685185</v>
      </c>
      <c r="X32" s="86">
        <v>43698</v>
      </c>
      <c r="Y32" s="88" t="s">
        <v>613</v>
      </c>
      <c r="Z32" s="83" t="s">
        <v>691</v>
      </c>
      <c r="AA32" s="80"/>
      <c r="AB32" s="80"/>
      <c r="AC32" s="88" t="s">
        <v>769</v>
      </c>
      <c r="AD32" s="80"/>
      <c r="AE32" s="80" t="b">
        <v>0</v>
      </c>
      <c r="AF32" s="80">
        <v>1</v>
      </c>
      <c r="AG32" s="88" t="s">
        <v>856</v>
      </c>
      <c r="AH32" s="80" t="b">
        <v>1</v>
      </c>
      <c r="AI32" s="80" t="s">
        <v>877</v>
      </c>
      <c r="AJ32" s="80"/>
      <c r="AK32" s="88" t="s">
        <v>818</v>
      </c>
      <c r="AL32" s="80" t="b">
        <v>0</v>
      </c>
      <c r="AM32" s="80">
        <v>0</v>
      </c>
      <c r="AN32" s="88" t="s">
        <v>887</v>
      </c>
      <c r="AO32" s="80" t="s">
        <v>895</v>
      </c>
      <c r="AP32" s="80" t="b">
        <v>0</v>
      </c>
      <c r="AQ32" s="88" t="s">
        <v>769</v>
      </c>
      <c r="AR32" s="80" t="s">
        <v>197</v>
      </c>
      <c r="AS32" s="80">
        <v>0</v>
      </c>
      <c r="AT32" s="80">
        <v>0</v>
      </c>
      <c r="AU32" s="80"/>
      <c r="AV32" s="80"/>
      <c r="AW32" s="80"/>
      <c r="AX32" s="80"/>
      <c r="AY32" s="80"/>
      <c r="AZ32" s="80"/>
      <c r="BA32" s="80"/>
      <c r="BB32" s="80"/>
      <c r="BC32">
        <v>1</v>
      </c>
      <c r="BD32" s="79" t="str">
        <f>REPLACE(INDEX(GroupVertices[Group],MATCH(Edges25[[#This Row],[Vertex 1]],GroupVertices[Vertex],0)),1,1,"")</f>
        <v>4</v>
      </c>
      <c r="BE32" s="79" t="str">
        <f>REPLACE(INDEX(GroupVertices[Group],MATCH(Edges25[[#This Row],[Vertex 2]],GroupVertices[Vertex],0)),1,1,"")</f>
        <v>4</v>
      </c>
      <c r="BF32" s="48">
        <v>0</v>
      </c>
      <c r="BG32" s="49">
        <v>0</v>
      </c>
      <c r="BH32" s="48">
        <v>1</v>
      </c>
      <c r="BI32" s="49">
        <v>9.090909090909092</v>
      </c>
      <c r="BJ32" s="48">
        <v>0</v>
      </c>
      <c r="BK32" s="49">
        <v>0</v>
      </c>
      <c r="BL32" s="48">
        <v>10</v>
      </c>
      <c r="BM32" s="49">
        <v>90.9090909090909</v>
      </c>
      <c r="BN32" s="48">
        <v>11</v>
      </c>
    </row>
    <row r="33" spans="1:66" ht="15">
      <c r="A33" s="65" t="s">
        <v>265</v>
      </c>
      <c r="B33" s="65" t="s">
        <v>308</v>
      </c>
      <c r="C33" s="66"/>
      <c r="D33" s="67"/>
      <c r="E33" s="68"/>
      <c r="F33" s="69"/>
      <c r="G33" s="66"/>
      <c r="H33" s="70"/>
      <c r="I33" s="71"/>
      <c r="J33" s="71"/>
      <c r="K33" s="34" t="s">
        <v>65</v>
      </c>
      <c r="L33" s="78">
        <v>67</v>
      </c>
      <c r="M33" s="78"/>
      <c r="N33" s="73"/>
      <c r="O33" s="80" t="s">
        <v>420</v>
      </c>
      <c r="P33" s="82">
        <v>43698.78320601852</v>
      </c>
      <c r="Q33" s="80" t="s">
        <v>451</v>
      </c>
      <c r="R33" s="83" t="s">
        <v>499</v>
      </c>
      <c r="S33" s="80" t="s">
        <v>504</v>
      </c>
      <c r="T33" s="80" t="s">
        <v>506</v>
      </c>
      <c r="U33" s="80"/>
      <c r="V33" s="83" t="s">
        <v>544</v>
      </c>
      <c r="W33" s="82">
        <v>43698.78320601852</v>
      </c>
      <c r="X33" s="86">
        <v>43698</v>
      </c>
      <c r="Y33" s="88" t="s">
        <v>614</v>
      </c>
      <c r="Z33" s="83" t="s">
        <v>692</v>
      </c>
      <c r="AA33" s="80"/>
      <c r="AB33" s="80"/>
      <c r="AC33" s="88" t="s">
        <v>770</v>
      </c>
      <c r="AD33" s="80"/>
      <c r="AE33" s="80" t="b">
        <v>0</v>
      </c>
      <c r="AF33" s="80">
        <v>0</v>
      </c>
      <c r="AG33" s="88" t="s">
        <v>839</v>
      </c>
      <c r="AH33" s="80" t="b">
        <v>1</v>
      </c>
      <c r="AI33" s="80" t="s">
        <v>877</v>
      </c>
      <c r="AJ33" s="80"/>
      <c r="AK33" s="88" t="s">
        <v>818</v>
      </c>
      <c r="AL33" s="80" t="b">
        <v>0</v>
      </c>
      <c r="AM33" s="80">
        <v>0</v>
      </c>
      <c r="AN33" s="88" t="s">
        <v>887</v>
      </c>
      <c r="AO33" s="80" t="s">
        <v>895</v>
      </c>
      <c r="AP33" s="80" t="b">
        <v>0</v>
      </c>
      <c r="AQ33" s="88" t="s">
        <v>770</v>
      </c>
      <c r="AR33" s="80" t="s">
        <v>197</v>
      </c>
      <c r="AS33" s="80">
        <v>0</v>
      </c>
      <c r="AT33" s="80">
        <v>0</v>
      </c>
      <c r="AU33" s="80"/>
      <c r="AV33" s="80"/>
      <c r="AW33" s="80"/>
      <c r="AX33" s="80"/>
      <c r="AY33" s="80"/>
      <c r="AZ33" s="80"/>
      <c r="BA33" s="80"/>
      <c r="BB33" s="80"/>
      <c r="BC33">
        <v>1</v>
      </c>
      <c r="BD33" s="79" t="str">
        <f>REPLACE(INDEX(GroupVertices[Group],MATCH(Edges25[[#This Row],[Vertex 1]],GroupVertices[Vertex],0)),1,1,"")</f>
        <v>1</v>
      </c>
      <c r="BE33" s="79" t="str">
        <f>REPLACE(INDEX(GroupVertices[Group],MATCH(Edges25[[#This Row],[Vertex 2]],GroupVertices[Vertex],0)),1,1,"")</f>
        <v>1</v>
      </c>
      <c r="BF33" s="48">
        <v>0</v>
      </c>
      <c r="BG33" s="49">
        <v>0</v>
      </c>
      <c r="BH33" s="48">
        <v>0</v>
      </c>
      <c r="BI33" s="49">
        <v>0</v>
      </c>
      <c r="BJ33" s="48">
        <v>0</v>
      </c>
      <c r="BK33" s="49">
        <v>0</v>
      </c>
      <c r="BL33" s="48">
        <v>61</v>
      </c>
      <c r="BM33" s="49">
        <v>100</v>
      </c>
      <c r="BN33" s="48">
        <v>61</v>
      </c>
    </row>
    <row r="34" spans="1:66" ht="15">
      <c r="A34" s="65" t="s">
        <v>266</v>
      </c>
      <c r="B34" s="65" t="s">
        <v>350</v>
      </c>
      <c r="C34" s="66"/>
      <c r="D34" s="67"/>
      <c r="E34" s="68"/>
      <c r="F34" s="69"/>
      <c r="G34" s="66"/>
      <c r="H34" s="70"/>
      <c r="I34" s="71"/>
      <c r="J34" s="71"/>
      <c r="K34" s="34" t="s">
        <v>65</v>
      </c>
      <c r="L34" s="78">
        <v>68</v>
      </c>
      <c r="M34" s="78"/>
      <c r="N34" s="73"/>
      <c r="O34" s="80" t="s">
        <v>419</v>
      </c>
      <c r="P34" s="82">
        <v>43698.7866087963</v>
      </c>
      <c r="Q34" s="80" t="s">
        <v>452</v>
      </c>
      <c r="R34" s="83" t="s">
        <v>499</v>
      </c>
      <c r="S34" s="80" t="s">
        <v>504</v>
      </c>
      <c r="T34" s="80"/>
      <c r="U34" s="80"/>
      <c r="V34" s="83" t="s">
        <v>545</v>
      </c>
      <c r="W34" s="82">
        <v>43698.7866087963</v>
      </c>
      <c r="X34" s="86">
        <v>43698</v>
      </c>
      <c r="Y34" s="88" t="s">
        <v>615</v>
      </c>
      <c r="Z34" s="83" t="s">
        <v>693</v>
      </c>
      <c r="AA34" s="80"/>
      <c r="AB34" s="80"/>
      <c r="AC34" s="88" t="s">
        <v>771</v>
      </c>
      <c r="AD34" s="80"/>
      <c r="AE34" s="80" t="b">
        <v>0</v>
      </c>
      <c r="AF34" s="80">
        <v>1</v>
      </c>
      <c r="AG34" s="88" t="s">
        <v>857</v>
      </c>
      <c r="AH34" s="80" t="b">
        <v>1</v>
      </c>
      <c r="AI34" s="80" t="s">
        <v>878</v>
      </c>
      <c r="AJ34" s="80"/>
      <c r="AK34" s="88" t="s">
        <v>818</v>
      </c>
      <c r="AL34" s="80" t="b">
        <v>0</v>
      </c>
      <c r="AM34" s="80">
        <v>2</v>
      </c>
      <c r="AN34" s="88" t="s">
        <v>887</v>
      </c>
      <c r="AO34" s="80" t="s">
        <v>895</v>
      </c>
      <c r="AP34" s="80" t="b">
        <v>0</v>
      </c>
      <c r="AQ34" s="88" t="s">
        <v>771</v>
      </c>
      <c r="AR34" s="80" t="s">
        <v>197</v>
      </c>
      <c r="AS34" s="80">
        <v>0</v>
      </c>
      <c r="AT34" s="80">
        <v>0</v>
      </c>
      <c r="AU34" s="80"/>
      <c r="AV34" s="80"/>
      <c r="AW34" s="80"/>
      <c r="AX34" s="80"/>
      <c r="AY34" s="80"/>
      <c r="AZ34" s="80"/>
      <c r="BA34" s="80"/>
      <c r="BB34" s="80"/>
      <c r="BC34">
        <v>1</v>
      </c>
      <c r="BD34" s="79" t="str">
        <f>REPLACE(INDEX(GroupVertices[Group],MATCH(Edges25[[#This Row],[Vertex 1]],GroupVertices[Vertex],0)),1,1,"")</f>
        <v>5</v>
      </c>
      <c r="BE34" s="79" t="str">
        <f>REPLACE(INDEX(GroupVertices[Group],MATCH(Edges25[[#This Row],[Vertex 2]],GroupVertices[Vertex],0)),1,1,"")</f>
        <v>5</v>
      </c>
      <c r="BF34" s="48"/>
      <c r="BG34" s="49"/>
      <c r="BH34" s="48"/>
      <c r="BI34" s="49"/>
      <c r="BJ34" s="48"/>
      <c r="BK34" s="49"/>
      <c r="BL34" s="48"/>
      <c r="BM34" s="49"/>
      <c r="BN34" s="48"/>
    </row>
    <row r="35" spans="1:66" ht="15">
      <c r="A35" s="65" t="s">
        <v>267</v>
      </c>
      <c r="B35" s="65" t="s">
        <v>308</v>
      </c>
      <c r="C35" s="66"/>
      <c r="D35" s="67"/>
      <c r="E35" s="68"/>
      <c r="F35" s="69"/>
      <c r="G35" s="66"/>
      <c r="H35" s="70"/>
      <c r="I35" s="71"/>
      <c r="J35" s="71"/>
      <c r="K35" s="34" t="s">
        <v>65</v>
      </c>
      <c r="L35" s="78">
        <v>80</v>
      </c>
      <c r="M35" s="78"/>
      <c r="N35" s="73"/>
      <c r="O35" s="80" t="s">
        <v>420</v>
      </c>
      <c r="P35" s="82">
        <v>43698.78885416667</v>
      </c>
      <c r="Q35" s="80" t="s">
        <v>453</v>
      </c>
      <c r="R35" s="83" t="s">
        <v>499</v>
      </c>
      <c r="S35" s="80" t="s">
        <v>504</v>
      </c>
      <c r="T35" s="80"/>
      <c r="U35" s="80"/>
      <c r="V35" s="83" t="s">
        <v>546</v>
      </c>
      <c r="W35" s="82">
        <v>43698.78885416667</v>
      </c>
      <c r="X35" s="86">
        <v>43698</v>
      </c>
      <c r="Y35" s="88" t="s">
        <v>616</v>
      </c>
      <c r="Z35" s="83" t="s">
        <v>694</v>
      </c>
      <c r="AA35" s="80"/>
      <c r="AB35" s="80"/>
      <c r="AC35" s="88" t="s">
        <v>772</v>
      </c>
      <c r="AD35" s="80"/>
      <c r="AE35" s="80" t="b">
        <v>0</v>
      </c>
      <c r="AF35" s="80">
        <v>0</v>
      </c>
      <c r="AG35" s="88" t="s">
        <v>839</v>
      </c>
      <c r="AH35" s="80" t="b">
        <v>1</v>
      </c>
      <c r="AI35" s="80" t="s">
        <v>877</v>
      </c>
      <c r="AJ35" s="80"/>
      <c r="AK35" s="88" t="s">
        <v>818</v>
      </c>
      <c r="AL35" s="80" t="b">
        <v>0</v>
      </c>
      <c r="AM35" s="80">
        <v>0</v>
      </c>
      <c r="AN35" s="88" t="s">
        <v>887</v>
      </c>
      <c r="AO35" s="80" t="s">
        <v>896</v>
      </c>
      <c r="AP35" s="80" t="b">
        <v>0</v>
      </c>
      <c r="AQ35" s="88" t="s">
        <v>772</v>
      </c>
      <c r="AR35" s="80" t="s">
        <v>197</v>
      </c>
      <c r="AS35" s="80">
        <v>0</v>
      </c>
      <c r="AT35" s="80">
        <v>0</v>
      </c>
      <c r="AU35" s="80"/>
      <c r="AV35" s="80"/>
      <c r="AW35" s="80"/>
      <c r="AX35" s="80"/>
      <c r="AY35" s="80"/>
      <c r="AZ35" s="80"/>
      <c r="BA35" s="80"/>
      <c r="BB35" s="80"/>
      <c r="BC35">
        <v>1</v>
      </c>
      <c r="BD35" s="79" t="str">
        <f>REPLACE(INDEX(GroupVertices[Group],MATCH(Edges25[[#This Row],[Vertex 1]],GroupVertices[Vertex],0)),1,1,"")</f>
        <v>1</v>
      </c>
      <c r="BE35" s="79" t="str">
        <f>REPLACE(INDEX(GroupVertices[Group],MATCH(Edges25[[#This Row],[Vertex 2]],GroupVertices[Vertex],0)),1,1,"")</f>
        <v>1</v>
      </c>
      <c r="BF35" s="48">
        <v>0</v>
      </c>
      <c r="BG35" s="49">
        <v>0</v>
      </c>
      <c r="BH35" s="48">
        <v>0</v>
      </c>
      <c r="BI35" s="49">
        <v>0</v>
      </c>
      <c r="BJ35" s="48">
        <v>0</v>
      </c>
      <c r="BK35" s="49">
        <v>0</v>
      </c>
      <c r="BL35" s="48">
        <v>2</v>
      </c>
      <c r="BM35" s="49">
        <v>100</v>
      </c>
      <c r="BN35" s="48">
        <v>2</v>
      </c>
    </row>
    <row r="36" spans="1:66" ht="15">
      <c r="A36" s="65" t="s">
        <v>268</v>
      </c>
      <c r="B36" s="65" t="s">
        <v>308</v>
      </c>
      <c r="C36" s="66"/>
      <c r="D36" s="67"/>
      <c r="E36" s="68"/>
      <c r="F36" s="69"/>
      <c r="G36" s="66"/>
      <c r="H36" s="70"/>
      <c r="I36" s="71"/>
      <c r="J36" s="71"/>
      <c r="K36" s="34" t="s">
        <v>65</v>
      </c>
      <c r="L36" s="78">
        <v>81</v>
      </c>
      <c r="M36" s="78"/>
      <c r="N36" s="73"/>
      <c r="O36" s="80" t="s">
        <v>420</v>
      </c>
      <c r="P36" s="82">
        <v>43698.7902662037</v>
      </c>
      <c r="Q36" s="80" t="s">
        <v>454</v>
      </c>
      <c r="R36" s="83" t="s">
        <v>500</v>
      </c>
      <c r="S36" s="80" t="s">
        <v>504</v>
      </c>
      <c r="T36" s="80"/>
      <c r="U36" s="80"/>
      <c r="V36" s="83" t="s">
        <v>547</v>
      </c>
      <c r="W36" s="82">
        <v>43698.7902662037</v>
      </c>
      <c r="X36" s="86">
        <v>43698</v>
      </c>
      <c r="Y36" s="88" t="s">
        <v>617</v>
      </c>
      <c r="Z36" s="83" t="s">
        <v>695</v>
      </c>
      <c r="AA36" s="80"/>
      <c r="AB36" s="80"/>
      <c r="AC36" s="88" t="s">
        <v>773</v>
      </c>
      <c r="AD36" s="80"/>
      <c r="AE36" s="80" t="b">
        <v>0</v>
      </c>
      <c r="AF36" s="80">
        <v>0</v>
      </c>
      <c r="AG36" s="88" t="s">
        <v>839</v>
      </c>
      <c r="AH36" s="80" t="b">
        <v>1</v>
      </c>
      <c r="AI36" s="80" t="s">
        <v>877</v>
      </c>
      <c r="AJ36" s="80"/>
      <c r="AK36" s="88" t="s">
        <v>818</v>
      </c>
      <c r="AL36" s="80" t="b">
        <v>0</v>
      </c>
      <c r="AM36" s="80">
        <v>0</v>
      </c>
      <c r="AN36" s="88" t="s">
        <v>887</v>
      </c>
      <c r="AO36" s="80" t="s">
        <v>891</v>
      </c>
      <c r="AP36" s="80" t="b">
        <v>0</v>
      </c>
      <c r="AQ36" s="88" t="s">
        <v>773</v>
      </c>
      <c r="AR36" s="80" t="s">
        <v>197</v>
      </c>
      <c r="AS36" s="80">
        <v>0</v>
      </c>
      <c r="AT36" s="80">
        <v>0</v>
      </c>
      <c r="AU36" s="80"/>
      <c r="AV36" s="80"/>
      <c r="AW36" s="80"/>
      <c r="AX36" s="80"/>
      <c r="AY36" s="80"/>
      <c r="AZ36" s="80"/>
      <c r="BA36" s="80"/>
      <c r="BB36" s="80"/>
      <c r="BC36">
        <v>1</v>
      </c>
      <c r="BD36" s="79" t="str">
        <f>REPLACE(INDEX(GroupVertices[Group],MATCH(Edges25[[#This Row],[Vertex 1]],GroupVertices[Vertex],0)),1,1,"")</f>
        <v>1</v>
      </c>
      <c r="BE36" s="79" t="str">
        <f>REPLACE(INDEX(GroupVertices[Group],MATCH(Edges25[[#This Row],[Vertex 2]],GroupVertices[Vertex],0)),1,1,"")</f>
        <v>1</v>
      </c>
      <c r="BF36" s="48">
        <v>0</v>
      </c>
      <c r="BG36" s="49">
        <v>0</v>
      </c>
      <c r="BH36" s="48">
        <v>0</v>
      </c>
      <c r="BI36" s="49">
        <v>0</v>
      </c>
      <c r="BJ36" s="48">
        <v>0</v>
      </c>
      <c r="BK36" s="49">
        <v>0</v>
      </c>
      <c r="BL36" s="48">
        <v>21</v>
      </c>
      <c r="BM36" s="49">
        <v>100</v>
      </c>
      <c r="BN36" s="48">
        <v>21</v>
      </c>
    </row>
    <row r="37" spans="1:66" ht="15">
      <c r="A37" s="65" t="s">
        <v>269</v>
      </c>
      <c r="B37" s="65" t="s">
        <v>362</v>
      </c>
      <c r="C37" s="66"/>
      <c r="D37" s="67"/>
      <c r="E37" s="68"/>
      <c r="F37" s="69"/>
      <c r="G37" s="66"/>
      <c r="H37" s="70"/>
      <c r="I37" s="71"/>
      <c r="J37" s="71"/>
      <c r="K37" s="34" t="s">
        <v>65</v>
      </c>
      <c r="L37" s="78">
        <v>82</v>
      </c>
      <c r="M37" s="78"/>
      <c r="N37" s="73"/>
      <c r="O37" s="80" t="s">
        <v>419</v>
      </c>
      <c r="P37" s="82">
        <v>43698.79738425926</v>
      </c>
      <c r="Q37" s="80" t="s">
        <v>455</v>
      </c>
      <c r="R37" s="83" t="s">
        <v>499</v>
      </c>
      <c r="S37" s="80" t="s">
        <v>504</v>
      </c>
      <c r="T37" s="80" t="s">
        <v>507</v>
      </c>
      <c r="U37" s="80"/>
      <c r="V37" s="83" t="s">
        <v>548</v>
      </c>
      <c r="W37" s="82">
        <v>43698.79738425926</v>
      </c>
      <c r="X37" s="86">
        <v>43698</v>
      </c>
      <c r="Y37" s="88" t="s">
        <v>618</v>
      </c>
      <c r="Z37" s="83" t="s">
        <v>696</v>
      </c>
      <c r="AA37" s="80"/>
      <c r="AB37" s="80"/>
      <c r="AC37" s="88" t="s">
        <v>774</v>
      </c>
      <c r="AD37" s="80"/>
      <c r="AE37" s="80" t="b">
        <v>0</v>
      </c>
      <c r="AF37" s="80">
        <v>0</v>
      </c>
      <c r="AG37" s="88" t="s">
        <v>839</v>
      </c>
      <c r="AH37" s="80" t="b">
        <v>1</v>
      </c>
      <c r="AI37" s="80" t="s">
        <v>877</v>
      </c>
      <c r="AJ37" s="80"/>
      <c r="AK37" s="88" t="s">
        <v>818</v>
      </c>
      <c r="AL37" s="80" t="b">
        <v>0</v>
      </c>
      <c r="AM37" s="80">
        <v>0</v>
      </c>
      <c r="AN37" s="88" t="s">
        <v>887</v>
      </c>
      <c r="AO37" s="80" t="s">
        <v>893</v>
      </c>
      <c r="AP37" s="80" t="b">
        <v>0</v>
      </c>
      <c r="AQ37" s="88" t="s">
        <v>774</v>
      </c>
      <c r="AR37" s="80" t="s">
        <v>197</v>
      </c>
      <c r="AS37" s="80">
        <v>0</v>
      </c>
      <c r="AT37" s="80">
        <v>0</v>
      </c>
      <c r="AU37" s="80"/>
      <c r="AV37" s="80"/>
      <c r="AW37" s="80"/>
      <c r="AX37" s="80"/>
      <c r="AY37" s="80"/>
      <c r="AZ37" s="80"/>
      <c r="BA37" s="80"/>
      <c r="BB37" s="80"/>
      <c r="BC37">
        <v>1</v>
      </c>
      <c r="BD37" s="79" t="str">
        <f>REPLACE(INDEX(GroupVertices[Group],MATCH(Edges25[[#This Row],[Vertex 1]],GroupVertices[Vertex],0)),1,1,"")</f>
        <v>7</v>
      </c>
      <c r="BE37" s="79" t="str">
        <f>REPLACE(INDEX(GroupVertices[Group],MATCH(Edges25[[#This Row],[Vertex 2]],GroupVertices[Vertex],0)),1,1,"")</f>
        <v>7</v>
      </c>
      <c r="BF37" s="48"/>
      <c r="BG37" s="49"/>
      <c r="BH37" s="48"/>
      <c r="BI37" s="49"/>
      <c r="BJ37" s="48"/>
      <c r="BK37" s="49"/>
      <c r="BL37" s="48"/>
      <c r="BM37" s="49"/>
      <c r="BN37" s="48"/>
    </row>
    <row r="38" spans="1:66" ht="15">
      <c r="A38" s="65" t="s">
        <v>270</v>
      </c>
      <c r="B38" s="65" t="s">
        <v>367</v>
      </c>
      <c r="C38" s="66"/>
      <c r="D38" s="67"/>
      <c r="E38" s="68"/>
      <c r="F38" s="69"/>
      <c r="G38" s="66"/>
      <c r="H38" s="70"/>
      <c r="I38" s="71"/>
      <c r="J38" s="71"/>
      <c r="K38" s="34" t="s">
        <v>65</v>
      </c>
      <c r="L38" s="78">
        <v>89</v>
      </c>
      <c r="M38" s="78"/>
      <c r="N38" s="73"/>
      <c r="O38" s="80" t="s">
        <v>420</v>
      </c>
      <c r="P38" s="82">
        <v>43698.814155092594</v>
      </c>
      <c r="Q38" s="80" t="s">
        <v>456</v>
      </c>
      <c r="R38" s="83" t="s">
        <v>499</v>
      </c>
      <c r="S38" s="80" t="s">
        <v>504</v>
      </c>
      <c r="T38" s="80"/>
      <c r="U38" s="80"/>
      <c r="V38" s="83" t="s">
        <v>549</v>
      </c>
      <c r="W38" s="82">
        <v>43698.814155092594</v>
      </c>
      <c r="X38" s="86">
        <v>43698</v>
      </c>
      <c r="Y38" s="88" t="s">
        <v>619</v>
      </c>
      <c r="Z38" s="83" t="s">
        <v>697</v>
      </c>
      <c r="AA38" s="80"/>
      <c r="AB38" s="80"/>
      <c r="AC38" s="88" t="s">
        <v>775</v>
      </c>
      <c r="AD38" s="80"/>
      <c r="AE38" s="80" t="b">
        <v>0</v>
      </c>
      <c r="AF38" s="80">
        <v>0</v>
      </c>
      <c r="AG38" s="88" t="s">
        <v>858</v>
      </c>
      <c r="AH38" s="80" t="b">
        <v>1</v>
      </c>
      <c r="AI38" s="80" t="s">
        <v>877</v>
      </c>
      <c r="AJ38" s="80"/>
      <c r="AK38" s="88" t="s">
        <v>818</v>
      </c>
      <c r="AL38" s="80" t="b">
        <v>0</v>
      </c>
      <c r="AM38" s="80">
        <v>0</v>
      </c>
      <c r="AN38" s="88" t="s">
        <v>887</v>
      </c>
      <c r="AO38" s="80" t="s">
        <v>895</v>
      </c>
      <c r="AP38" s="80" t="b">
        <v>0</v>
      </c>
      <c r="AQ38" s="88" t="s">
        <v>775</v>
      </c>
      <c r="AR38" s="80" t="s">
        <v>197</v>
      </c>
      <c r="AS38" s="80">
        <v>0</v>
      </c>
      <c r="AT38" s="80">
        <v>0</v>
      </c>
      <c r="AU38" s="80"/>
      <c r="AV38" s="80"/>
      <c r="AW38" s="80"/>
      <c r="AX38" s="80"/>
      <c r="AY38" s="80"/>
      <c r="AZ38" s="80"/>
      <c r="BA38" s="80"/>
      <c r="BB38" s="80"/>
      <c r="BC38">
        <v>1</v>
      </c>
      <c r="BD38" s="79" t="str">
        <f>REPLACE(INDEX(GroupVertices[Group],MATCH(Edges25[[#This Row],[Vertex 1]],GroupVertices[Vertex],0)),1,1,"")</f>
        <v>21</v>
      </c>
      <c r="BE38" s="79" t="str">
        <f>REPLACE(INDEX(GroupVertices[Group],MATCH(Edges25[[#This Row],[Vertex 2]],GroupVertices[Vertex],0)),1,1,"")</f>
        <v>21</v>
      </c>
      <c r="BF38" s="48">
        <v>0</v>
      </c>
      <c r="BG38" s="49">
        <v>0</v>
      </c>
      <c r="BH38" s="48">
        <v>0</v>
      </c>
      <c r="BI38" s="49">
        <v>0</v>
      </c>
      <c r="BJ38" s="48">
        <v>0</v>
      </c>
      <c r="BK38" s="49">
        <v>0</v>
      </c>
      <c r="BL38" s="48">
        <v>10</v>
      </c>
      <c r="BM38" s="49">
        <v>100</v>
      </c>
      <c r="BN38" s="48">
        <v>10</v>
      </c>
    </row>
    <row r="39" spans="1:66" ht="15">
      <c r="A39" s="65" t="s">
        <v>271</v>
      </c>
      <c r="B39" s="65" t="s">
        <v>368</v>
      </c>
      <c r="C39" s="66"/>
      <c r="D39" s="67"/>
      <c r="E39" s="68"/>
      <c r="F39" s="69"/>
      <c r="G39" s="66"/>
      <c r="H39" s="70"/>
      <c r="I39" s="71"/>
      <c r="J39" s="71"/>
      <c r="K39" s="34" t="s">
        <v>65</v>
      </c>
      <c r="L39" s="78">
        <v>90</v>
      </c>
      <c r="M39" s="78"/>
      <c r="N39" s="73"/>
      <c r="O39" s="80" t="s">
        <v>420</v>
      </c>
      <c r="P39" s="82">
        <v>43698.815520833334</v>
      </c>
      <c r="Q39" s="80" t="s">
        <v>457</v>
      </c>
      <c r="R39" s="80"/>
      <c r="S39" s="80"/>
      <c r="T39" s="80" t="s">
        <v>508</v>
      </c>
      <c r="U39" s="83" t="s">
        <v>517</v>
      </c>
      <c r="V39" s="83" t="s">
        <v>517</v>
      </c>
      <c r="W39" s="82">
        <v>43698.815520833334</v>
      </c>
      <c r="X39" s="86">
        <v>43698</v>
      </c>
      <c r="Y39" s="88" t="s">
        <v>620</v>
      </c>
      <c r="Z39" s="83" t="s">
        <v>698</v>
      </c>
      <c r="AA39" s="80"/>
      <c r="AB39" s="80"/>
      <c r="AC39" s="88" t="s">
        <v>776</v>
      </c>
      <c r="AD39" s="88" t="s">
        <v>825</v>
      </c>
      <c r="AE39" s="80" t="b">
        <v>0</v>
      </c>
      <c r="AF39" s="80">
        <v>0</v>
      </c>
      <c r="AG39" s="88" t="s">
        <v>859</v>
      </c>
      <c r="AH39" s="80" t="b">
        <v>0</v>
      </c>
      <c r="AI39" s="80" t="s">
        <v>877</v>
      </c>
      <c r="AJ39" s="80"/>
      <c r="AK39" s="88" t="s">
        <v>887</v>
      </c>
      <c r="AL39" s="80" t="b">
        <v>0</v>
      </c>
      <c r="AM39" s="80">
        <v>1</v>
      </c>
      <c r="AN39" s="88" t="s">
        <v>887</v>
      </c>
      <c r="AO39" s="80" t="s">
        <v>893</v>
      </c>
      <c r="AP39" s="80" t="b">
        <v>0</v>
      </c>
      <c r="AQ39" s="88" t="s">
        <v>825</v>
      </c>
      <c r="AR39" s="80" t="s">
        <v>197</v>
      </c>
      <c r="AS39" s="80">
        <v>0</v>
      </c>
      <c r="AT39" s="80">
        <v>0</v>
      </c>
      <c r="AU39" s="80"/>
      <c r="AV39" s="80"/>
      <c r="AW39" s="80"/>
      <c r="AX39" s="80"/>
      <c r="AY39" s="80"/>
      <c r="AZ39" s="80"/>
      <c r="BA39" s="80"/>
      <c r="BB39" s="80"/>
      <c r="BC39">
        <v>1</v>
      </c>
      <c r="BD39" s="79" t="str">
        <f>REPLACE(INDEX(GroupVertices[Group],MATCH(Edges25[[#This Row],[Vertex 1]],GroupVertices[Vertex],0)),1,1,"")</f>
        <v>1</v>
      </c>
      <c r="BE39" s="79" t="str">
        <f>REPLACE(INDEX(GroupVertices[Group],MATCH(Edges25[[#This Row],[Vertex 2]],GroupVertices[Vertex],0)),1,1,"")</f>
        <v>1</v>
      </c>
      <c r="BF39" s="48">
        <v>0</v>
      </c>
      <c r="BG39" s="49">
        <v>0</v>
      </c>
      <c r="BH39" s="48">
        <v>0</v>
      </c>
      <c r="BI39" s="49">
        <v>0</v>
      </c>
      <c r="BJ39" s="48">
        <v>0</v>
      </c>
      <c r="BK39" s="49">
        <v>0</v>
      </c>
      <c r="BL39" s="48">
        <v>16</v>
      </c>
      <c r="BM39" s="49">
        <v>100</v>
      </c>
      <c r="BN39" s="48">
        <v>16</v>
      </c>
    </row>
    <row r="40" spans="1:66" ht="15">
      <c r="A40" s="65" t="s">
        <v>271</v>
      </c>
      <c r="B40" s="65" t="s">
        <v>307</v>
      </c>
      <c r="C40" s="66"/>
      <c r="D40" s="67"/>
      <c r="E40" s="68"/>
      <c r="F40" s="69"/>
      <c r="G40" s="66"/>
      <c r="H40" s="70"/>
      <c r="I40" s="71"/>
      <c r="J40" s="71"/>
      <c r="K40" s="34" t="s">
        <v>65</v>
      </c>
      <c r="L40" s="78">
        <v>91</v>
      </c>
      <c r="M40" s="78"/>
      <c r="N40" s="73"/>
      <c r="O40" s="80" t="s">
        <v>419</v>
      </c>
      <c r="P40" s="82">
        <v>43698.81300925926</v>
      </c>
      <c r="Q40" s="80" t="s">
        <v>458</v>
      </c>
      <c r="R40" s="80"/>
      <c r="S40" s="80"/>
      <c r="T40" s="80" t="s">
        <v>508</v>
      </c>
      <c r="U40" s="83" t="s">
        <v>517</v>
      </c>
      <c r="V40" s="83" t="s">
        <v>517</v>
      </c>
      <c r="W40" s="82">
        <v>43698.81300925926</v>
      </c>
      <c r="X40" s="86">
        <v>43698</v>
      </c>
      <c r="Y40" s="88" t="s">
        <v>621</v>
      </c>
      <c r="Z40" s="83" t="s">
        <v>699</v>
      </c>
      <c r="AA40" s="80"/>
      <c r="AB40" s="80"/>
      <c r="AC40" s="88" t="s">
        <v>777</v>
      </c>
      <c r="AD40" s="88" t="s">
        <v>818</v>
      </c>
      <c r="AE40" s="80" t="b">
        <v>0</v>
      </c>
      <c r="AF40" s="80">
        <v>1</v>
      </c>
      <c r="AG40" s="88" t="s">
        <v>839</v>
      </c>
      <c r="AH40" s="80" t="b">
        <v>0</v>
      </c>
      <c r="AI40" s="80" t="s">
        <v>877</v>
      </c>
      <c r="AJ40" s="80"/>
      <c r="AK40" s="88" t="s">
        <v>887</v>
      </c>
      <c r="AL40" s="80" t="b">
        <v>0</v>
      </c>
      <c r="AM40" s="80">
        <v>1</v>
      </c>
      <c r="AN40" s="88" t="s">
        <v>887</v>
      </c>
      <c r="AO40" s="80" t="s">
        <v>893</v>
      </c>
      <c r="AP40" s="80" t="b">
        <v>0</v>
      </c>
      <c r="AQ40" s="88" t="s">
        <v>818</v>
      </c>
      <c r="AR40" s="80" t="s">
        <v>197</v>
      </c>
      <c r="AS40" s="80">
        <v>0</v>
      </c>
      <c r="AT40" s="80">
        <v>0</v>
      </c>
      <c r="AU40" s="80"/>
      <c r="AV40" s="80"/>
      <c r="AW40" s="80"/>
      <c r="AX40" s="80"/>
      <c r="AY40" s="80"/>
      <c r="AZ40" s="80"/>
      <c r="BA40" s="80"/>
      <c r="BB40" s="80"/>
      <c r="BC40">
        <v>3</v>
      </c>
      <c r="BD40" s="79" t="str">
        <f>REPLACE(INDEX(GroupVertices[Group],MATCH(Edges25[[#This Row],[Vertex 1]],GroupVertices[Vertex],0)),1,1,"")</f>
        <v>1</v>
      </c>
      <c r="BE40" s="79" t="str">
        <f>REPLACE(INDEX(GroupVertices[Group],MATCH(Edges25[[#This Row],[Vertex 2]],GroupVertices[Vertex],0)),1,1,"")</f>
        <v>1</v>
      </c>
      <c r="BF40" s="48"/>
      <c r="BG40" s="49"/>
      <c r="BH40" s="48"/>
      <c r="BI40" s="49"/>
      <c r="BJ40" s="48"/>
      <c r="BK40" s="49"/>
      <c r="BL40" s="48"/>
      <c r="BM40" s="49"/>
      <c r="BN40" s="48"/>
    </row>
    <row r="41" spans="1:66" ht="15">
      <c r="A41" s="65" t="s">
        <v>271</v>
      </c>
      <c r="B41" s="65" t="s">
        <v>307</v>
      </c>
      <c r="C41" s="66"/>
      <c r="D41" s="67"/>
      <c r="E41" s="68"/>
      <c r="F41" s="69"/>
      <c r="G41" s="66"/>
      <c r="H41" s="70"/>
      <c r="I41" s="71"/>
      <c r="J41" s="71"/>
      <c r="K41" s="34" t="s">
        <v>65</v>
      </c>
      <c r="L41" s="78">
        <v>93</v>
      </c>
      <c r="M41" s="78"/>
      <c r="N41" s="73"/>
      <c r="O41" s="80" t="s">
        <v>419</v>
      </c>
      <c r="P41" s="82">
        <v>43698.814363425925</v>
      </c>
      <c r="Q41" s="80" t="s">
        <v>458</v>
      </c>
      <c r="R41" s="80"/>
      <c r="S41" s="80"/>
      <c r="T41" s="80" t="s">
        <v>508</v>
      </c>
      <c r="U41" s="83" t="s">
        <v>517</v>
      </c>
      <c r="V41" s="83" t="s">
        <v>517</v>
      </c>
      <c r="W41" s="82">
        <v>43698.814363425925</v>
      </c>
      <c r="X41" s="86">
        <v>43698</v>
      </c>
      <c r="Y41" s="88" t="s">
        <v>622</v>
      </c>
      <c r="Z41" s="83" t="s">
        <v>700</v>
      </c>
      <c r="AA41" s="80"/>
      <c r="AB41" s="80"/>
      <c r="AC41" s="88" t="s">
        <v>778</v>
      </c>
      <c r="AD41" s="88" t="s">
        <v>818</v>
      </c>
      <c r="AE41" s="80" t="b">
        <v>0</v>
      </c>
      <c r="AF41" s="80">
        <v>0</v>
      </c>
      <c r="AG41" s="88" t="s">
        <v>839</v>
      </c>
      <c r="AH41" s="80" t="b">
        <v>0</v>
      </c>
      <c r="AI41" s="80" t="s">
        <v>877</v>
      </c>
      <c r="AJ41" s="80"/>
      <c r="AK41" s="88" t="s">
        <v>887</v>
      </c>
      <c r="AL41" s="80" t="b">
        <v>0</v>
      </c>
      <c r="AM41" s="80">
        <v>0</v>
      </c>
      <c r="AN41" s="88" t="s">
        <v>887</v>
      </c>
      <c r="AO41" s="80" t="s">
        <v>893</v>
      </c>
      <c r="AP41" s="80" t="b">
        <v>0</v>
      </c>
      <c r="AQ41" s="88" t="s">
        <v>818</v>
      </c>
      <c r="AR41" s="80" t="s">
        <v>197</v>
      </c>
      <c r="AS41" s="80">
        <v>0</v>
      </c>
      <c r="AT41" s="80">
        <v>0</v>
      </c>
      <c r="AU41" s="80"/>
      <c r="AV41" s="80"/>
      <c r="AW41" s="80"/>
      <c r="AX41" s="80"/>
      <c r="AY41" s="80"/>
      <c r="AZ41" s="80"/>
      <c r="BA41" s="80"/>
      <c r="BB41" s="80"/>
      <c r="BC41">
        <v>3</v>
      </c>
      <c r="BD41" s="79" t="str">
        <f>REPLACE(INDEX(GroupVertices[Group],MATCH(Edges25[[#This Row],[Vertex 1]],GroupVertices[Vertex],0)),1,1,"")</f>
        <v>1</v>
      </c>
      <c r="BE41" s="79" t="str">
        <f>REPLACE(INDEX(GroupVertices[Group],MATCH(Edges25[[#This Row],[Vertex 2]],GroupVertices[Vertex],0)),1,1,"")</f>
        <v>1</v>
      </c>
      <c r="BF41" s="48"/>
      <c r="BG41" s="49"/>
      <c r="BH41" s="48"/>
      <c r="BI41" s="49"/>
      <c r="BJ41" s="48"/>
      <c r="BK41" s="49"/>
      <c r="BL41" s="48"/>
      <c r="BM41" s="49"/>
      <c r="BN41" s="48"/>
    </row>
    <row r="42" spans="1:66" ht="15">
      <c r="A42" s="65" t="s">
        <v>272</v>
      </c>
      <c r="B42" s="65" t="s">
        <v>308</v>
      </c>
      <c r="C42" s="66"/>
      <c r="D42" s="67"/>
      <c r="E42" s="68"/>
      <c r="F42" s="69"/>
      <c r="G42" s="66"/>
      <c r="H42" s="70"/>
      <c r="I42" s="71"/>
      <c r="J42" s="71"/>
      <c r="K42" s="34" t="s">
        <v>65</v>
      </c>
      <c r="L42" s="78">
        <v>97</v>
      </c>
      <c r="M42" s="78"/>
      <c r="N42" s="73"/>
      <c r="O42" s="80" t="s">
        <v>420</v>
      </c>
      <c r="P42" s="82">
        <v>43698.82842592592</v>
      </c>
      <c r="Q42" s="80" t="s">
        <v>459</v>
      </c>
      <c r="R42" s="83" t="s">
        <v>500</v>
      </c>
      <c r="S42" s="80" t="s">
        <v>504</v>
      </c>
      <c r="T42" s="80"/>
      <c r="U42" s="80"/>
      <c r="V42" s="83" t="s">
        <v>550</v>
      </c>
      <c r="W42" s="82">
        <v>43698.82842592592</v>
      </c>
      <c r="X42" s="86">
        <v>43698</v>
      </c>
      <c r="Y42" s="88" t="s">
        <v>623</v>
      </c>
      <c r="Z42" s="83" t="s">
        <v>701</v>
      </c>
      <c r="AA42" s="80"/>
      <c r="AB42" s="80"/>
      <c r="AC42" s="88" t="s">
        <v>779</v>
      </c>
      <c r="AD42" s="80"/>
      <c r="AE42" s="80" t="b">
        <v>0</v>
      </c>
      <c r="AF42" s="80">
        <v>0</v>
      </c>
      <c r="AG42" s="88" t="s">
        <v>839</v>
      </c>
      <c r="AH42" s="80" t="b">
        <v>1</v>
      </c>
      <c r="AI42" s="80" t="s">
        <v>877</v>
      </c>
      <c r="AJ42" s="80"/>
      <c r="AK42" s="88" t="s">
        <v>818</v>
      </c>
      <c r="AL42" s="80" t="b">
        <v>0</v>
      </c>
      <c r="AM42" s="80">
        <v>0</v>
      </c>
      <c r="AN42" s="88" t="s">
        <v>887</v>
      </c>
      <c r="AO42" s="80" t="s">
        <v>897</v>
      </c>
      <c r="AP42" s="80" t="b">
        <v>0</v>
      </c>
      <c r="AQ42" s="88" t="s">
        <v>779</v>
      </c>
      <c r="AR42" s="80" t="s">
        <v>197</v>
      </c>
      <c r="AS42" s="80">
        <v>0</v>
      </c>
      <c r="AT42" s="80">
        <v>0</v>
      </c>
      <c r="AU42" s="80"/>
      <c r="AV42" s="80"/>
      <c r="AW42" s="80"/>
      <c r="AX42" s="80"/>
      <c r="AY42" s="80"/>
      <c r="AZ42" s="80"/>
      <c r="BA42" s="80"/>
      <c r="BB42" s="80"/>
      <c r="BC42">
        <v>1</v>
      </c>
      <c r="BD42" s="79" t="str">
        <f>REPLACE(INDEX(GroupVertices[Group],MATCH(Edges25[[#This Row],[Vertex 1]],GroupVertices[Vertex],0)),1,1,"")</f>
        <v>1</v>
      </c>
      <c r="BE42" s="79" t="str">
        <f>REPLACE(INDEX(GroupVertices[Group],MATCH(Edges25[[#This Row],[Vertex 2]],GroupVertices[Vertex],0)),1,1,"")</f>
        <v>1</v>
      </c>
      <c r="BF42" s="48">
        <v>1</v>
      </c>
      <c r="BG42" s="49">
        <v>2.0408163265306123</v>
      </c>
      <c r="BH42" s="48">
        <v>2</v>
      </c>
      <c r="BI42" s="49">
        <v>4.081632653061225</v>
      </c>
      <c r="BJ42" s="48">
        <v>0</v>
      </c>
      <c r="BK42" s="49">
        <v>0</v>
      </c>
      <c r="BL42" s="48">
        <v>46</v>
      </c>
      <c r="BM42" s="49">
        <v>93.87755102040816</v>
      </c>
      <c r="BN42" s="48">
        <v>49</v>
      </c>
    </row>
    <row r="43" spans="1:66" ht="15">
      <c r="A43" s="65" t="s">
        <v>273</v>
      </c>
      <c r="B43" s="65" t="s">
        <v>307</v>
      </c>
      <c r="C43" s="66"/>
      <c r="D43" s="67"/>
      <c r="E43" s="68"/>
      <c r="F43" s="69"/>
      <c r="G43" s="66"/>
      <c r="H43" s="70"/>
      <c r="I43" s="71"/>
      <c r="J43" s="71"/>
      <c r="K43" s="34" t="s">
        <v>65</v>
      </c>
      <c r="L43" s="78">
        <v>98</v>
      </c>
      <c r="M43" s="78"/>
      <c r="N43" s="73"/>
      <c r="O43" s="80" t="s">
        <v>420</v>
      </c>
      <c r="P43" s="82">
        <v>43698.83971064815</v>
      </c>
      <c r="Q43" s="80" t="s">
        <v>460</v>
      </c>
      <c r="R43" s="83" t="s">
        <v>500</v>
      </c>
      <c r="S43" s="80" t="s">
        <v>504</v>
      </c>
      <c r="T43" s="80"/>
      <c r="U43" s="80"/>
      <c r="V43" s="83" t="s">
        <v>551</v>
      </c>
      <c r="W43" s="82">
        <v>43698.83971064815</v>
      </c>
      <c r="X43" s="86">
        <v>43698</v>
      </c>
      <c r="Y43" s="88" t="s">
        <v>624</v>
      </c>
      <c r="Z43" s="83" t="s">
        <v>702</v>
      </c>
      <c r="AA43" s="80"/>
      <c r="AB43" s="80"/>
      <c r="AC43" s="88" t="s">
        <v>780</v>
      </c>
      <c r="AD43" s="80"/>
      <c r="AE43" s="80" t="b">
        <v>0</v>
      </c>
      <c r="AF43" s="80">
        <v>0</v>
      </c>
      <c r="AG43" s="88" t="s">
        <v>851</v>
      </c>
      <c r="AH43" s="80" t="b">
        <v>1</v>
      </c>
      <c r="AI43" s="80" t="s">
        <v>877</v>
      </c>
      <c r="AJ43" s="80"/>
      <c r="AK43" s="88" t="s">
        <v>818</v>
      </c>
      <c r="AL43" s="80" t="b">
        <v>0</v>
      </c>
      <c r="AM43" s="80">
        <v>0</v>
      </c>
      <c r="AN43" s="88" t="s">
        <v>887</v>
      </c>
      <c r="AO43" s="80" t="s">
        <v>891</v>
      </c>
      <c r="AP43" s="80" t="b">
        <v>0</v>
      </c>
      <c r="AQ43" s="88" t="s">
        <v>780</v>
      </c>
      <c r="AR43" s="80" t="s">
        <v>197</v>
      </c>
      <c r="AS43" s="80">
        <v>0</v>
      </c>
      <c r="AT43" s="80">
        <v>0</v>
      </c>
      <c r="AU43" s="80" t="s">
        <v>899</v>
      </c>
      <c r="AV43" s="80" t="s">
        <v>901</v>
      </c>
      <c r="AW43" s="80" t="s">
        <v>902</v>
      </c>
      <c r="AX43" s="80" t="s">
        <v>903</v>
      </c>
      <c r="AY43" s="80" t="s">
        <v>905</v>
      </c>
      <c r="AZ43" s="80" t="s">
        <v>907</v>
      </c>
      <c r="BA43" s="80" t="s">
        <v>909</v>
      </c>
      <c r="BB43" s="83" t="s">
        <v>910</v>
      </c>
      <c r="BC43">
        <v>1</v>
      </c>
      <c r="BD43" s="79" t="str">
        <f>REPLACE(INDEX(GroupVertices[Group],MATCH(Edges25[[#This Row],[Vertex 1]],GroupVertices[Vertex],0)),1,1,"")</f>
        <v>1</v>
      </c>
      <c r="BE43" s="79" t="str">
        <f>REPLACE(INDEX(GroupVertices[Group],MATCH(Edges25[[#This Row],[Vertex 2]],GroupVertices[Vertex],0)),1,1,"")</f>
        <v>1</v>
      </c>
      <c r="BF43" s="48">
        <v>0</v>
      </c>
      <c r="BG43" s="49">
        <v>0</v>
      </c>
      <c r="BH43" s="48">
        <v>4</v>
      </c>
      <c r="BI43" s="49">
        <v>19.047619047619047</v>
      </c>
      <c r="BJ43" s="48">
        <v>0</v>
      </c>
      <c r="BK43" s="49">
        <v>0</v>
      </c>
      <c r="BL43" s="48">
        <v>17</v>
      </c>
      <c r="BM43" s="49">
        <v>80.95238095238095</v>
      </c>
      <c r="BN43" s="48">
        <v>21</v>
      </c>
    </row>
    <row r="44" spans="1:66" ht="15">
      <c r="A44" s="65" t="s">
        <v>274</v>
      </c>
      <c r="B44" s="65" t="s">
        <v>308</v>
      </c>
      <c r="C44" s="66"/>
      <c r="D44" s="67"/>
      <c r="E44" s="68"/>
      <c r="F44" s="69"/>
      <c r="G44" s="66"/>
      <c r="H44" s="70"/>
      <c r="I44" s="71"/>
      <c r="J44" s="71"/>
      <c r="K44" s="34" t="s">
        <v>65</v>
      </c>
      <c r="L44" s="78">
        <v>99</v>
      </c>
      <c r="M44" s="78"/>
      <c r="N44" s="73"/>
      <c r="O44" s="80" t="s">
        <v>420</v>
      </c>
      <c r="P44" s="82">
        <v>43698.851435185185</v>
      </c>
      <c r="Q44" s="80" t="s">
        <v>461</v>
      </c>
      <c r="R44" s="83" t="s">
        <v>499</v>
      </c>
      <c r="S44" s="80" t="s">
        <v>504</v>
      </c>
      <c r="T44" s="80" t="s">
        <v>509</v>
      </c>
      <c r="U44" s="80"/>
      <c r="V44" s="83" t="s">
        <v>552</v>
      </c>
      <c r="W44" s="82">
        <v>43698.851435185185</v>
      </c>
      <c r="X44" s="86">
        <v>43698</v>
      </c>
      <c r="Y44" s="88" t="s">
        <v>625</v>
      </c>
      <c r="Z44" s="83" t="s">
        <v>703</v>
      </c>
      <c r="AA44" s="80"/>
      <c r="AB44" s="80"/>
      <c r="AC44" s="88" t="s">
        <v>781</v>
      </c>
      <c r="AD44" s="80"/>
      <c r="AE44" s="80" t="b">
        <v>0</v>
      </c>
      <c r="AF44" s="80">
        <v>0</v>
      </c>
      <c r="AG44" s="88" t="s">
        <v>839</v>
      </c>
      <c r="AH44" s="80" t="b">
        <v>1</v>
      </c>
      <c r="AI44" s="80" t="s">
        <v>884</v>
      </c>
      <c r="AJ44" s="80"/>
      <c r="AK44" s="88" t="s">
        <v>818</v>
      </c>
      <c r="AL44" s="80" t="b">
        <v>0</v>
      </c>
      <c r="AM44" s="80">
        <v>0</v>
      </c>
      <c r="AN44" s="88" t="s">
        <v>887</v>
      </c>
      <c r="AO44" s="80" t="s">
        <v>893</v>
      </c>
      <c r="AP44" s="80" t="b">
        <v>0</v>
      </c>
      <c r="AQ44" s="88" t="s">
        <v>781</v>
      </c>
      <c r="AR44" s="80" t="s">
        <v>197</v>
      </c>
      <c r="AS44" s="80">
        <v>0</v>
      </c>
      <c r="AT44" s="80">
        <v>0</v>
      </c>
      <c r="AU44" s="80"/>
      <c r="AV44" s="80"/>
      <c r="AW44" s="80"/>
      <c r="AX44" s="80"/>
      <c r="AY44" s="80"/>
      <c r="AZ44" s="80"/>
      <c r="BA44" s="80"/>
      <c r="BB44" s="80"/>
      <c r="BC44">
        <v>1</v>
      </c>
      <c r="BD44" s="79" t="str">
        <f>REPLACE(INDEX(GroupVertices[Group],MATCH(Edges25[[#This Row],[Vertex 1]],GroupVertices[Vertex],0)),1,1,"")</f>
        <v>1</v>
      </c>
      <c r="BE44" s="79" t="str">
        <f>REPLACE(INDEX(GroupVertices[Group],MATCH(Edges25[[#This Row],[Vertex 2]],GroupVertices[Vertex],0)),1,1,"")</f>
        <v>1</v>
      </c>
      <c r="BF44" s="48">
        <v>0</v>
      </c>
      <c r="BG44" s="49">
        <v>0</v>
      </c>
      <c r="BH44" s="48">
        <v>0</v>
      </c>
      <c r="BI44" s="49">
        <v>0</v>
      </c>
      <c r="BJ44" s="48">
        <v>0</v>
      </c>
      <c r="BK44" s="49">
        <v>0</v>
      </c>
      <c r="BL44" s="48">
        <v>20</v>
      </c>
      <c r="BM44" s="49">
        <v>100</v>
      </c>
      <c r="BN44" s="48">
        <v>20</v>
      </c>
    </row>
    <row r="45" spans="1:66" ht="15">
      <c r="A45" s="65" t="s">
        <v>275</v>
      </c>
      <c r="B45" s="65" t="s">
        <v>369</v>
      </c>
      <c r="C45" s="66"/>
      <c r="D45" s="67"/>
      <c r="E45" s="68"/>
      <c r="F45" s="69"/>
      <c r="G45" s="66"/>
      <c r="H45" s="70"/>
      <c r="I45" s="71"/>
      <c r="J45" s="71"/>
      <c r="K45" s="34" t="s">
        <v>65</v>
      </c>
      <c r="L45" s="78">
        <v>100</v>
      </c>
      <c r="M45" s="78"/>
      <c r="N45" s="73"/>
      <c r="O45" s="80" t="s">
        <v>419</v>
      </c>
      <c r="P45" s="82">
        <v>43698.8553125</v>
      </c>
      <c r="Q45" s="80" t="s">
        <v>462</v>
      </c>
      <c r="R45" s="83" t="s">
        <v>499</v>
      </c>
      <c r="S45" s="80" t="s">
        <v>504</v>
      </c>
      <c r="T45" s="80"/>
      <c r="U45" s="80"/>
      <c r="V45" s="83" t="s">
        <v>553</v>
      </c>
      <c r="W45" s="82">
        <v>43698.8553125</v>
      </c>
      <c r="X45" s="86">
        <v>43698</v>
      </c>
      <c r="Y45" s="88" t="s">
        <v>626</v>
      </c>
      <c r="Z45" s="83" t="s">
        <v>704</v>
      </c>
      <c r="AA45" s="80"/>
      <c r="AB45" s="80"/>
      <c r="AC45" s="88" t="s">
        <v>782</v>
      </c>
      <c r="AD45" s="80"/>
      <c r="AE45" s="80" t="b">
        <v>0</v>
      </c>
      <c r="AF45" s="80">
        <v>0</v>
      </c>
      <c r="AG45" s="88" t="s">
        <v>860</v>
      </c>
      <c r="AH45" s="80" t="b">
        <v>1</v>
      </c>
      <c r="AI45" s="80" t="s">
        <v>877</v>
      </c>
      <c r="AJ45" s="80"/>
      <c r="AK45" s="88" t="s">
        <v>818</v>
      </c>
      <c r="AL45" s="80" t="b">
        <v>0</v>
      </c>
      <c r="AM45" s="80">
        <v>0</v>
      </c>
      <c r="AN45" s="88" t="s">
        <v>887</v>
      </c>
      <c r="AO45" s="80" t="s">
        <v>895</v>
      </c>
      <c r="AP45" s="80" t="b">
        <v>0</v>
      </c>
      <c r="AQ45" s="88" t="s">
        <v>782</v>
      </c>
      <c r="AR45" s="80" t="s">
        <v>197</v>
      </c>
      <c r="AS45" s="80">
        <v>0</v>
      </c>
      <c r="AT45" s="80">
        <v>0</v>
      </c>
      <c r="AU45" s="80"/>
      <c r="AV45" s="80"/>
      <c r="AW45" s="80"/>
      <c r="AX45" s="80"/>
      <c r="AY45" s="80"/>
      <c r="AZ45" s="80"/>
      <c r="BA45" s="80"/>
      <c r="BB45" s="80"/>
      <c r="BC45">
        <v>1</v>
      </c>
      <c r="BD45" s="79" t="str">
        <f>REPLACE(INDEX(GroupVertices[Group],MATCH(Edges25[[#This Row],[Vertex 1]],GroupVertices[Vertex],0)),1,1,"")</f>
        <v>3</v>
      </c>
      <c r="BE45" s="79" t="str">
        <f>REPLACE(INDEX(GroupVertices[Group],MATCH(Edges25[[#This Row],[Vertex 2]],GroupVertices[Vertex],0)),1,1,"")</f>
        <v>3</v>
      </c>
      <c r="BF45" s="48"/>
      <c r="BG45" s="49"/>
      <c r="BH45" s="48"/>
      <c r="BI45" s="49"/>
      <c r="BJ45" s="48"/>
      <c r="BK45" s="49"/>
      <c r="BL45" s="48"/>
      <c r="BM45" s="49"/>
      <c r="BN45" s="48"/>
    </row>
    <row r="46" spans="1:66" ht="15">
      <c r="A46" s="65" t="s">
        <v>276</v>
      </c>
      <c r="B46" s="65" t="s">
        <v>308</v>
      </c>
      <c r="C46" s="66"/>
      <c r="D46" s="67"/>
      <c r="E46" s="68"/>
      <c r="F46" s="69"/>
      <c r="G46" s="66"/>
      <c r="H46" s="70"/>
      <c r="I46" s="71"/>
      <c r="J46" s="71"/>
      <c r="K46" s="34" t="s">
        <v>65</v>
      </c>
      <c r="L46" s="78">
        <v>113</v>
      </c>
      <c r="M46" s="78"/>
      <c r="N46" s="73"/>
      <c r="O46" s="80" t="s">
        <v>420</v>
      </c>
      <c r="P46" s="82">
        <v>43698.85922453704</v>
      </c>
      <c r="Q46" s="80" t="s">
        <v>463</v>
      </c>
      <c r="R46" s="83" t="s">
        <v>500</v>
      </c>
      <c r="S46" s="80" t="s">
        <v>504</v>
      </c>
      <c r="T46" s="80"/>
      <c r="U46" s="80"/>
      <c r="V46" s="83" t="s">
        <v>554</v>
      </c>
      <c r="W46" s="82">
        <v>43698.85922453704</v>
      </c>
      <c r="X46" s="86">
        <v>43698</v>
      </c>
      <c r="Y46" s="88" t="s">
        <v>627</v>
      </c>
      <c r="Z46" s="83" t="s">
        <v>705</v>
      </c>
      <c r="AA46" s="80"/>
      <c r="AB46" s="80"/>
      <c r="AC46" s="88" t="s">
        <v>783</v>
      </c>
      <c r="AD46" s="80"/>
      <c r="AE46" s="80" t="b">
        <v>0</v>
      </c>
      <c r="AF46" s="80">
        <v>0</v>
      </c>
      <c r="AG46" s="88" t="s">
        <v>839</v>
      </c>
      <c r="AH46" s="80" t="b">
        <v>1</v>
      </c>
      <c r="AI46" s="80" t="s">
        <v>877</v>
      </c>
      <c r="AJ46" s="80"/>
      <c r="AK46" s="88" t="s">
        <v>818</v>
      </c>
      <c r="AL46" s="80" t="b">
        <v>0</v>
      </c>
      <c r="AM46" s="80">
        <v>0</v>
      </c>
      <c r="AN46" s="88" t="s">
        <v>887</v>
      </c>
      <c r="AO46" s="80" t="s">
        <v>891</v>
      </c>
      <c r="AP46" s="80" t="b">
        <v>0</v>
      </c>
      <c r="AQ46" s="88" t="s">
        <v>783</v>
      </c>
      <c r="AR46" s="80" t="s">
        <v>197</v>
      </c>
      <c r="AS46" s="80">
        <v>0</v>
      </c>
      <c r="AT46" s="80">
        <v>0</v>
      </c>
      <c r="AU46" s="80"/>
      <c r="AV46" s="80"/>
      <c r="AW46" s="80"/>
      <c r="AX46" s="80"/>
      <c r="AY46" s="80"/>
      <c r="AZ46" s="80"/>
      <c r="BA46" s="80"/>
      <c r="BB46" s="80"/>
      <c r="BC46">
        <v>1</v>
      </c>
      <c r="BD46" s="79" t="str">
        <f>REPLACE(INDEX(GroupVertices[Group],MATCH(Edges25[[#This Row],[Vertex 1]],GroupVertices[Vertex],0)),1,1,"")</f>
        <v>1</v>
      </c>
      <c r="BE46" s="79" t="str">
        <f>REPLACE(INDEX(GroupVertices[Group],MATCH(Edges25[[#This Row],[Vertex 2]],GroupVertices[Vertex],0)),1,1,"")</f>
        <v>1</v>
      </c>
      <c r="BF46" s="48">
        <v>4</v>
      </c>
      <c r="BG46" s="49">
        <v>12.903225806451612</v>
      </c>
      <c r="BH46" s="48">
        <v>0</v>
      </c>
      <c r="BI46" s="49">
        <v>0</v>
      </c>
      <c r="BJ46" s="48">
        <v>0</v>
      </c>
      <c r="BK46" s="49">
        <v>0</v>
      </c>
      <c r="BL46" s="48">
        <v>27</v>
      </c>
      <c r="BM46" s="49">
        <v>87.09677419354838</v>
      </c>
      <c r="BN46" s="48">
        <v>31</v>
      </c>
    </row>
    <row r="47" spans="1:66" ht="15">
      <c r="A47" s="65" t="s">
        <v>277</v>
      </c>
      <c r="B47" s="65" t="s">
        <v>308</v>
      </c>
      <c r="C47" s="66"/>
      <c r="D47" s="67"/>
      <c r="E47" s="68"/>
      <c r="F47" s="69"/>
      <c r="G47" s="66"/>
      <c r="H47" s="70"/>
      <c r="I47" s="71"/>
      <c r="J47" s="71"/>
      <c r="K47" s="34" t="s">
        <v>65</v>
      </c>
      <c r="L47" s="78">
        <v>114</v>
      </c>
      <c r="M47" s="78"/>
      <c r="N47" s="73"/>
      <c r="O47" s="80" t="s">
        <v>420</v>
      </c>
      <c r="P47" s="82">
        <v>43698.86195601852</v>
      </c>
      <c r="Q47" s="80" t="s">
        <v>464</v>
      </c>
      <c r="R47" s="83" t="s">
        <v>499</v>
      </c>
      <c r="S47" s="80" t="s">
        <v>504</v>
      </c>
      <c r="T47" s="80"/>
      <c r="U47" s="80"/>
      <c r="V47" s="83" t="s">
        <v>555</v>
      </c>
      <c r="W47" s="82">
        <v>43698.86195601852</v>
      </c>
      <c r="X47" s="86">
        <v>43698</v>
      </c>
      <c r="Y47" s="88" t="s">
        <v>628</v>
      </c>
      <c r="Z47" s="83" t="s">
        <v>706</v>
      </c>
      <c r="AA47" s="80"/>
      <c r="AB47" s="80"/>
      <c r="AC47" s="88" t="s">
        <v>784</v>
      </c>
      <c r="AD47" s="80"/>
      <c r="AE47" s="80" t="b">
        <v>0</v>
      </c>
      <c r="AF47" s="80">
        <v>0</v>
      </c>
      <c r="AG47" s="88" t="s">
        <v>839</v>
      </c>
      <c r="AH47" s="80" t="b">
        <v>1</v>
      </c>
      <c r="AI47" s="80" t="s">
        <v>877</v>
      </c>
      <c r="AJ47" s="80"/>
      <c r="AK47" s="88" t="s">
        <v>818</v>
      </c>
      <c r="AL47" s="80" t="b">
        <v>0</v>
      </c>
      <c r="AM47" s="80">
        <v>0</v>
      </c>
      <c r="AN47" s="88" t="s">
        <v>887</v>
      </c>
      <c r="AO47" s="80" t="s">
        <v>893</v>
      </c>
      <c r="AP47" s="80" t="b">
        <v>0</v>
      </c>
      <c r="AQ47" s="88" t="s">
        <v>784</v>
      </c>
      <c r="AR47" s="80" t="s">
        <v>197</v>
      </c>
      <c r="AS47" s="80">
        <v>0</v>
      </c>
      <c r="AT47" s="80">
        <v>0</v>
      </c>
      <c r="AU47" s="80"/>
      <c r="AV47" s="80"/>
      <c r="AW47" s="80"/>
      <c r="AX47" s="80"/>
      <c r="AY47" s="80"/>
      <c r="AZ47" s="80"/>
      <c r="BA47" s="80"/>
      <c r="BB47" s="80"/>
      <c r="BC47">
        <v>1</v>
      </c>
      <c r="BD47" s="79" t="str">
        <f>REPLACE(INDEX(GroupVertices[Group],MATCH(Edges25[[#This Row],[Vertex 1]],GroupVertices[Vertex],0)),1,1,"")</f>
        <v>1</v>
      </c>
      <c r="BE47" s="79" t="str">
        <f>REPLACE(INDEX(GroupVertices[Group],MATCH(Edges25[[#This Row],[Vertex 2]],GroupVertices[Vertex],0)),1,1,"")</f>
        <v>1</v>
      </c>
      <c r="BF47" s="48">
        <v>0</v>
      </c>
      <c r="BG47" s="49">
        <v>0</v>
      </c>
      <c r="BH47" s="48">
        <v>1</v>
      </c>
      <c r="BI47" s="49">
        <v>20</v>
      </c>
      <c r="BJ47" s="48">
        <v>0</v>
      </c>
      <c r="BK47" s="49">
        <v>0</v>
      </c>
      <c r="BL47" s="48">
        <v>4</v>
      </c>
      <c r="BM47" s="49">
        <v>80</v>
      </c>
      <c r="BN47" s="48">
        <v>5</v>
      </c>
    </row>
    <row r="48" spans="1:66" ht="15">
      <c r="A48" s="65" t="s">
        <v>278</v>
      </c>
      <c r="B48" s="65" t="s">
        <v>382</v>
      </c>
      <c r="C48" s="66"/>
      <c r="D48" s="67"/>
      <c r="E48" s="68"/>
      <c r="F48" s="69"/>
      <c r="G48" s="66"/>
      <c r="H48" s="70"/>
      <c r="I48" s="71"/>
      <c r="J48" s="71"/>
      <c r="K48" s="34" t="s">
        <v>65</v>
      </c>
      <c r="L48" s="78">
        <v>115</v>
      </c>
      <c r="M48" s="78"/>
      <c r="N48" s="73"/>
      <c r="O48" s="80" t="s">
        <v>419</v>
      </c>
      <c r="P48" s="82">
        <v>43698.86699074074</v>
      </c>
      <c r="Q48" s="80" t="s">
        <v>465</v>
      </c>
      <c r="R48" s="83" t="s">
        <v>502</v>
      </c>
      <c r="S48" s="80" t="s">
        <v>504</v>
      </c>
      <c r="T48" s="80"/>
      <c r="U48" s="80"/>
      <c r="V48" s="83" t="s">
        <v>556</v>
      </c>
      <c r="W48" s="82">
        <v>43698.86699074074</v>
      </c>
      <c r="X48" s="86">
        <v>43698</v>
      </c>
      <c r="Y48" s="88" t="s">
        <v>629</v>
      </c>
      <c r="Z48" s="83" t="s">
        <v>707</v>
      </c>
      <c r="AA48" s="80"/>
      <c r="AB48" s="80"/>
      <c r="AC48" s="88" t="s">
        <v>785</v>
      </c>
      <c r="AD48" s="88" t="s">
        <v>826</v>
      </c>
      <c r="AE48" s="80" t="b">
        <v>0</v>
      </c>
      <c r="AF48" s="80">
        <v>1</v>
      </c>
      <c r="AG48" s="88" t="s">
        <v>861</v>
      </c>
      <c r="AH48" s="80" t="b">
        <v>1</v>
      </c>
      <c r="AI48" s="80" t="s">
        <v>877</v>
      </c>
      <c r="AJ48" s="80"/>
      <c r="AK48" s="88" t="s">
        <v>818</v>
      </c>
      <c r="AL48" s="80" t="b">
        <v>0</v>
      </c>
      <c r="AM48" s="80">
        <v>1</v>
      </c>
      <c r="AN48" s="88" t="s">
        <v>887</v>
      </c>
      <c r="AO48" s="80" t="s">
        <v>895</v>
      </c>
      <c r="AP48" s="80" t="b">
        <v>0</v>
      </c>
      <c r="AQ48" s="88" t="s">
        <v>826</v>
      </c>
      <c r="AR48" s="80" t="s">
        <v>197</v>
      </c>
      <c r="AS48" s="80">
        <v>0</v>
      </c>
      <c r="AT48" s="80">
        <v>0</v>
      </c>
      <c r="AU48" s="80"/>
      <c r="AV48" s="80"/>
      <c r="AW48" s="80"/>
      <c r="AX48" s="80"/>
      <c r="AY48" s="80"/>
      <c r="AZ48" s="80"/>
      <c r="BA48" s="80"/>
      <c r="BB48" s="80"/>
      <c r="BC48">
        <v>1</v>
      </c>
      <c r="BD48" s="79" t="str">
        <f>REPLACE(INDEX(GroupVertices[Group],MATCH(Edges25[[#This Row],[Vertex 1]],GroupVertices[Vertex],0)),1,1,"")</f>
        <v>6</v>
      </c>
      <c r="BE48" s="79" t="str">
        <f>REPLACE(INDEX(GroupVertices[Group],MATCH(Edges25[[#This Row],[Vertex 2]],GroupVertices[Vertex],0)),1,1,"")</f>
        <v>6</v>
      </c>
      <c r="BF48" s="48"/>
      <c r="BG48" s="49"/>
      <c r="BH48" s="48"/>
      <c r="BI48" s="49"/>
      <c r="BJ48" s="48"/>
      <c r="BK48" s="49"/>
      <c r="BL48" s="48"/>
      <c r="BM48" s="49"/>
      <c r="BN48" s="48"/>
    </row>
    <row r="49" spans="1:66" ht="15">
      <c r="A49" s="65" t="s">
        <v>279</v>
      </c>
      <c r="B49" s="65" t="s">
        <v>391</v>
      </c>
      <c r="C49" s="66"/>
      <c r="D49" s="67"/>
      <c r="E49" s="68"/>
      <c r="F49" s="69"/>
      <c r="G49" s="66"/>
      <c r="H49" s="70"/>
      <c r="I49" s="71"/>
      <c r="J49" s="71"/>
      <c r="K49" s="34" t="s">
        <v>65</v>
      </c>
      <c r="L49" s="78">
        <v>125</v>
      </c>
      <c r="M49" s="78"/>
      <c r="N49" s="73"/>
      <c r="O49" s="80" t="s">
        <v>419</v>
      </c>
      <c r="P49" s="82">
        <v>43698.867685185185</v>
      </c>
      <c r="Q49" s="80" t="s">
        <v>466</v>
      </c>
      <c r="R49" s="83" t="s">
        <v>499</v>
      </c>
      <c r="S49" s="80" t="s">
        <v>504</v>
      </c>
      <c r="T49" s="80"/>
      <c r="U49" s="80"/>
      <c r="V49" s="83" t="s">
        <v>557</v>
      </c>
      <c r="W49" s="82">
        <v>43698.867685185185</v>
      </c>
      <c r="X49" s="86">
        <v>43698</v>
      </c>
      <c r="Y49" s="88" t="s">
        <v>630</v>
      </c>
      <c r="Z49" s="83" t="s">
        <v>708</v>
      </c>
      <c r="AA49" s="80"/>
      <c r="AB49" s="80"/>
      <c r="AC49" s="88" t="s">
        <v>786</v>
      </c>
      <c r="AD49" s="88" t="s">
        <v>827</v>
      </c>
      <c r="AE49" s="80" t="b">
        <v>0</v>
      </c>
      <c r="AF49" s="80">
        <v>0</v>
      </c>
      <c r="AG49" s="88" t="s">
        <v>862</v>
      </c>
      <c r="AH49" s="80" t="b">
        <v>1</v>
      </c>
      <c r="AI49" s="80" t="s">
        <v>878</v>
      </c>
      <c r="AJ49" s="80"/>
      <c r="AK49" s="88" t="s">
        <v>818</v>
      </c>
      <c r="AL49" s="80" t="b">
        <v>0</v>
      </c>
      <c r="AM49" s="80">
        <v>0</v>
      </c>
      <c r="AN49" s="88" t="s">
        <v>887</v>
      </c>
      <c r="AO49" s="80" t="s">
        <v>895</v>
      </c>
      <c r="AP49" s="80" t="b">
        <v>0</v>
      </c>
      <c r="AQ49" s="88" t="s">
        <v>827</v>
      </c>
      <c r="AR49" s="80" t="s">
        <v>197</v>
      </c>
      <c r="AS49" s="80">
        <v>0</v>
      </c>
      <c r="AT49" s="80">
        <v>0</v>
      </c>
      <c r="AU49" s="80"/>
      <c r="AV49" s="80"/>
      <c r="AW49" s="80"/>
      <c r="AX49" s="80"/>
      <c r="AY49" s="80"/>
      <c r="AZ49" s="80"/>
      <c r="BA49" s="80"/>
      <c r="BB49" s="80"/>
      <c r="BC49">
        <v>8</v>
      </c>
      <c r="BD49" s="79" t="str">
        <f>REPLACE(INDEX(GroupVertices[Group],MATCH(Edges25[[#This Row],[Vertex 1]],GroupVertices[Vertex],0)),1,1,"")</f>
        <v>1</v>
      </c>
      <c r="BE49" s="79" t="str">
        <f>REPLACE(INDEX(GroupVertices[Group],MATCH(Edges25[[#This Row],[Vertex 2]],GroupVertices[Vertex],0)),1,1,"")</f>
        <v>1</v>
      </c>
      <c r="BF49" s="48"/>
      <c r="BG49" s="49"/>
      <c r="BH49" s="48"/>
      <c r="BI49" s="49"/>
      <c r="BJ49" s="48"/>
      <c r="BK49" s="49"/>
      <c r="BL49" s="48"/>
      <c r="BM49" s="49"/>
      <c r="BN49" s="48"/>
    </row>
    <row r="50" spans="1:66" ht="15">
      <c r="A50" s="65" t="s">
        <v>280</v>
      </c>
      <c r="B50" s="65" t="s">
        <v>308</v>
      </c>
      <c r="C50" s="66"/>
      <c r="D50" s="67"/>
      <c r="E50" s="68"/>
      <c r="F50" s="69"/>
      <c r="G50" s="66"/>
      <c r="H50" s="70"/>
      <c r="I50" s="71"/>
      <c r="J50" s="71"/>
      <c r="K50" s="34" t="s">
        <v>65</v>
      </c>
      <c r="L50" s="78">
        <v>128</v>
      </c>
      <c r="M50" s="78"/>
      <c r="N50" s="73"/>
      <c r="O50" s="80" t="s">
        <v>420</v>
      </c>
      <c r="P50" s="82">
        <v>43698.88917824074</v>
      </c>
      <c r="Q50" s="80" t="s">
        <v>467</v>
      </c>
      <c r="R50" s="83" t="s">
        <v>500</v>
      </c>
      <c r="S50" s="80" t="s">
        <v>504</v>
      </c>
      <c r="T50" s="80"/>
      <c r="U50" s="83" t="s">
        <v>519</v>
      </c>
      <c r="V50" s="83" t="s">
        <v>519</v>
      </c>
      <c r="W50" s="82">
        <v>43698.88917824074</v>
      </c>
      <c r="X50" s="86">
        <v>43698</v>
      </c>
      <c r="Y50" s="88" t="s">
        <v>631</v>
      </c>
      <c r="Z50" s="83" t="s">
        <v>709</v>
      </c>
      <c r="AA50" s="80"/>
      <c r="AB50" s="80"/>
      <c r="AC50" s="88" t="s">
        <v>787</v>
      </c>
      <c r="AD50" s="80"/>
      <c r="AE50" s="80" t="b">
        <v>0</v>
      </c>
      <c r="AF50" s="80">
        <v>0</v>
      </c>
      <c r="AG50" s="88" t="s">
        <v>839</v>
      </c>
      <c r="AH50" s="80" t="b">
        <v>1</v>
      </c>
      <c r="AI50" s="80" t="s">
        <v>878</v>
      </c>
      <c r="AJ50" s="80"/>
      <c r="AK50" s="88" t="s">
        <v>818</v>
      </c>
      <c r="AL50" s="80" t="b">
        <v>0</v>
      </c>
      <c r="AM50" s="80">
        <v>0</v>
      </c>
      <c r="AN50" s="88" t="s">
        <v>887</v>
      </c>
      <c r="AO50" s="80" t="s">
        <v>891</v>
      </c>
      <c r="AP50" s="80" t="b">
        <v>0</v>
      </c>
      <c r="AQ50" s="88" t="s">
        <v>787</v>
      </c>
      <c r="AR50" s="80" t="s">
        <v>197</v>
      </c>
      <c r="AS50" s="80">
        <v>0</v>
      </c>
      <c r="AT50" s="80">
        <v>0</v>
      </c>
      <c r="AU50" s="80"/>
      <c r="AV50" s="80"/>
      <c r="AW50" s="80"/>
      <c r="AX50" s="80"/>
      <c r="AY50" s="80"/>
      <c r="AZ50" s="80"/>
      <c r="BA50" s="80"/>
      <c r="BB50" s="80"/>
      <c r="BC50">
        <v>1</v>
      </c>
      <c r="BD50" s="79" t="str">
        <f>REPLACE(INDEX(GroupVertices[Group],MATCH(Edges25[[#This Row],[Vertex 1]],GroupVertices[Vertex],0)),1,1,"")</f>
        <v>1</v>
      </c>
      <c r="BE50" s="79" t="str">
        <f>REPLACE(INDEX(GroupVertices[Group],MATCH(Edges25[[#This Row],[Vertex 2]],GroupVertices[Vertex],0)),1,1,"")</f>
        <v>1</v>
      </c>
      <c r="BF50" s="48">
        <v>0</v>
      </c>
      <c r="BG50" s="49">
        <v>0</v>
      </c>
      <c r="BH50" s="48">
        <v>0</v>
      </c>
      <c r="BI50" s="49">
        <v>0</v>
      </c>
      <c r="BJ50" s="48">
        <v>0</v>
      </c>
      <c r="BK50" s="49">
        <v>0</v>
      </c>
      <c r="BL50" s="48">
        <v>1</v>
      </c>
      <c r="BM50" s="49">
        <v>100</v>
      </c>
      <c r="BN50" s="48">
        <v>1</v>
      </c>
    </row>
    <row r="51" spans="1:66" ht="15">
      <c r="A51" s="65" t="s">
        <v>281</v>
      </c>
      <c r="B51" s="65" t="s">
        <v>307</v>
      </c>
      <c r="C51" s="66"/>
      <c r="D51" s="67"/>
      <c r="E51" s="68"/>
      <c r="F51" s="69"/>
      <c r="G51" s="66"/>
      <c r="H51" s="70"/>
      <c r="I51" s="71"/>
      <c r="J51" s="71"/>
      <c r="K51" s="34" t="s">
        <v>65</v>
      </c>
      <c r="L51" s="78">
        <v>129</v>
      </c>
      <c r="M51" s="78"/>
      <c r="N51" s="73"/>
      <c r="O51" s="80" t="s">
        <v>420</v>
      </c>
      <c r="P51" s="82">
        <v>43698.89111111111</v>
      </c>
      <c r="Q51" s="80" t="s">
        <v>468</v>
      </c>
      <c r="R51" s="83" t="s">
        <v>499</v>
      </c>
      <c r="S51" s="80" t="s">
        <v>504</v>
      </c>
      <c r="T51" s="80"/>
      <c r="U51" s="80"/>
      <c r="V51" s="83" t="s">
        <v>558</v>
      </c>
      <c r="W51" s="82">
        <v>43698.89111111111</v>
      </c>
      <c r="X51" s="86">
        <v>43698</v>
      </c>
      <c r="Y51" s="88" t="s">
        <v>632</v>
      </c>
      <c r="Z51" s="83" t="s">
        <v>710</v>
      </c>
      <c r="AA51" s="80"/>
      <c r="AB51" s="80"/>
      <c r="AC51" s="88" t="s">
        <v>788</v>
      </c>
      <c r="AD51" s="80"/>
      <c r="AE51" s="80" t="b">
        <v>0</v>
      </c>
      <c r="AF51" s="80">
        <v>0</v>
      </c>
      <c r="AG51" s="88" t="s">
        <v>851</v>
      </c>
      <c r="AH51" s="80" t="b">
        <v>1</v>
      </c>
      <c r="AI51" s="80" t="s">
        <v>877</v>
      </c>
      <c r="AJ51" s="80"/>
      <c r="AK51" s="88" t="s">
        <v>818</v>
      </c>
      <c r="AL51" s="80" t="b">
        <v>0</v>
      </c>
      <c r="AM51" s="80">
        <v>0</v>
      </c>
      <c r="AN51" s="88" t="s">
        <v>887</v>
      </c>
      <c r="AO51" s="80" t="s">
        <v>893</v>
      </c>
      <c r="AP51" s="80" t="b">
        <v>0</v>
      </c>
      <c r="AQ51" s="88" t="s">
        <v>788</v>
      </c>
      <c r="AR51" s="80" t="s">
        <v>197</v>
      </c>
      <c r="AS51" s="80">
        <v>0</v>
      </c>
      <c r="AT51" s="80">
        <v>0</v>
      </c>
      <c r="AU51" s="80"/>
      <c r="AV51" s="80"/>
      <c r="AW51" s="80"/>
      <c r="AX51" s="80"/>
      <c r="AY51" s="80"/>
      <c r="AZ51" s="80"/>
      <c r="BA51" s="80"/>
      <c r="BB51" s="80"/>
      <c r="BC51">
        <v>1</v>
      </c>
      <c r="BD51" s="79" t="str">
        <f>REPLACE(INDEX(GroupVertices[Group],MATCH(Edges25[[#This Row],[Vertex 1]],GroupVertices[Vertex],0)),1,1,"")</f>
        <v>1</v>
      </c>
      <c r="BE51" s="79" t="str">
        <f>REPLACE(INDEX(GroupVertices[Group],MATCH(Edges25[[#This Row],[Vertex 2]],GroupVertices[Vertex],0)),1,1,"")</f>
        <v>1</v>
      </c>
      <c r="BF51" s="48">
        <v>1</v>
      </c>
      <c r="BG51" s="49">
        <v>11.11111111111111</v>
      </c>
      <c r="BH51" s="48">
        <v>1</v>
      </c>
      <c r="BI51" s="49">
        <v>11.11111111111111</v>
      </c>
      <c r="BJ51" s="48">
        <v>0</v>
      </c>
      <c r="BK51" s="49">
        <v>0</v>
      </c>
      <c r="BL51" s="48">
        <v>7</v>
      </c>
      <c r="BM51" s="49">
        <v>77.77777777777777</v>
      </c>
      <c r="BN51" s="48">
        <v>9</v>
      </c>
    </row>
    <row r="52" spans="1:66" ht="15">
      <c r="A52" s="65" t="s">
        <v>282</v>
      </c>
      <c r="B52" s="65" t="s">
        <v>308</v>
      </c>
      <c r="C52" s="66"/>
      <c r="D52" s="67"/>
      <c r="E52" s="68"/>
      <c r="F52" s="69"/>
      <c r="G52" s="66"/>
      <c r="H52" s="70"/>
      <c r="I52" s="71"/>
      <c r="J52" s="71"/>
      <c r="K52" s="34" t="s">
        <v>65</v>
      </c>
      <c r="L52" s="78">
        <v>130</v>
      </c>
      <c r="M52" s="78"/>
      <c r="N52" s="73"/>
      <c r="O52" s="80" t="s">
        <v>420</v>
      </c>
      <c r="P52" s="82">
        <v>43698.892916666664</v>
      </c>
      <c r="Q52" s="80" t="s">
        <v>469</v>
      </c>
      <c r="R52" s="83" t="s">
        <v>499</v>
      </c>
      <c r="S52" s="80" t="s">
        <v>504</v>
      </c>
      <c r="T52" s="80"/>
      <c r="U52" s="80"/>
      <c r="V52" s="83" t="s">
        <v>559</v>
      </c>
      <c r="W52" s="82">
        <v>43698.892916666664</v>
      </c>
      <c r="X52" s="86">
        <v>43698</v>
      </c>
      <c r="Y52" s="88" t="s">
        <v>633</v>
      </c>
      <c r="Z52" s="83" t="s">
        <v>711</v>
      </c>
      <c r="AA52" s="80"/>
      <c r="AB52" s="80"/>
      <c r="AC52" s="88" t="s">
        <v>789</v>
      </c>
      <c r="AD52" s="80"/>
      <c r="AE52" s="80" t="b">
        <v>0</v>
      </c>
      <c r="AF52" s="80">
        <v>0</v>
      </c>
      <c r="AG52" s="88" t="s">
        <v>839</v>
      </c>
      <c r="AH52" s="80" t="b">
        <v>1</v>
      </c>
      <c r="AI52" s="80" t="s">
        <v>877</v>
      </c>
      <c r="AJ52" s="80"/>
      <c r="AK52" s="88" t="s">
        <v>818</v>
      </c>
      <c r="AL52" s="80" t="b">
        <v>0</v>
      </c>
      <c r="AM52" s="80">
        <v>0</v>
      </c>
      <c r="AN52" s="88" t="s">
        <v>887</v>
      </c>
      <c r="AO52" s="80" t="s">
        <v>895</v>
      </c>
      <c r="AP52" s="80" t="b">
        <v>0</v>
      </c>
      <c r="AQ52" s="88" t="s">
        <v>789</v>
      </c>
      <c r="AR52" s="80" t="s">
        <v>197</v>
      </c>
      <c r="AS52" s="80">
        <v>0</v>
      </c>
      <c r="AT52" s="80">
        <v>0</v>
      </c>
      <c r="AU52" s="80"/>
      <c r="AV52" s="80"/>
      <c r="AW52" s="80"/>
      <c r="AX52" s="80"/>
      <c r="AY52" s="80"/>
      <c r="AZ52" s="80"/>
      <c r="BA52" s="80"/>
      <c r="BB52" s="80"/>
      <c r="BC52">
        <v>1</v>
      </c>
      <c r="BD52" s="79" t="str">
        <f>REPLACE(INDEX(GroupVertices[Group],MATCH(Edges25[[#This Row],[Vertex 1]],GroupVertices[Vertex],0)),1,1,"")</f>
        <v>1</v>
      </c>
      <c r="BE52" s="79" t="str">
        <f>REPLACE(INDEX(GroupVertices[Group],MATCH(Edges25[[#This Row],[Vertex 2]],GroupVertices[Vertex],0)),1,1,"")</f>
        <v>1</v>
      </c>
      <c r="BF52" s="48">
        <v>1</v>
      </c>
      <c r="BG52" s="49">
        <v>2.127659574468085</v>
      </c>
      <c r="BH52" s="48">
        <v>3</v>
      </c>
      <c r="BI52" s="49">
        <v>6.382978723404255</v>
      </c>
      <c r="BJ52" s="48">
        <v>0</v>
      </c>
      <c r="BK52" s="49">
        <v>0</v>
      </c>
      <c r="BL52" s="48">
        <v>43</v>
      </c>
      <c r="BM52" s="49">
        <v>91.48936170212765</v>
      </c>
      <c r="BN52" s="48">
        <v>47</v>
      </c>
    </row>
    <row r="53" spans="1:66" ht="15">
      <c r="A53" s="65" t="s">
        <v>283</v>
      </c>
      <c r="B53" s="65" t="s">
        <v>308</v>
      </c>
      <c r="C53" s="66"/>
      <c r="D53" s="67"/>
      <c r="E53" s="68"/>
      <c r="F53" s="69"/>
      <c r="G53" s="66"/>
      <c r="H53" s="70"/>
      <c r="I53" s="71"/>
      <c r="J53" s="71"/>
      <c r="K53" s="34" t="s">
        <v>65</v>
      </c>
      <c r="L53" s="78">
        <v>131</v>
      </c>
      <c r="M53" s="78"/>
      <c r="N53" s="73"/>
      <c r="O53" s="80" t="s">
        <v>420</v>
      </c>
      <c r="P53" s="82">
        <v>43698.89534722222</v>
      </c>
      <c r="Q53" s="80" t="s">
        <v>470</v>
      </c>
      <c r="R53" s="83" t="s">
        <v>500</v>
      </c>
      <c r="S53" s="80" t="s">
        <v>504</v>
      </c>
      <c r="T53" s="80" t="s">
        <v>510</v>
      </c>
      <c r="U53" s="80"/>
      <c r="V53" s="83" t="s">
        <v>560</v>
      </c>
      <c r="W53" s="82">
        <v>43698.89534722222</v>
      </c>
      <c r="X53" s="86">
        <v>43698</v>
      </c>
      <c r="Y53" s="88" t="s">
        <v>634</v>
      </c>
      <c r="Z53" s="83" t="s">
        <v>712</v>
      </c>
      <c r="AA53" s="80"/>
      <c r="AB53" s="80"/>
      <c r="AC53" s="88" t="s">
        <v>790</v>
      </c>
      <c r="AD53" s="80"/>
      <c r="AE53" s="80" t="b">
        <v>0</v>
      </c>
      <c r="AF53" s="80">
        <v>0</v>
      </c>
      <c r="AG53" s="88" t="s">
        <v>839</v>
      </c>
      <c r="AH53" s="80" t="b">
        <v>1</v>
      </c>
      <c r="AI53" s="80" t="s">
        <v>877</v>
      </c>
      <c r="AJ53" s="80"/>
      <c r="AK53" s="88" t="s">
        <v>818</v>
      </c>
      <c r="AL53" s="80" t="b">
        <v>0</v>
      </c>
      <c r="AM53" s="80">
        <v>0</v>
      </c>
      <c r="AN53" s="88" t="s">
        <v>887</v>
      </c>
      <c r="AO53" s="80" t="s">
        <v>891</v>
      </c>
      <c r="AP53" s="80" t="b">
        <v>0</v>
      </c>
      <c r="AQ53" s="88" t="s">
        <v>790</v>
      </c>
      <c r="AR53" s="80" t="s">
        <v>197</v>
      </c>
      <c r="AS53" s="80">
        <v>0</v>
      </c>
      <c r="AT53" s="80">
        <v>0</v>
      </c>
      <c r="AU53" s="80"/>
      <c r="AV53" s="80"/>
      <c r="AW53" s="80"/>
      <c r="AX53" s="80"/>
      <c r="AY53" s="80"/>
      <c r="AZ53" s="80"/>
      <c r="BA53" s="80"/>
      <c r="BB53" s="80"/>
      <c r="BC53">
        <v>1</v>
      </c>
      <c r="BD53" s="79" t="str">
        <f>REPLACE(INDEX(GroupVertices[Group],MATCH(Edges25[[#This Row],[Vertex 1]],GroupVertices[Vertex],0)),1,1,"")</f>
        <v>1</v>
      </c>
      <c r="BE53" s="79" t="str">
        <f>REPLACE(INDEX(GroupVertices[Group],MATCH(Edges25[[#This Row],[Vertex 2]],GroupVertices[Vertex],0)),1,1,"")</f>
        <v>1</v>
      </c>
      <c r="BF53" s="48">
        <v>0</v>
      </c>
      <c r="BG53" s="49">
        <v>0</v>
      </c>
      <c r="BH53" s="48">
        <v>1</v>
      </c>
      <c r="BI53" s="49">
        <v>5</v>
      </c>
      <c r="BJ53" s="48">
        <v>0</v>
      </c>
      <c r="BK53" s="49">
        <v>0</v>
      </c>
      <c r="BL53" s="48">
        <v>19</v>
      </c>
      <c r="BM53" s="49">
        <v>95</v>
      </c>
      <c r="BN53" s="48">
        <v>20</v>
      </c>
    </row>
    <row r="54" spans="1:66" ht="15">
      <c r="A54" s="65" t="s">
        <v>284</v>
      </c>
      <c r="B54" s="65" t="s">
        <v>393</v>
      </c>
      <c r="C54" s="66"/>
      <c r="D54" s="67"/>
      <c r="E54" s="68"/>
      <c r="F54" s="69"/>
      <c r="G54" s="66"/>
      <c r="H54" s="70"/>
      <c r="I54" s="71"/>
      <c r="J54" s="71"/>
      <c r="K54" s="34" t="s">
        <v>65</v>
      </c>
      <c r="L54" s="78">
        <v>132</v>
      </c>
      <c r="M54" s="78"/>
      <c r="N54" s="73"/>
      <c r="O54" s="80" t="s">
        <v>420</v>
      </c>
      <c r="P54" s="82">
        <v>43698.91422453704</v>
      </c>
      <c r="Q54" s="80" t="s">
        <v>471</v>
      </c>
      <c r="R54" s="83" t="s">
        <v>501</v>
      </c>
      <c r="S54" s="80" t="s">
        <v>504</v>
      </c>
      <c r="T54" s="80" t="s">
        <v>511</v>
      </c>
      <c r="U54" s="80"/>
      <c r="V54" s="83" t="s">
        <v>561</v>
      </c>
      <c r="W54" s="82">
        <v>43698.91422453704</v>
      </c>
      <c r="X54" s="86">
        <v>43698</v>
      </c>
      <c r="Y54" s="88" t="s">
        <v>635</v>
      </c>
      <c r="Z54" s="83" t="s">
        <v>713</v>
      </c>
      <c r="AA54" s="80"/>
      <c r="AB54" s="80"/>
      <c r="AC54" s="88" t="s">
        <v>791</v>
      </c>
      <c r="AD54" s="88" t="s">
        <v>828</v>
      </c>
      <c r="AE54" s="80" t="b">
        <v>0</v>
      </c>
      <c r="AF54" s="80">
        <v>1</v>
      </c>
      <c r="AG54" s="88" t="s">
        <v>863</v>
      </c>
      <c r="AH54" s="80" t="b">
        <v>1</v>
      </c>
      <c r="AI54" s="80" t="s">
        <v>877</v>
      </c>
      <c r="AJ54" s="80"/>
      <c r="AK54" s="88" t="s">
        <v>818</v>
      </c>
      <c r="AL54" s="80" t="b">
        <v>0</v>
      </c>
      <c r="AM54" s="80">
        <v>1</v>
      </c>
      <c r="AN54" s="88" t="s">
        <v>887</v>
      </c>
      <c r="AO54" s="80" t="s">
        <v>895</v>
      </c>
      <c r="AP54" s="80" t="b">
        <v>0</v>
      </c>
      <c r="AQ54" s="88" t="s">
        <v>828</v>
      </c>
      <c r="AR54" s="80" t="s">
        <v>197</v>
      </c>
      <c r="AS54" s="80">
        <v>0</v>
      </c>
      <c r="AT54" s="80">
        <v>0</v>
      </c>
      <c r="AU54" s="80"/>
      <c r="AV54" s="80"/>
      <c r="AW54" s="80"/>
      <c r="AX54" s="80"/>
      <c r="AY54" s="80"/>
      <c r="AZ54" s="80"/>
      <c r="BA54" s="80"/>
      <c r="BB54" s="80"/>
      <c r="BC54">
        <v>1</v>
      </c>
      <c r="BD54" s="79" t="str">
        <f>REPLACE(INDEX(GroupVertices[Group],MATCH(Edges25[[#This Row],[Vertex 1]],GroupVertices[Vertex],0)),1,1,"")</f>
        <v>4</v>
      </c>
      <c r="BE54" s="79" t="str">
        <f>REPLACE(INDEX(GroupVertices[Group],MATCH(Edges25[[#This Row],[Vertex 2]],GroupVertices[Vertex],0)),1,1,"")</f>
        <v>4</v>
      </c>
      <c r="BF54" s="48">
        <v>0</v>
      </c>
      <c r="BG54" s="49">
        <v>0</v>
      </c>
      <c r="BH54" s="48">
        <v>1</v>
      </c>
      <c r="BI54" s="49">
        <v>16.666666666666668</v>
      </c>
      <c r="BJ54" s="48">
        <v>0</v>
      </c>
      <c r="BK54" s="49">
        <v>0</v>
      </c>
      <c r="BL54" s="48">
        <v>5</v>
      </c>
      <c r="BM54" s="49">
        <v>83.33333333333333</v>
      </c>
      <c r="BN54" s="48">
        <v>6</v>
      </c>
    </row>
    <row r="55" spans="1:66" ht="15">
      <c r="A55" s="65" t="s">
        <v>284</v>
      </c>
      <c r="B55" s="65" t="s">
        <v>394</v>
      </c>
      <c r="C55" s="66"/>
      <c r="D55" s="67"/>
      <c r="E55" s="68"/>
      <c r="F55" s="69"/>
      <c r="G55" s="66"/>
      <c r="H55" s="70"/>
      <c r="I55" s="71"/>
      <c r="J55" s="71"/>
      <c r="K55" s="34" t="s">
        <v>65</v>
      </c>
      <c r="L55" s="78">
        <v>133</v>
      </c>
      <c r="M55" s="78"/>
      <c r="N55" s="73"/>
      <c r="O55" s="80" t="s">
        <v>420</v>
      </c>
      <c r="P55" s="82">
        <v>43698.9143287037</v>
      </c>
      <c r="Q55" s="80" t="s">
        <v>472</v>
      </c>
      <c r="R55" s="83" t="s">
        <v>501</v>
      </c>
      <c r="S55" s="80" t="s">
        <v>504</v>
      </c>
      <c r="T55" s="80"/>
      <c r="U55" s="80"/>
      <c r="V55" s="83" t="s">
        <v>561</v>
      </c>
      <c r="W55" s="82">
        <v>43698.9143287037</v>
      </c>
      <c r="X55" s="86">
        <v>43698</v>
      </c>
      <c r="Y55" s="88" t="s">
        <v>636</v>
      </c>
      <c r="Z55" s="83" t="s">
        <v>714</v>
      </c>
      <c r="AA55" s="80"/>
      <c r="AB55" s="80"/>
      <c r="AC55" s="88" t="s">
        <v>792</v>
      </c>
      <c r="AD55" s="88" t="s">
        <v>829</v>
      </c>
      <c r="AE55" s="80" t="b">
        <v>0</v>
      </c>
      <c r="AF55" s="80">
        <v>0</v>
      </c>
      <c r="AG55" s="88" t="s">
        <v>864</v>
      </c>
      <c r="AH55" s="80" t="b">
        <v>1</v>
      </c>
      <c r="AI55" s="80" t="s">
        <v>878</v>
      </c>
      <c r="AJ55" s="80"/>
      <c r="AK55" s="88" t="s">
        <v>818</v>
      </c>
      <c r="AL55" s="80" t="b">
        <v>0</v>
      </c>
      <c r="AM55" s="80">
        <v>0</v>
      </c>
      <c r="AN55" s="88" t="s">
        <v>887</v>
      </c>
      <c r="AO55" s="80" t="s">
        <v>895</v>
      </c>
      <c r="AP55" s="80" t="b">
        <v>0</v>
      </c>
      <c r="AQ55" s="88" t="s">
        <v>829</v>
      </c>
      <c r="AR55" s="80" t="s">
        <v>197</v>
      </c>
      <c r="AS55" s="80">
        <v>0</v>
      </c>
      <c r="AT55" s="80">
        <v>0</v>
      </c>
      <c r="AU55" s="80"/>
      <c r="AV55" s="80"/>
      <c r="AW55" s="80"/>
      <c r="AX55" s="80"/>
      <c r="AY55" s="80"/>
      <c r="AZ55" s="80"/>
      <c r="BA55" s="80"/>
      <c r="BB55" s="80"/>
      <c r="BC55">
        <v>1</v>
      </c>
      <c r="BD55" s="79" t="str">
        <f>REPLACE(INDEX(GroupVertices[Group],MATCH(Edges25[[#This Row],[Vertex 1]],GroupVertices[Vertex],0)),1,1,"")</f>
        <v>4</v>
      </c>
      <c r="BE55" s="79" t="str">
        <f>REPLACE(INDEX(GroupVertices[Group],MATCH(Edges25[[#This Row],[Vertex 2]],GroupVertices[Vertex],0)),1,1,"")</f>
        <v>4</v>
      </c>
      <c r="BF55" s="48">
        <v>0</v>
      </c>
      <c r="BG55" s="49">
        <v>0</v>
      </c>
      <c r="BH55" s="48">
        <v>0</v>
      </c>
      <c r="BI55" s="49">
        <v>0</v>
      </c>
      <c r="BJ55" s="48">
        <v>0</v>
      </c>
      <c r="BK55" s="49">
        <v>0</v>
      </c>
      <c r="BL55" s="48">
        <v>2</v>
      </c>
      <c r="BM55" s="49">
        <v>100</v>
      </c>
      <c r="BN55" s="48">
        <v>2</v>
      </c>
    </row>
    <row r="56" spans="1:66" ht="15">
      <c r="A56" s="65" t="s">
        <v>284</v>
      </c>
      <c r="B56" s="65" t="s">
        <v>395</v>
      </c>
      <c r="C56" s="66"/>
      <c r="D56" s="67"/>
      <c r="E56" s="68"/>
      <c r="F56" s="69"/>
      <c r="G56" s="66"/>
      <c r="H56" s="70"/>
      <c r="I56" s="71"/>
      <c r="J56" s="71"/>
      <c r="K56" s="34" t="s">
        <v>65</v>
      </c>
      <c r="L56" s="78">
        <v>134</v>
      </c>
      <c r="M56" s="78"/>
      <c r="N56" s="73"/>
      <c r="O56" s="80" t="s">
        <v>419</v>
      </c>
      <c r="P56" s="82">
        <v>43698.91442129629</v>
      </c>
      <c r="Q56" s="80" t="s">
        <v>473</v>
      </c>
      <c r="R56" s="83" t="s">
        <v>501</v>
      </c>
      <c r="S56" s="80" t="s">
        <v>504</v>
      </c>
      <c r="T56" s="80"/>
      <c r="U56" s="80"/>
      <c r="V56" s="83" t="s">
        <v>561</v>
      </c>
      <c r="W56" s="82">
        <v>43698.91442129629</v>
      </c>
      <c r="X56" s="86">
        <v>43698</v>
      </c>
      <c r="Y56" s="88" t="s">
        <v>637</v>
      </c>
      <c r="Z56" s="83" t="s">
        <v>715</v>
      </c>
      <c r="AA56" s="80"/>
      <c r="AB56" s="80"/>
      <c r="AC56" s="88" t="s">
        <v>793</v>
      </c>
      <c r="AD56" s="88" t="s">
        <v>830</v>
      </c>
      <c r="AE56" s="80" t="b">
        <v>0</v>
      </c>
      <c r="AF56" s="80">
        <v>0</v>
      </c>
      <c r="AG56" s="88" t="s">
        <v>865</v>
      </c>
      <c r="AH56" s="80" t="b">
        <v>1</v>
      </c>
      <c r="AI56" s="80" t="s">
        <v>878</v>
      </c>
      <c r="AJ56" s="80"/>
      <c r="AK56" s="88" t="s">
        <v>818</v>
      </c>
      <c r="AL56" s="80" t="b">
        <v>0</v>
      </c>
      <c r="AM56" s="80">
        <v>0</v>
      </c>
      <c r="AN56" s="88" t="s">
        <v>887</v>
      </c>
      <c r="AO56" s="80" t="s">
        <v>895</v>
      </c>
      <c r="AP56" s="80" t="b">
        <v>0</v>
      </c>
      <c r="AQ56" s="88" t="s">
        <v>830</v>
      </c>
      <c r="AR56" s="80" t="s">
        <v>197</v>
      </c>
      <c r="AS56" s="80">
        <v>0</v>
      </c>
      <c r="AT56" s="80">
        <v>0</v>
      </c>
      <c r="AU56" s="80"/>
      <c r="AV56" s="80"/>
      <c r="AW56" s="80"/>
      <c r="AX56" s="80"/>
      <c r="AY56" s="80"/>
      <c r="AZ56" s="80"/>
      <c r="BA56" s="80"/>
      <c r="BB56" s="80"/>
      <c r="BC56">
        <v>1</v>
      </c>
      <c r="BD56" s="79" t="str">
        <f>REPLACE(INDEX(GroupVertices[Group],MATCH(Edges25[[#This Row],[Vertex 1]],GroupVertices[Vertex],0)),1,1,"")</f>
        <v>4</v>
      </c>
      <c r="BE56" s="79" t="str">
        <f>REPLACE(INDEX(GroupVertices[Group],MATCH(Edges25[[#This Row],[Vertex 2]],GroupVertices[Vertex],0)),1,1,"")</f>
        <v>4</v>
      </c>
      <c r="BF56" s="48"/>
      <c r="BG56" s="49"/>
      <c r="BH56" s="48"/>
      <c r="BI56" s="49"/>
      <c r="BJ56" s="48"/>
      <c r="BK56" s="49"/>
      <c r="BL56" s="48"/>
      <c r="BM56" s="49"/>
      <c r="BN56" s="48"/>
    </row>
    <row r="57" spans="1:66" ht="15">
      <c r="A57" s="65" t="s">
        <v>284</v>
      </c>
      <c r="B57" s="65" t="s">
        <v>403</v>
      </c>
      <c r="C57" s="66"/>
      <c r="D57" s="67"/>
      <c r="E57" s="68"/>
      <c r="F57" s="69"/>
      <c r="G57" s="66"/>
      <c r="H57" s="70"/>
      <c r="I57" s="71"/>
      <c r="J57" s="71"/>
      <c r="K57" s="34" t="s">
        <v>65</v>
      </c>
      <c r="L57" s="78">
        <v>142</v>
      </c>
      <c r="M57" s="78"/>
      <c r="N57" s="73"/>
      <c r="O57" s="80" t="s">
        <v>419</v>
      </c>
      <c r="P57" s="82">
        <v>43698.914618055554</v>
      </c>
      <c r="Q57" s="80" t="s">
        <v>474</v>
      </c>
      <c r="R57" s="83" t="s">
        <v>501</v>
      </c>
      <c r="S57" s="80" t="s">
        <v>504</v>
      </c>
      <c r="T57" s="80"/>
      <c r="U57" s="80"/>
      <c r="V57" s="83" t="s">
        <v>561</v>
      </c>
      <c r="W57" s="82">
        <v>43698.914618055554</v>
      </c>
      <c r="X57" s="86">
        <v>43698</v>
      </c>
      <c r="Y57" s="88" t="s">
        <v>638</v>
      </c>
      <c r="Z57" s="83" t="s">
        <v>716</v>
      </c>
      <c r="AA57" s="80"/>
      <c r="AB57" s="80"/>
      <c r="AC57" s="88" t="s">
        <v>794</v>
      </c>
      <c r="AD57" s="88" t="s">
        <v>831</v>
      </c>
      <c r="AE57" s="80" t="b">
        <v>0</v>
      </c>
      <c r="AF57" s="80">
        <v>0</v>
      </c>
      <c r="AG57" s="88" t="s">
        <v>866</v>
      </c>
      <c r="AH57" s="80" t="b">
        <v>1</v>
      </c>
      <c r="AI57" s="80" t="s">
        <v>878</v>
      </c>
      <c r="AJ57" s="80"/>
      <c r="AK57" s="88" t="s">
        <v>818</v>
      </c>
      <c r="AL57" s="80" t="b">
        <v>0</v>
      </c>
      <c r="AM57" s="80">
        <v>0</v>
      </c>
      <c r="AN57" s="88" t="s">
        <v>887</v>
      </c>
      <c r="AO57" s="80" t="s">
        <v>895</v>
      </c>
      <c r="AP57" s="80" t="b">
        <v>0</v>
      </c>
      <c r="AQ57" s="88" t="s">
        <v>831</v>
      </c>
      <c r="AR57" s="80" t="s">
        <v>197</v>
      </c>
      <c r="AS57" s="80">
        <v>0</v>
      </c>
      <c r="AT57" s="80">
        <v>0</v>
      </c>
      <c r="AU57" s="80"/>
      <c r="AV57" s="80"/>
      <c r="AW57" s="80"/>
      <c r="AX57" s="80"/>
      <c r="AY57" s="80"/>
      <c r="AZ57" s="80"/>
      <c r="BA57" s="80"/>
      <c r="BB57" s="80"/>
      <c r="BC57">
        <v>1</v>
      </c>
      <c r="BD57" s="79" t="str">
        <f>REPLACE(INDEX(GroupVertices[Group],MATCH(Edges25[[#This Row],[Vertex 1]],GroupVertices[Vertex],0)),1,1,"")</f>
        <v>4</v>
      </c>
      <c r="BE57" s="79" t="str">
        <f>REPLACE(INDEX(GroupVertices[Group],MATCH(Edges25[[#This Row],[Vertex 2]],GroupVertices[Vertex],0)),1,1,"")</f>
        <v>4</v>
      </c>
      <c r="BF57" s="48"/>
      <c r="BG57" s="49"/>
      <c r="BH57" s="48"/>
      <c r="BI57" s="49"/>
      <c r="BJ57" s="48"/>
      <c r="BK57" s="49"/>
      <c r="BL57" s="48"/>
      <c r="BM57" s="49"/>
      <c r="BN57" s="48"/>
    </row>
    <row r="58" spans="1:66" ht="15">
      <c r="A58" s="65" t="s">
        <v>285</v>
      </c>
      <c r="B58" s="65" t="s">
        <v>308</v>
      </c>
      <c r="C58" s="66"/>
      <c r="D58" s="67"/>
      <c r="E58" s="68"/>
      <c r="F58" s="69"/>
      <c r="G58" s="66"/>
      <c r="H58" s="70"/>
      <c r="I58" s="71"/>
      <c r="J58" s="71"/>
      <c r="K58" s="34" t="s">
        <v>65</v>
      </c>
      <c r="L58" s="78">
        <v>151</v>
      </c>
      <c r="M58" s="78"/>
      <c r="N58" s="73"/>
      <c r="O58" s="80" t="s">
        <v>420</v>
      </c>
      <c r="P58" s="82">
        <v>43698.91483796296</v>
      </c>
      <c r="Q58" s="80" t="s">
        <v>475</v>
      </c>
      <c r="R58" s="83" t="s">
        <v>500</v>
      </c>
      <c r="S58" s="80" t="s">
        <v>504</v>
      </c>
      <c r="T58" s="80"/>
      <c r="U58" s="80"/>
      <c r="V58" s="83" t="s">
        <v>562</v>
      </c>
      <c r="W58" s="82">
        <v>43698.91483796296</v>
      </c>
      <c r="X58" s="86">
        <v>43698</v>
      </c>
      <c r="Y58" s="88" t="s">
        <v>639</v>
      </c>
      <c r="Z58" s="83" t="s">
        <v>717</v>
      </c>
      <c r="AA58" s="80"/>
      <c r="AB58" s="80"/>
      <c r="AC58" s="88" t="s">
        <v>795</v>
      </c>
      <c r="AD58" s="80"/>
      <c r="AE58" s="80" t="b">
        <v>0</v>
      </c>
      <c r="AF58" s="80">
        <v>0</v>
      </c>
      <c r="AG58" s="88" t="s">
        <v>839</v>
      </c>
      <c r="AH58" s="80" t="b">
        <v>1</v>
      </c>
      <c r="AI58" s="80" t="s">
        <v>877</v>
      </c>
      <c r="AJ58" s="80"/>
      <c r="AK58" s="88" t="s">
        <v>818</v>
      </c>
      <c r="AL58" s="80" t="b">
        <v>0</v>
      </c>
      <c r="AM58" s="80">
        <v>0</v>
      </c>
      <c r="AN58" s="88" t="s">
        <v>887</v>
      </c>
      <c r="AO58" s="80" t="s">
        <v>891</v>
      </c>
      <c r="AP58" s="80" t="b">
        <v>0</v>
      </c>
      <c r="AQ58" s="88" t="s">
        <v>795</v>
      </c>
      <c r="AR58" s="80" t="s">
        <v>197</v>
      </c>
      <c r="AS58" s="80">
        <v>0</v>
      </c>
      <c r="AT58" s="80">
        <v>0</v>
      </c>
      <c r="AU58" s="80"/>
      <c r="AV58" s="80"/>
      <c r="AW58" s="80"/>
      <c r="AX58" s="80"/>
      <c r="AY58" s="80"/>
      <c r="AZ58" s="80"/>
      <c r="BA58" s="80"/>
      <c r="BB58" s="80"/>
      <c r="BC58">
        <v>1</v>
      </c>
      <c r="BD58" s="79" t="str">
        <f>REPLACE(INDEX(GroupVertices[Group],MATCH(Edges25[[#This Row],[Vertex 1]],GroupVertices[Vertex],0)),1,1,"")</f>
        <v>1</v>
      </c>
      <c r="BE58" s="79" t="str">
        <f>REPLACE(INDEX(GroupVertices[Group],MATCH(Edges25[[#This Row],[Vertex 2]],GroupVertices[Vertex],0)),1,1,"")</f>
        <v>1</v>
      </c>
      <c r="BF58" s="48">
        <v>0</v>
      </c>
      <c r="BG58" s="49">
        <v>0</v>
      </c>
      <c r="BH58" s="48">
        <v>1</v>
      </c>
      <c r="BI58" s="49">
        <v>20</v>
      </c>
      <c r="BJ58" s="48">
        <v>0</v>
      </c>
      <c r="BK58" s="49">
        <v>0</v>
      </c>
      <c r="BL58" s="48">
        <v>4</v>
      </c>
      <c r="BM58" s="49">
        <v>80</v>
      </c>
      <c r="BN58" s="48">
        <v>5</v>
      </c>
    </row>
    <row r="59" spans="1:66" ht="15">
      <c r="A59" s="65" t="s">
        <v>286</v>
      </c>
      <c r="B59" s="65" t="s">
        <v>307</v>
      </c>
      <c r="C59" s="66"/>
      <c r="D59" s="67"/>
      <c r="E59" s="68"/>
      <c r="F59" s="69"/>
      <c r="G59" s="66"/>
      <c r="H59" s="70"/>
      <c r="I59" s="71"/>
      <c r="J59" s="71"/>
      <c r="K59" s="34" t="s">
        <v>65</v>
      </c>
      <c r="L59" s="78">
        <v>152</v>
      </c>
      <c r="M59" s="78"/>
      <c r="N59" s="73"/>
      <c r="O59" s="80" t="s">
        <v>420</v>
      </c>
      <c r="P59" s="82">
        <v>43698.922164351854</v>
      </c>
      <c r="Q59" s="80" t="s">
        <v>476</v>
      </c>
      <c r="R59" s="83" t="s">
        <v>499</v>
      </c>
      <c r="S59" s="80" t="s">
        <v>504</v>
      </c>
      <c r="T59" s="80"/>
      <c r="U59" s="80"/>
      <c r="V59" s="83" t="s">
        <v>563</v>
      </c>
      <c r="W59" s="82">
        <v>43698.922164351854</v>
      </c>
      <c r="X59" s="86">
        <v>43698</v>
      </c>
      <c r="Y59" s="88" t="s">
        <v>640</v>
      </c>
      <c r="Z59" s="83" t="s">
        <v>718</v>
      </c>
      <c r="AA59" s="80"/>
      <c r="AB59" s="80"/>
      <c r="AC59" s="88" t="s">
        <v>796</v>
      </c>
      <c r="AD59" s="80"/>
      <c r="AE59" s="80" t="b">
        <v>0</v>
      </c>
      <c r="AF59" s="80">
        <v>0</v>
      </c>
      <c r="AG59" s="88" t="s">
        <v>851</v>
      </c>
      <c r="AH59" s="80" t="b">
        <v>1</v>
      </c>
      <c r="AI59" s="80" t="s">
        <v>877</v>
      </c>
      <c r="AJ59" s="80"/>
      <c r="AK59" s="88" t="s">
        <v>818</v>
      </c>
      <c r="AL59" s="80" t="b">
        <v>0</v>
      </c>
      <c r="AM59" s="80">
        <v>0</v>
      </c>
      <c r="AN59" s="88" t="s">
        <v>887</v>
      </c>
      <c r="AO59" s="80" t="s">
        <v>895</v>
      </c>
      <c r="AP59" s="80" t="b">
        <v>0</v>
      </c>
      <c r="AQ59" s="88" t="s">
        <v>796</v>
      </c>
      <c r="AR59" s="80" t="s">
        <v>197</v>
      </c>
      <c r="AS59" s="80">
        <v>0</v>
      </c>
      <c r="AT59" s="80">
        <v>0</v>
      </c>
      <c r="AU59" s="80"/>
      <c r="AV59" s="80"/>
      <c r="AW59" s="80"/>
      <c r="AX59" s="80"/>
      <c r="AY59" s="80"/>
      <c r="AZ59" s="80"/>
      <c r="BA59" s="80"/>
      <c r="BB59" s="80"/>
      <c r="BC59">
        <v>1</v>
      </c>
      <c r="BD59" s="79" t="str">
        <f>REPLACE(INDEX(GroupVertices[Group],MATCH(Edges25[[#This Row],[Vertex 1]],GroupVertices[Vertex],0)),1,1,"")</f>
        <v>1</v>
      </c>
      <c r="BE59" s="79" t="str">
        <f>REPLACE(INDEX(GroupVertices[Group],MATCH(Edges25[[#This Row],[Vertex 2]],GroupVertices[Vertex],0)),1,1,"")</f>
        <v>1</v>
      </c>
      <c r="BF59" s="48">
        <v>1</v>
      </c>
      <c r="BG59" s="49">
        <v>7.6923076923076925</v>
      </c>
      <c r="BH59" s="48">
        <v>0</v>
      </c>
      <c r="BI59" s="49">
        <v>0</v>
      </c>
      <c r="BJ59" s="48">
        <v>0</v>
      </c>
      <c r="BK59" s="49">
        <v>0</v>
      </c>
      <c r="BL59" s="48">
        <v>12</v>
      </c>
      <c r="BM59" s="49">
        <v>92.3076923076923</v>
      </c>
      <c r="BN59" s="48">
        <v>13</v>
      </c>
    </row>
    <row r="60" spans="1:66" ht="15">
      <c r="A60" s="65" t="s">
        <v>287</v>
      </c>
      <c r="B60" s="65" t="s">
        <v>287</v>
      </c>
      <c r="C60" s="66"/>
      <c r="D60" s="67"/>
      <c r="E60" s="68"/>
      <c r="F60" s="69"/>
      <c r="G60" s="66"/>
      <c r="H60" s="70"/>
      <c r="I60" s="71"/>
      <c r="J60" s="71"/>
      <c r="K60" s="34" t="s">
        <v>65</v>
      </c>
      <c r="L60" s="78">
        <v>153</v>
      </c>
      <c r="M60" s="78"/>
      <c r="N60" s="73"/>
      <c r="O60" s="80" t="s">
        <v>197</v>
      </c>
      <c r="P60" s="82">
        <v>43698.930983796294</v>
      </c>
      <c r="Q60" s="80" t="s">
        <v>477</v>
      </c>
      <c r="R60" s="83" t="s">
        <v>499</v>
      </c>
      <c r="S60" s="80" t="s">
        <v>504</v>
      </c>
      <c r="T60" s="80"/>
      <c r="U60" s="80"/>
      <c r="V60" s="83" t="s">
        <v>564</v>
      </c>
      <c r="W60" s="82">
        <v>43698.930983796294</v>
      </c>
      <c r="X60" s="86">
        <v>43698</v>
      </c>
      <c r="Y60" s="88" t="s">
        <v>641</v>
      </c>
      <c r="Z60" s="83" t="s">
        <v>719</v>
      </c>
      <c r="AA60" s="80"/>
      <c r="AB60" s="80"/>
      <c r="AC60" s="88" t="s">
        <v>797</v>
      </c>
      <c r="AD60" s="80"/>
      <c r="AE60" s="80" t="b">
        <v>0</v>
      </c>
      <c r="AF60" s="80">
        <v>1</v>
      </c>
      <c r="AG60" s="88" t="s">
        <v>867</v>
      </c>
      <c r="AH60" s="80" t="b">
        <v>1</v>
      </c>
      <c r="AI60" s="80" t="s">
        <v>878</v>
      </c>
      <c r="AJ60" s="80"/>
      <c r="AK60" s="88" t="s">
        <v>818</v>
      </c>
      <c r="AL60" s="80" t="b">
        <v>0</v>
      </c>
      <c r="AM60" s="80">
        <v>0</v>
      </c>
      <c r="AN60" s="88" t="s">
        <v>887</v>
      </c>
      <c r="AO60" s="80" t="s">
        <v>893</v>
      </c>
      <c r="AP60" s="80" t="b">
        <v>0</v>
      </c>
      <c r="AQ60" s="88" t="s">
        <v>797</v>
      </c>
      <c r="AR60" s="80" t="s">
        <v>197</v>
      </c>
      <c r="AS60" s="80">
        <v>0</v>
      </c>
      <c r="AT60" s="80">
        <v>0</v>
      </c>
      <c r="AU60" s="80"/>
      <c r="AV60" s="80"/>
      <c r="AW60" s="80"/>
      <c r="AX60" s="80"/>
      <c r="AY60" s="80"/>
      <c r="AZ60" s="80"/>
      <c r="BA60" s="80"/>
      <c r="BB60" s="80"/>
      <c r="BC60">
        <v>1</v>
      </c>
      <c r="BD60" s="79" t="str">
        <f>REPLACE(INDEX(GroupVertices[Group],MATCH(Edges25[[#This Row],[Vertex 1]],GroupVertices[Vertex],0)),1,1,"")</f>
        <v>10</v>
      </c>
      <c r="BE60" s="79" t="str">
        <f>REPLACE(INDEX(GroupVertices[Group],MATCH(Edges25[[#This Row],[Vertex 2]],GroupVertices[Vertex],0)),1,1,"")</f>
        <v>10</v>
      </c>
      <c r="BF60" s="48">
        <v>0</v>
      </c>
      <c r="BG60" s="49">
        <v>0</v>
      </c>
      <c r="BH60" s="48">
        <v>0</v>
      </c>
      <c r="BI60" s="49">
        <v>0</v>
      </c>
      <c r="BJ60" s="48">
        <v>0</v>
      </c>
      <c r="BK60" s="49">
        <v>0</v>
      </c>
      <c r="BL60" s="48">
        <v>1</v>
      </c>
      <c r="BM60" s="49">
        <v>100</v>
      </c>
      <c r="BN60" s="48">
        <v>1</v>
      </c>
    </row>
    <row r="61" spans="1:66" ht="15">
      <c r="A61" s="65" t="s">
        <v>288</v>
      </c>
      <c r="B61" s="65" t="s">
        <v>288</v>
      </c>
      <c r="C61" s="66"/>
      <c r="D61" s="67"/>
      <c r="E61" s="68"/>
      <c r="F61" s="69"/>
      <c r="G61" s="66"/>
      <c r="H61" s="70"/>
      <c r="I61" s="71"/>
      <c r="J61" s="71"/>
      <c r="K61" s="34" t="s">
        <v>65</v>
      </c>
      <c r="L61" s="78">
        <v>154</v>
      </c>
      <c r="M61" s="78"/>
      <c r="N61" s="73"/>
      <c r="O61" s="80" t="s">
        <v>197</v>
      </c>
      <c r="P61" s="82">
        <v>43698.93226851852</v>
      </c>
      <c r="Q61" s="80" t="s">
        <v>478</v>
      </c>
      <c r="R61" s="83" t="s">
        <v>503</v>
      </c>
      <c r="S61" s="80" t="s">
        <v>504</v>
      </c>
      <c r="T61" s="80" t="s">
        <v>512</v>
      </c>
      <c r="U61" s="80"/>
      <c r="V61" s="83" t="s">
        <v>565</v>
      </c>
      <c r="W61" s="82">
        <v>43698.93226851852</v>
      </c>
      <c r="X61" s="86">
        <v>43698</v>
      </c>
      <c r="Y61" s="88" t="s">
        <v>642</v>
      </c>
      <c r="Z61" s="83" t="s">
        <v>720</v>
      </c>
      <c r="AA61" s="80"/>
      <c r="AB61" s="80"/>
      <c r="AC61" s="88" t="s">
        <v>798</v>
      </c>
      <c r="AD61" s="88" t="s">
        <v>832</v>
      </c>
      <c r="AE61" s="80" t="b">
        <v>0</v>
      </c>
      <c r="AF61" s="80">
        <v>0</v>
      </c>
      <c r="AG61" s="88" t="s">
        <v>868</v>
      </c>
      <c r="AH61" s="80" t="b">
        <v>1</v>
      </c>
      <c r="AI61" s="80" t="s">
        <v>877</v>
      </c>
      <c r="AJ61" s="80"/>
      <c r="AK61" s="88" t="s">
        <v>818</v>
      </c>
      <c r="AL61" s="80" t="b">
        <v>0</v>
      </c>
      <c r="AM61" s="80">
        <v>0</v>
      </c>
      <c r="AN61" s="88" t="s">
        <v>887</v>
      </c>
      <c r="AO61" s="80" t="s">
        <v>893</v>
      </c>
      <c r="AP61" s="80" t="b">
        <v>0</v>
      </c>
      <c r="AQ61" s="88" t="s">
        <v>832</v>
      </c>
      <c r="AR61" s="80" t="s">
        <v>197</v>
      </c>
      <c r="AS61" s="80">
        <v>0</v>
      </c>
      <c r="AT61" s="80">
        <v>0</v>
      </c>
      <c r="AU61" s="80"/>
      <c r="AV61" s="80"/>
      <c r="AW61" s="80"/>
      <c r="AX61" s="80"/>
      <c r="AY61" s="80"/>
      <c r="AZ61" s="80"/>
      <c r="BA61" s="80"/>
      <c r="BB61" s="80"/>
      <c r="BC61">
        <v>2</v>
      </c>
      <c r="BD61" s="79" t="str">
        <f>REPLACE(INDEX(GroupVertices[Group],MATCH(Edges25[[#This Row],[Vertex 1]],GroupVertices[Vertex],0)),1,1,"")</f>
        <v>10</v>
      </c>
      <c r="BE61" s="79" t="str">
        <f>REPLACE(INDEX(GroupVertices[Group],MATCH(Edges25[[#This Row],[Vertex 2]],GroupVertices[Vertex],0)),1,1,"")</f>
        <v>10</v>
      </c>
      <c r="BF61" s="48">
        <v>0</v>
      </c>
      <c r="BG61" s="49">
        <v>0</v>
      </c>
      <c r="BH61" s="48">
        <v>3</v>
      </c>
      <c r="BI61" s="49">
        <v>14.285714285714286</v>
      </c>
      <c r="BJ61" s="48">
        <v>0</v>
      </c>
      <c r="BK61" s="49">
        <v>0</v>
      </c>
      <c r="BL61" s="48">
        <v>18</v>
      </c>
      <c r="BM61" s="49">
        <v>85.71428571428571</v>
      </c>
      <c r="BN61" s="48">
        <v>21</v>
      </c>
    </row>
    <row r="62" spans="1:66" ht="15">
      <c r="A62" s="65" t="s">
        <v>289</v>
      </c>
      <c r="B62" s="65" t="s">
        <v>308</v>
      </c>
      <c r="C62" s="66"/>
      <c r="D62" s="67"/>
      <c r="E62" s="68"/>
      <c r="F62" s="69"/>
      <c r="G62" s="66"/>
      <c r="H62" s="70"/>
      <c r="I62" s="71"/>
      <c r="J62" s="71"/>
      <c r="K62" s="34" t="s">
        <v>65</v>
      </c>
      <c r="L62" s="78">
        <v>155</v>
      </c>
      <c r="M62" s="78"/>
      <c r="N62" s="73"/>
      <c r="O62" s="80" t="s">
        <v>420</v>
      </c>
      <c r="P62" s="82">
        <v>43698.960810185185</v>
      </c>
      <c r="Q62" s="80" t="s">
        <v>479</v>
      </c>
      <c r="R62" s="83" t="s">
        <v>500</v>
      </c>
      <c r="S62" s="80" t="s">
        <v>504</v>
      </c>
      <c r="T62" s="80" t="s">
        <v>513</v>
      </c>
      <c r="U62" s="80"/>
      <c r="V62" s="83" t="s">
        <v>566</v>
      </c>
      <c r="W62" s="82">
        <v>43698.960810185185</v>
      </c>
      <c r="X62" s="86">
        <v>43698</v>
      </c>
      <c r="Y62" s="88" t="s">
        <v>643</v>
      </c>
      <c r="Z62" s="83" t="s">
        <v>721</v>
      </c>
      <c r="AA62" s="80"/>
      <c r="AB62" s="80"/>
      <c r="AC62" s="88" t="s">
        <v>799</v>
      </c>
      <c r="AD62" s="80"/>
      <c r="AE62" s="80" t="b">
        <v>0</v>
      </c>
      <c r="AF62" s="80">
        <v>0</v>
      </c>
      <c r="AG62" s="88" t="s">
        <v>839</v>
      </c>
      <c r="AH62" s="80" t="b">
        <v>1</v>
      </c>
      <c r="AI62" s="80" t="s">
        <v>877</v>
      </c>
      <c r="AJ62" s="80"/>
      <c r="AK62" s="88" t="s">
        <v>818</v>
      </c>
      <c r="AL62" s="80" t="b">
        <v>0</v>
      </c>
      <c r="AM62" s="80">
        <v>0</v>
      </c>
      <c r="AN62" s="88" t="s">
        <v>887</v>
      </c>
      <c r="AO62" s="80" t="s">
        <v>891</v>
      </c>
      <c r="AP62" s="80" t="b">
        <v>0</v>
      </c>
      <c r="AQ62" s="88" t="s">
        <v>799</v>
      </c>
      <c r="AR62" s="80" t="s">
        <v>197</v>
      </c>
      <c r="AS62" s="80">
        <v>0</v>
      </c>
      <c r="AT62" s="80">
        <v>0</v>
      </c>
      <c r="AU62" s="80"/>
      <c r="AV62" s="80"/>
      <c r="AW62" s="80"/>
      <c r="AX62" s="80"/>
      <c r="AY62" s="80"/>
      <c r="AZ62" s="80"/>
      <c r="BA62" s="80"/>
      <c r="BB62" s="80"/>
      <c r="BC62">
        <v>1</v>
      </c>
      <c r="BD62" s="79" t="str">
        <f>REPLACE(INDEX(GroupVertices[Group],MATCH(Edges25[[#This Row],[Vertex 1]],GroupVertices[Vertex],0)),1,1,"")</f>
        <v>1</v>
      </c>
      <c r="BE62" s="79" t="str">
        <f>REPLACE(INDEX(GroupVertices[Group],MATCH(Edges25[[#This Row],[Vertex 2]],GroupVertices[Vertex],0)),1,1,"")</f>
        <v>1</v>
      </c>
      <c r="BF62" s="48">
        <v>0</v>
      </c>
      <c r="BG62" s="49">
        <v>0</v>
      </c>
      <c r="BH62" s="48">
        <v>0</v>
      </c>
      <c r="BI62" s="49">
        <v>0</v>
      </c>
      <c r="BJ62" s="48">
        <v>0</v>
      </c>
      <c r="BK62" s="49">
        <v>0</v>
      </c>
      <c r="BL62" s="48">
        <v>8</v>
      </c>
      <c r="BM62" s="49">
        <v>100</v>
      </c>
      <c r="BN62" s="48">
        <v>8</v>
      </c>
    </row>
    <row r="63" spans="1:66" ht="15">
      <c r="A63" s="65" t="s">
        <v>290</v>
      </c>
      <c r="B63" s="65" t="s">
        <v>307</v>
      </c>
      <c r="C63" s="66"/>
      <c r="D63" s="67"/>
      <c r="E63" s="68"/>
      <c r="F63" s="69"/>
      <c r="G63" s="66"/>
      <c r="H63" s="70"/>
      <c r="I63" s="71"/>
      <c r="J63" s="71"/>
      <c r="K63" s="34" t="s">
        <v>65</v>
      </c>
      <c r="L63" s="78">
        <v>156</v>
      </c>
      <c r="M63" s="78"/>
      <c r="N63" s="73"/>
      <c r="O63" s="80" t="s">
        <v>419</v>
      </c>
      <c r="P63" s="82">
        <v>43698.97368055556</v>
      </c>
      <c r="Q63" s="80" t="s">
        <v>480</v>
      </c>
      <c r="R63" s="83" t="s">
        <v>501</v>
      </c>
      <c r="S63" s="80" t="s">
        <v>504</v>
      </c>
      <c r="T63" s="80"/>
      <c r="U63" s="80"/>
      <c r="V63" s="83" t="s">
        <v>567</v>
      </c>
      <c r="W63" s="82">
        <v>43698.97368055556</v>
      </c>
      <c r="X63" s="86">
        <v>43698</v>
      </c>
      <c r="Y63" s="88" t="s">
        <v>644</v>
      </c>
      <c r="Z63" s="83" t="s">
        <v>722</v>
      </c>
      <c r="AA63" s="80"/>
      <c r="AB63" s="80"/>
      <c r="AC63" s="88" t="s">
        <v>800</v>
      </c>
      <c r="AD63" s="88" t="s">
        <v>818</v>
      </c>
      <c r="AE63" s="80" t="b">
        <v>0</v>
      </c>
      <c r="AF63" s="80">
        <v>2</v>
      </c>
      <c r="AG63" s="88" t="s">
        <v>839</v>
      </c>
      <c r="AH63" s="80" t="b">
        <v>1</v>
      </c>
      <c r="AI63" s="80" t="s">
        <v>877</v>
      </c>
      <c r="AJ63" s="80"/>
      <c r="AK63" s="88" t="s">
        <v>818</v>
      </c>
      <c r="AL63" s="80" t="b">
        <v>0</v>
      </c>
      <c r="AM63" s="80">
        <v>0</v>
      </c>
      <c r="AN63" s="88" t="s">
        <v>887</v>
      </c>
      <c r="AO63" s="80" t="s">
        <v>895</v>
      </c>
      <c r="AP63" s="80" t="b">
        <v>0</v>
      </c>
      <c r="AQ63" s="88" t="s">
        <v>818</v>
      </c>
      <c r="AR63" s="80" t="s">
        <v>197</v>
      </c>
      <c r="AS63" s="80">
        <v>0</v>
      </c>
      <c r="AT63" s="80">
        <v>0</v>
      </c>
      <c r="AU63" s="80"/>
      <c r="AV63" s="80"/>
      <c r="AW63" s="80"/>
      <c r="AX63" s="80"/>
      <c r="AY63" s="80"/>
      <c r="AZ63" s="80"/>
      <c r="BA63" s="80"/>
      <c r="BB63" s="80"/>
      <c r="BC63">
        <v>1</v>
      </c>
      <c r="BD63" s="79" t="str">
        <f>REPLACE(INDEX(GroupVertices[Group],MATCH(Edges25[[#This Row],[Vertex 1]],GroupVertices[Vertex],0)),1,1,"")</f>
        <v>1</v>
      </c>
      <c r="BE63" s="79" t="str">
        <f>REPLACE(INDEX(GroupVertices[Group],MATCH(Edges25[[#This Row],[Vertex 2]],GroupVertices[Vertex],0)),1,1,"")</f>
        <v>1</v>
      </c>
      <c r="BF63" s="48"/>
      <c r="BG63" s="49"/>
      <c r="BH63" s="48"/>
      <c r="BI63" s="49"/>
      <c r="BJ63" s="48"/>
      <c r="BK63" s="49"/>
      <c r="BL63" s="48"/>
      <c r="BM63" s="49"/>
      <c r="BN63" s="48"/>
    </row>
    <row r="64" spans="1:66" ht="15">
      <c r="A64" s="65" t="s">
        <v>291</v>
      </c>
      <c r="B64" s="65" t="s">
        <v>307</v>
      </c>
      <c r="C64" s="66"/>
      <c r="D64" s="67"/>
      <c r="E64" s="68"/>
      <c r="F64" s="69"/>
      <c r="G64" s="66"/>
      <c r="H64" s="70"/>
      <c r="I64" s="71"/>
      <c r="J64" s="71"/>
      <c r="K64" s="34" t="s">
        <v>65</v>
      </c>
      <c r="L64" s="78">
        <v>158</v>
      </c>
      <c r="M64" s="78"/>
      <c r="N64" s="73"/>
      <c r="O64" s="80" t="s">
        <v>419</v>
      </c>
      <c r="P64" s="82">
        <v>43699.01385416667</v>
      </c>
      <c r="Q64" s="80" t="s">
        <v>481</v>
      </c>
      <c r="R64" s="83" t="s">
        <v>498</v>
      </c>
      <c r="S64" s="80" t="s">
        <v>504</v>
      </c>
      <c r="T64" s="80"/>
      <c r="U64" s="80"/>
      <c r="V64" s="83" t="s">
        <v>568</v>
      </c>
      <c r="W64" s="82">
        <v>43699.01385416667</v>
      </c>
      <c r="X64" s="86">
        <v>43699</v>
      </c>
      <c r="Y64" s="88" t="s">
        <v>645</v>
      </c>
      <c r="Z64" s="83" t="s">
        <v>723</v>
      </c>
      <c r="AA64" s="80"/>
      <c r="AB64" s="80"/>
      <c r="AC64" s="88" t="s">
        <v>801</v>
      </c>
      <c r="AD64" s="88" t="s">
        <v>818</v>
      </c>
      <c r="AE64" s="80" t="b">
        <v>0</v>
      </c>
      <c r="AF64" s="80">
        <v>49</v>
      </c>
      <c r="AG64" s="88" t="s">
        <v>839</v>
      </c>
      <c r="AH64" s="80" t="b">
        <v>1</v>
      </c>
      <c r="AI64" s="80" t="s">
        <v>877</v>
      </c>
      <c r="AJ64" s="80"/>
      <c r="AK64" s="88" t="s">
        <v>818</v>
      </c>
      <c r="AL64" s="80" t="b">
        <v>0</v>
      </c>
      <c r="AM64" s="80">
        <v>33</v>
      </c>
      <c r="AN64" s="88" t="s">
        <v>887</v>
      </c>
      <c r="AO64" s="80" t="s">
        <v>891</v>
      </c>
      <c r="AP64" s="80" t="b">
        <v>0</v>
      </c>
      <c r="AQ64" s="88" t="s">
        <v>818</v>
      </c>
      <c r="AR64" s="80" t="s">
        <v>197</v>
      </c>
      <c r="AS64" s="80">
        <v>0</v>
      </c>
      <c r="AT64" s="80">
        <v>0</v>
      </c>
      <c r="AU64" s="80"/>
      <c r="AV64" s="80"/>
      <c r="AW64" s="80"/>
      <c r="AX64" s="80"/>
      <c r="AY64" s="80"/>
      <c r="AZ64" s="80"/>
      <c r="BA64" s="80"/>
      <c r="BB64" s="80"/>
      <c r="BC64">
        <v>1</v>
      </c>
      <c r="BD64" s="79" t="str">
        <f>REPLACE(INDEX(GroupVertices[Group],MATCH(Edges25[[#This Row],[Vertex 1]],GroupVertices[Vertex],0)),1,1,"")</f>
        <v>1</v>
      </c>
      <c r="BE64" s="79" t="str">
        <f>REPLACE(INDEX(GroupVertices[Group],MATCH(Edges25[[#This Row],[Vertex 2]],GroupVertices[Vertex],0)),1,1,"")</f>
        <v>1</v>
      </c>
      <c r="BF64" s="48"/>
      <c r="BG64" s="49"/>
      <c r="BH64" s="48"/>
      <c r="BI64" s="49"/>
      <c r="BJ64" s="48"/>
      <c r="BK64" s="49"/>
      <c r="BL64" s="48"/>
      <c r="BM64" s="49"/>
      <c r="BN64" s="48"/>
    </row>
    <row r="65" spans="1:66" ht="15">
      <c r="A65" s="65" t="s">
        <v>292</v>
      </c>
      <c r="B65" s="65" t="s">
        <v>406</v>
      </c>
      <c r="C65" s="66"/>
      <c r="D65" s="67"/>
      <c r="E65" s="68"/>
      <c r="F65" s="69"/>
      <c r="G65" s="66"/>
      <c r="H65" s="70"/>
      <c r="I65" s="71"/>
      <c r="J65" s="71"/>
      <c r="K65" s="34" t="s">
        <v>65</v>
      </c>
      <c r="L65" s="78">
        <v>160</v>
      </c>
      <c r="M65" s="78"/>
      <c r="N65" s="73"/>
      <c r="O65" s="80" t="s">
        <v>419</v>
      </c>
      <c r="P65" s="82">
        <v>43699.0253125</v>
      </c>
      <c r="Q65" s="80" t="s">
        <v>482</v>
      </c>
      <c r="R65" s="83" t="s">
        <v>503</v>
      </c>
      <c r="S65" s="80" t="s">
        <v>504</v>
      </c>
      <c r="T65" s="80"/>
      <c r="U65" s="80"/>
      <c r="V65" s="83" t="s">
        <v>569</v>
      </c>
      <c r="W65" s="82">
        <v>43699.0253125</v>
      </c>
      <c r="X65" s="86">
        <v>43699</v>
      </c>
      <c r="Y65" s="88" t="s">
        <v>646</v>
      </c>
      <c r="Z65" s="83" t="s">
        <v>724</v>
      </c>
      <c r="AA65" s="80"/>
      <c r="AB65" s="80"/>
      <c r="AC65" s="88" t="s">
        <v>802</v>
      </c>
      <c r="AD65" s="88" t="s">
        <v>833</v>
      </c>
      <c r="AE65" s="80" t="b">
        <v>0</v>
      </c>
      <c r="AF65" s="80">
        <v>0</v>
      </c>
      <c r="AG65" s="88" t="s">
        <v>869</v>
      </c>
      <c r="AH65" s="80" t="b">
        <v>1</v>
      </c>
      <c r="AI65" s="80" t="s">
        <v>877</v>
      </c>
      <c r="AJ65" s="80"/>
      <c r="AK65" s="88" t="s">
        <v>818</v>
      </c>
      <c r="AL65" s="80" t="b">
        <v>0</v>
      </c>
      <c r="AM65" s="80">
        <v>0</v>
      </c>
      <c r="AN65" s="88" t="s">
        <v>887</v>
      </c>
      <c r="AO65" s="80" t="s">
        <v>893</v>
      </c>
      <c r="AP65" s="80" t="b">
        <v>0</v>
      </c>
      <c r="AQ65" s="88" t="s">
        <v>833</v>
      </c>
      <c r="AR65" s="80" t="s">
        <v>197</v>
      </c>
      <c r="AS65" s="80">
        <v>0</v>
      </c>
      <c r="AT65" s="80">
        <v>0</v>
      </c>
      <c r="AU65" s="80"/>
      <c r="AV65" s="80"/>
      <c r="AW65" s="80"/>
      <c r="AX65" s="80"/>
      <c r="AY65" s="80"/>
      <c r="AZ65" s="80"/>
      <c r="BA65" s="80"/>
      <c r="BB65" s="80"/>
      <c r="BC65">
        <v>3</v>
      </c>
      <c r="BD65" s="79" t="str">
        <f>REPLACE(INDEX(GroupVertices[Group],MATCH(Edges25[[#This Row],[Vertex 1]],GroupVertices[Vertex],0)),1,1,"")</f>
        <v>13</v>
      </c>
      <c r="BE65" s="79" t="str">
        <f>REPLACE(INDEX(GroupVertices[Group],MATCH(Edges25[[#This Row],[Vertex 2]],GroupVertices[Vertex],0)),1,1,"")</f>
        <v>13</v>
      </c>
      <c r="BF65" s="48"/>
      <c r="BG65" s="49"/>
      <c r="BH65" s="48"/>
      <c r="BI65" s="49"/>
      <c r="BJ65" s="48"/>
      <c r="BK65" s="49"/>
      <c r="BL65" s="48"/>
      <c r="BM65" s="49"/>
      <c r="BN65" s="48"/>
    </row>
    <row r="66" spans="1:66" ht="15">
      <c r="A66" s="65" t="s">
        <v>293</v>
      </c>
      <c r="B66" s="65" t="s">
        <v>408</v>
      </c>
      <c r="C66" s="66"/>
      <c r="D66" s="67"/>
      <c r="E66" s="68"/>
      <c r="F66" s="69"/>
      <c r="G66" s="66"/>
      <c r="H66" s="70"/>
      <c r="I66" s="71"/>
      <c r="J66" s="71"/>
      <c r="K66" s="34" t="s">
        <v>65</v>
      </c>
      <c r="L66" s="78">
        <v>162</v>
      </c>
      <c r="M66" s="78"/>
      <c r="N66" s="73"/>
      <c r="O66" s="80" t="s">
        <v>420</v>
      </c>
      <c r="P66" s="82">
        <v>43699.026342592595</v>
      </c>
      <c r="Q66" s="80" t="s">
        <v>483</v>
      </c>
      <c r="R66" s="83" t="s">
        <v>501</v>
      </c>
      <c r="S66" s="80" t="s">
        <v>504</v>
      </c>
      <c r="T66" s="80" t="s">
        <v>307</v>
      </c>
      <c r="U66" s="80"/>
      <c r="V66" s="83" t="s">
        <v>570</v>
      </c>
      <c r="W66" s="82">
        <v>43699.026342592595</v>
      </c>
      <c r="X66" s="86">
        <v>43699</v>
      </c>
      <c r="Y66" s="88" t="s">
        <v>647</v>
      </c>
      <c r="Z66" s="83" t="s">
        <v>725</v>
      </c>
      <c r="AA66" s="80"/>
      <c r="AB66" s="80"/>
      <c r="AC66" s="88" t="s">
        <v>803</v>
      </c>
      <c r="AD66" s="88" t="s">
        <v>834</v>
      </c>
      <c r="AE66" s="80" t="b">
        <v>0</v>
      </c>
      <c r="AF66" s="80">
        <v>4</v>
      </c>
      <c r="AG66" s="88" t="s">
        <v>870</v>
      </c>
      <c r="AH66" s="80" t="b">
        <v>1</v>
      </c>
      <c r="AI66" s="80" t="s">
        <v>877</v>
      </c>
      <c r="AJ66" s="80"/>
      <c r="AK66" s="88" t="s">
        <v>818</v>
      </c>
      <c r="AL66" s="80" t="b">
        <v>0</v>
      </c>
      <c r="AM66" s="80">
        <v>1</v>
      </c>
      <c r="AN66" s="88" t="s">
        <v>887</v>
      </c>
      <c r="AO66" s="80" t="s">
        <v>895</v>
      </c>
      <c r="AP66" s="80" t="b">
        <v>0</v>
      </c>
      <c r="AQ66" s="88" t="s">
        <v>834</v>
      </c>
      <c r="AR66" s="80" t="s">
        <v>197</v>
      </c>
      <c r="AS66" s="80">
        <v>0</v>
      </c>
      <c r="AT66" s="80">
        <v>0</v>
      </c>
      <c r="AU66" s="80"/>
      <c r="AV66" s="80"/>
      <c r="AW66" s="80"/>
      <c r="AX66" s="80"/>
      <c r="AY66" s="80"/>
      <c r="AZ66" s="80"/>
      <c r="BA66" s="80"/>
      <c r="BB66" s="80"/>
      <c r="BC66">
        <v>1</v>
      </c>
      <c r="BD66" s="79" t="str">
        <f>REPLACE(INDEX(GroupVertices[Group],MATCH(Edges25[[#This Row],[Vertex 1]],GroupVertices[Vertex],0)),1,1,"")</f>
        <v>20</v>
      </c>
      <c r="BE66" s="79" t="str">
        <f>REPLACE(INDEX(GroupVertices[Group],MATCH(Edges25[[#This Row],[Vertex 2]],GroupVertices[Vertex],0)),1,1,"")</f>
        <v>20</v>
      </c>
      <c r="BF66" s="48">
        <v>0</v>
      </c>
      <c r="BG66" s="49">
        <v>0</v>
      </c>
      <c r="BH66" s="48">
        <v>1</v>
      </c>
      <c r="BI66" s="49">
        <v>9.090909090909092</v>
      </c>
      <c r="BJ66" s="48">
        <v>0</v>
      </c>
      <c r="BK66" s="49">
        <v>0</v>
      </c>
      <c r="BL66" s="48">
        <v>10</v>
      </c>
      <c r="BM66" s="49">
        <v>90.9090909090909</v>
      </c>
      <c r="BN66" s="48">
        <v>11</v>
      </c>
    </row>
    <row r="67" spans="1:66" ht="15">
      <c r="A67" s="65" t="s">
        <v>294</v>
      </c>
      <c r="B67" s="65" t="s">
        <v>409</v>
      </c>
      <c r="C67" s="66"/>
      <c r="D67" s="67"/>
      <c r="E67" s="68"/>
      <c r="F67" s="69"/>
      <c r="G67" s="66"/>
      <c r="H67" s="70"/>
      <c r="I67" s="71"/>
      <c r="J67" s="71"/>
      <c r="K67" s="34" t="s">
        <v>66</v>
      </c>
      <c r="L67" s="78">
        <v>163</v>
      </c>
      <c r="M67" s="78"/>
      <c r="N67" s="73"/>
      <c r="O67" s="80" t="s">
        <v>420</v>
      </c>
      <c r="P67" s="82">
        <v>43699.029270833336</v>
      </c>
      <c r="Q67" s="80" t="s">
        <v>484</v>
      </c>
      <c r="R67" s="83" t="s">
        <v>503</v>
      </c>
      <c r="S67" s="80" t="s">
        <v>504</v>
      </c>
      <c r="T67" s="80"/>
      <c r="U67" s="80"/>
      <c r="V67" s="83" t="s">
        <v>571</v>
      </c>
      <c r="W67" s="82">
        <v>43699.029270833336</v>
      </c>
      <c r="X67" s="86">
        <v>43699</v>
      </c>
      <c r="Y67" s="88" t="s">
        <v>648</v>
      </c>
      <c r="Z67" s="83" t="s">
        <v>726</v>
      </c>
      <c r="AA67" s="80"/>
      <c r="AB67" s="80"/>
      <c r="AC67" s="88" t="s">
        <v>804</v>
      </c>
      <c r="AD67" s="88" t="s">
        <v>835</v>
      </c>
      <c r="AE67" s="80" t="b">
        <v>0</v>
      </c>
      <c r="AF67" s="80">
        <v>1</v>
      </c>
      <c r="AG67" s="88" t="s">
        <v>871</v>
      </c>
      <c r="AH67" s="80" t="b">
        <v>1</v>
      </c>
      <c r="AI67" s="80" t="s">
        <v>877</v>
      </c>
      <c r="AJ67" s="80"/>
      <c r="AK67" s="88" t="s">
        <v>818</v>
      </c>
      <c r="AL67" s="80" t="b">
        <v>0</v>
      </c>
      <c r="AM67" s="80">
        <v>0</v>
      </c>
      <c r="AN67" s="88" t="s">
        <v>887</v>
      </c>
      <c r="AO67" s="80" t="s">
        <v>893</v>
      </c>
      <c r="AP67" s="80" t="b">
        <v>0</v>
      </c>
      <c r="AQ67" s="88" t="s">
        <v>835</v>
      </c>
      <c r="AR67" s="80" t="s">
        <v>197</v>
      </c>
      <c r="AS67" s="80">
        <v>0</v>
      </c>
      <c r="AT67" s="80">
        <v>0</v>
      </c>
      <c r="AU67" s="80"/>
      <c r="AV67" s="80"/>
      <c r="AW67" s="80"/>
      <c r="AX67" s="80"/>
      <c r="AY67" s="80"/>
      <c r="AZ67" s="80"/>
      <c r="BA67" s="80"/>
      <c r="BB67" s="80"/>
      <c r="BC67">
        <v>3</v>
      </c>
      <c r="BD67" s="79" t="str">
        <f>REPLACE(INDEX(GroupVertices[Group],MATCH(Edges25[[#This Row],[Vertex 1]],GroupVertices[Vertex],0)),1,1,"")</f>
        <v>19</v>
      </c>
      <c r="BE67" s="79" t="str">
        <f>REPLACE(INDEX(GroupVertices[Group],MATCH(Edges25[[#This Row],[Vertex 2]],GroupVertices[Vertex],0)),1,1,"")</f>
        <v>19</v>
      </c>
      <c r="BF67" s="48">
        <v>0</v>
      </c>
      <c r="BG67" s="49">
        <v>0</v>
      </c>
      <c r="BH67" s="48">
        <v>0</v>
      </c>
      <c r="BI67" s="49">
        <v>0</v>
      </c>
      <c r="BJ67" s="48">
        <v>0</v>
      </c>
      <c r="BK67" s="49">
        <v>0</v>
      </c>
      <c r="BL67" s="48">
        <v>5</v>
      </c>
      <c r="BM67" s="49">
        <v>100</v>
      </c>
      <c r="BN67" s="48">
        <v>5</v>
      </c>
    </row>
    <row r="68" spans="1:66" ht="15">
      <c r="A68" s="65" t="s">
        <v>295</v>
      </c>
      <c r="B68" s="65" t="s">
        <v>410</v>
      </c>
      <c r="C68" s="66"/>
      <c r="D68" s="67"/>
      <c r="E68" s="68"/>
      <c r="F68" s="69"/>
      <c r="G68" s="66"/>
      <c r="H68" s="70"/>
      <c r="I68" s="71"/>
      <c r="J68" s="71"/>
      <c r="K68" s="34" t="s">
        <v>65</v>
      </c>
      <c r="L68" s="78">
        <v>164</v>
      </c>
      <c r="M68" s="78"/>
      <c r="N68" s="73"/>
      <c r="O68" s="80" t="s">
        <v>420</v>
      </c>
      <c r="P68" s="82">
        <v>43699.11164351852</v>
      </c>
      <c r="Q68" s="80" t="s">
        <v>485</v>
      </c>
      <c r="R68" s="83" t="s">
        <v>499</v>
      </c>
      <c r="S68" s="80" t="s">
        <v>504</v>
      </c>
      <c r="T68" s="80"/>
      <c r="U68" s="80"/>
      <c r="V68" s="83" t="s">
        <v>572</v>
      </c>
      <c r="W68" s="82">
        <v>43699.11164351852</v>
      </c>
      <c r="X68" s="86">
        <v>43699</v>
      </c>
      <c r="Y68" s="88" t="s">
        <v>649</v>
      </c>
      <c r="Z68" s="83" t="s">
        <v>727</v>
      </c>
      <c r="AA68" s="80"/>
      <c r="AB68" s="80"/>
      <c r="AC68" s="88" t="s">
        <v>805</v>
      </c>
      <c r="AD68" s="80"/>
      <c r="AE68" s="80" t="b">
        <v>0</v>
      </c>
      <c r="AF68" s="80">
        <v>0</v>
      </c>
      <c r="AG68" s="88" t="s">
        <v>872</v>
      </c>
      <c r="AH68" s="80" t="b">
        <v>1</v>
      </c>
      <c r="AI68" s="80" t="s">
        <v>877</v>
      </c>
      <c r="AJ68" s="80"/>
      <c r="AK68" s="88" t="s">
        <v>818</v>
      </c>
      <c r="AL68" s="80" t="b">
        <v>0</v>
      </c>
      <c r="AM68" s="80">
        <v>0</v>
      </c>
      <c r="AN68" s="88" t="s">
        <v>887</v>
      </c>
      <c r="AO68" s="80" t="s">
        <v>895</v>
      </c>
      <c r="AP68" s="80" t="b">
        <v>0</v>
      </c>
      <c r="AQ68" s="88" t="s">
        <v>805</v>
      </c>
      <c r="AR68" s="80" t="s">
        <v>197</v>
      </c>
      <c r="AS68" s="80">
        <v>0</v>
      </c>
      <c r="AT68" s="80">
        <v>0</v>
      </c>
      <c r="AU68" s="80"/>
      <c r="AV68" s="80"/>
      <c r="AW68" s="80"/>
      <c r="AX68" s="80"/>
      <c r="AY68" s="80"/>
      <c r="AZ68" s="80"/>
      <c r="BA68" s="80"/>
      <c r="BB68" s="80"/>
      <c r="BC68">
        <v>1</v>
      </c>
      <c r="BD68" s="79" t="str">
        <f>REPLACE(INDEX(GroupVertices[Group],MATCH(Edges25[[#This Row],[Vertex 1]],GroupVertices[Vertex],0)),1,1,"")</f>
        <v>18</v>
      </c>
      <c r="BE68" s="79" t="str">
        <f>REPLACE(INDEX(GroupVertices[Group],MATCH(Edges25[[#This Row],[Vertex 2]],GroupVertices[Vertex],0)),1,1,"")</f>
        <v>18</v>
      </c>
      <c r="BF68" s="48">
        <v>0</v>
      </c>
      <c r="BG68" s="49">
        <v>0</v>
      </c>
      <c r="BH68" s="48">
        <v>0</v>
      </c>
      <c r="BI68" s="49">
        <v>0</v>
      </c>
      <c r="BJ68" s="48">
        <v>0</v>
      </c>
      <c r="BK68" s="49">
        <v>0</v>
      </c>
      <c r="BL68" s="48">
        <v>9</v>
      </c>
      <c r="BM68" s="49">
        <v>100</v>
      </c>
      <c r="BN68" s="48">
        <v>9</v>
      </c>
    </row>
    <row r="69" spans="1:66" ht="15">
      <c r="A69" s="65" t="s">
        <v>296</v>
      </c>
      <c r="B69" s="65" t="s">
        <v>307</v>
      </c>
      <c r="C69" s="66"/>
      <c r="D69" s="67"/>
      <c r="E69" s="68"/>
      <c r="F69" s="69"/>
      <c r="G69" s="66"/>
      <c r="H69" s="70"/>
      <c r="I69" s="71"/>
      <c r="J69" s="71"/>
      <c r="K69" s="34" t="s">
        <v>65</v>
      </c>
      <c r="L69" s="78">
        <v>165</v>
      </c>
      <c r="M69" s="78"/>
      <c r="N69" s="73"/>
      <c r="O69" s="80" t="s">
        <v>419</v>
      </c>
      <c r="P69" s="82">
        <v>43699.15253472222</v>
      </c>
      <c r="Q69" s="80" t="s">
        <v>486</v>
      </c>
      <c r="R69" s="83" t="s">
        <v>499</v>
      </c>
      <c r="S69" s="80" t="s">
        <v>504</v>
      </c>
      <c r="T69" s="80"/>
      <c r="U69" s="80"/>
      <c r="V69" s="83" t="s">
        <v>573</v>
      </c>
      <c r="W69" s="82">
        <v>43699.15253472222</v>
      </c>
      <c r="X69" s="86">
        <v>43699</v>
      </c>
      <c r="Y69" s="88" t="s">
        <v>650</v>
      </c>
      <c r="Z69" s="83" t="s">
        <v>728</v>
      </c>
      <c r="AA69" s="80"/>
      <c r="AB69" s="80"/>
      <c r="AC69" s="88" t="s">
        <v>806</v>
      </c>
      <c r="AD69" s="88" t="s">
        <v>818</v>
      </c>
      <c r="AE69" s="80" t="b">
        <v>0</v>
      </c>
      <c r="AF69" s="80">
        <v>0</v>
      </c>
      <c r="AG69" s="88" t="s">
        <v>839</v>
      </c>
      <c r="AH69" s="80" t="b">
        <v>1</v>
      </c>
      <c r="AI69" s="80" t="s">
        <v>877</v>
      </c>
      <c r="AJ69" s="80"/>
      <c r="AK69" s="88" t="s">
        <v>818</v>
      </c>
      <c r="AL69" s="80" t="b">
        <v>0</v>
      </c>
      <c r="AM69" s="80">
        <v>1</v>
      </c>
      <c r="AN69" s="88" t="s">
        <v>887</v>
      </c>
      <c r="AO69" s="80" t="s">
        <v>893</v>
      </c>
      <c r="AP69" s="80" t="b">
        <v>0</v>
      </c>
      <c r="AQ69" s="88" t="s">
        <v>818</v>
      </c>
      <c r="AR69" s="80" t="s">
        <v>197</v>
      </c>
      <c r="AS69" s="80">
        <v>0</v>
      </c>
      <c r="AT69" s="80">
        <v>0</v>
      </c>
      <c r="AU69" s="80"/>
      <c r="AV69" s="80"/>
      <c r="AW69" s="80"/>
      <c r="AX69" s="80"/>
      <c r="AY69" s="80"/>
      <c r="AZ69" s="80"/>
      <c r="BA69" s="80"/>
      <c r="BB69" s="80"/>
      <c r="BC69">
        <v>1</v>
      </c>
      <c r="BD69" s="79" t="str">
        <f>REPLACE(INDEX(GroupVertices[Group],MATCH(Edges25[[#This Row],[Vertex 1]],GroupVertices[Vertex],0)),1,1,"")</f>
        <v>1</v>
      </c>
      <c r="BE69" s="79" t="str">
        <f>REPLACE(INDEX(GroupVertices[Group],MATCH(Edges25[[#This Row],[Vertex 2]],GroupVertices[Vertex],0)),1,1,"")</f>
        <v>1</v>
      </c>
      <c r="BF69" s="48"/>
      <c r="BG69" s="49"/>
      <c r="BH69" s="48"/>
      <c r="BI69" s="49"/>
      <c r="BJ69" s="48"/>
      <c r="BK69" s="49"/>
      <c r="BL69" s="48"/>
      <c r="BM69" s="49"/>
      <c r="BN69" s="48"/>
    </row>
    <row r="70" spans="1:66" ht="15">
      <c r="A70" s="65" t="s">
        <v>297</v>
      </c>
      <c r="B70" s="65" t="s">
        <v>411</v>
      </c>
      <c r="C70" s="66"/>
      <c r="D70" s="67"/>
      <c r="E70" s="68"/>
      <c r="F70" s="69"/>
      <c r="G70" s="66"/>
      <c r="H70" s="70"/>
      <c r="I70" s="71"/>
      <c r="J70" s="71"/>
      <c r="K70" s="34" t="s">
        <v>65</v>
      </c>
      <c r="L70" s="78">
        <v>167</v>
      </c>
      <c r="M70" s="78"/>
      <c r="N70" s="73"/>
      <c r="O70" s="80" t="s">
        <v>420</v>
      </c>
      <c r="P70" s="82">
        <v>43699.260613425926</v>
      </c>
      <c r="Q70" s="80" t="s">
        <v>487</v>
      </c>
      <c r="R70" s="83" t="s">
        <v>503</v>
      </c>
      <c r="S70" s="80" t="s">
        <v>504</v>
      </c>
      <c r="T70" s="80"/>
      <c r="U70" s="80"/>
      <c r="V70" s="83" t="s">
        <v>574</v>
      </c>
      <c r="W70" s="82">
        <v>43699.260613425926</v>
      </c>
      <c r="X70" s="86">
        <v>43699</v>
      </c>
      <c r="Y70" s="88" t="s">
        <v>651</v>
      </c>
      <c r="Z70" s="83" t="s">
        <v>729</v>
      </c>
      <c r="AA70" s="80"/>
      <c r="AB70" s="80"/>
      <c r="AC70" s="88" t="s">
        <v>807</v>
      </c>
      <c r="AD70" s="88" t="s">
        <v>836</v>
      </c>
      <c r="AE70" s="80" t="b">
        <v>0</v>
      </c>
      <c r="AF70" s="80">
        <v>3</v>
      </c>
      <c r="AG70" s="88" t="s">
        <v>873</v>
      </c>
      <c r="AH70" s="80" t="b">
        <v>1</v>
      </c>
      <c r="AI70" s="80" t="s">
        <v>885</v>
      </c>
      <c r="AJ70" s="80"/>
      <c r="AK70" s="88" t="s">
        <v>818</v>
      </c>
      <c r="AL70" s="80" t="b">
        <v>0</v>
      </c>
      <c r="AM70" s="80">
        <v>0</v>
      </c>
      <c r="AN70" s="88" t="s">
        <v>887</v>
      </c>
      <c r="AO70" s="80" t="s">
        <v>893</v>
      </c>
      <c r="AP70" s="80" t="b">
        <v>0</v>
      </c>
      <c r="AQ70" s="88" t="s">
        <v>836</v>
      </c>
      <c r="AR70" s="80" t="s">
        <v>197</v>
      </c>
      <c r="AS70" s="80">
        <v>0</v>
      </c>
      <c r="AT70" s="80">
        <v>0</v>
      </c>
      <c r="AU70" s="80"/>
      <c r="AV70" s="80"/>
      <c r="AW70" s="80"/>
      <c r="AX70" s="80"/>
      <c r="AY70" s="80"/>
      <c r="AZ70" s="80"/>
      <c r="BA70" s="80"/>
      <c r="BB70" s="80"/>
      <c r="BC70">
        <v>1</v>
      </c>
      <c r="BD70" s="79" t="str">
        <f>REPLACE(INDEX(GroupVertices[Group],MATCH(Edges25[[#This Row],[Vertex 1]],GroupVertices[Vertex],0)),1,1,"")</f>
        <v>17</v>
      </c>
      <c r="BE70" s="79" t="str">
        <f>REPLACE(INDEX(GroupVertices[Group],MATCH(Edges25[[#This Row],[Vertex 2]],GroupVertices[Vertex],0)),1,1,"")</f>
        <v>17</v>
      </c>
      <c r="BF70" s="48">
        <v>0</v>
      </c>
      <c r="BG70" s="49">
        <v>0</v>
      </c>
      <c r="BH70" s="48">
        <v>0</v>
      </c>
      <c r="BI70" s="49">
        <v>0</v>
      </c>
      <c r="BJ70" s="48">
        <v>0</v>
      </c>
      <c r="BK70" s="49">
        <v>0</v>
      </c>
      <c r="BL70" s="48">
        <v>2</v>
      </c>
      <c r="BM70" s="49">
        <v>100</v>
      </c>
      <c r="BN70" s="48">
        <v>2</v>
      </c>
    </row>
    <row r="71" spans="1:66" ht="15">
      <c r="A71" s="65" t="s">
        <v>298</v>
      </c>
      <c r="B71" s="65" t="s">
        <v>308</v>
      </c>
      <c r="C71" s="66"/>
      <c r="D71" s="67"/>
      <c r="E71" s="68"/>
      <c r="F71" s="69"/>
      <c r="G71" s="66"/>
      <c r="H71" s="70"/>
      <c r="I71" s="71"/>
      <c r="J71" s="71"/>
      <c r="K71" s="34" t="s">
        <v>65</v>
      </c>
      <c r="L71" s="78">
        <v>168</v>
      </c>
      <c r="M71" s="78"/>
      <c r="N71" s="73"/>
      <c r="O71" s="80" t="s">
        <v>420</v>
      </c>
      <c r="P71" s="82">
        <v>43699.42103009259</v>
      </c>
      <c r="Q71" s="80" t="s">
        <v>488</v>
      </c>
      <c r="R71" s="83" t="s">
        <v>499</v>
      </c>
      <c r="S71" s="80" t="s">
        <v>504</v>
      </c>
      <c r="T71" s="80"/>
      <c r="U71" s="80"/>
      <c r="V71" s="83" t="s">
        <v>575</v>
      </c>
      <c r="W71" s="82">
        <v>43699.42103009259</v>
      </c>
      <c r="X71" s="86">
        <v>43699</v>
      </c>
      <c r="Y71" s="88" t="s">
        <v>652</v>
      </c>
      <c r="Z71" s="83" t="s">
        <v>730</v>
      </c>
      <c r="AA71" s="80"/>
      <c r="AB71" s="80"/>
      <c r="AC71" s="88" t="s">
        <v>808</v>
      </c>
      <c r="AD71" s="80"/>
      <c r="AE71" s="80" t="b">
        <v>0</v>
      </c>
      <c r="AF71" s="80">
        <v>0</v>
      </c>
      <c r="AG71" s="88" t="s">
        <v>839</v>
      </c>
      <c r="AH71" s="80" t="b">
        <v>1</v>
      </c>
      <c r="AI71" s="80" t="s">
        <v>877</v>
      </c>
      <c r="AJ71" s="80"/>
      <c r="AK71" s="88" t="s">
        <v>818</v>
      </c>
      <c r="AL71" s="80" t="b">
        <v>0</v>
      </c>
      <c r="AM71" s="80">
        <v>0</v>
      </c>
      <c r="AN71" s="88" t="s">
        <v>887</v>
      </c>
      <c r="AO71" s="80" t="s">
        <v>898</v>
      </c>
      <c r="AP71" s="80" t="b">
        <v>0</v>
      </c>
      <c r="AQ71" s="88" t="s">
        <v>808</v>
      </c>
      <c r="AR71" s="80" t="s">
        <v>197</v>
      </c>
      <c r="AS71" s="80">
        <v>0</v>
      </c>
      <c r="AT71" s="80">
        <v>0</v>
      </c>
      <c r="AU71" s="80"/>
      <c r="AV71" s="80"/>
      <c r="AW71" s="80"/>
      <c r="AX71" s="80"/>
      <c r="AY71" s="80"/>
      <c r="AZ71" s="80"/>
      <c r="BA71" s="80"/>
      <c r="BB71" s="80"/>
      <c r="BC71">
        <v>1</v>
      </c>
      <c r="BD71" s="79" t="str">
        <f>REPLACE(INDEX(GroupVertices[Group],MATCH(Edges25[[#This Row],[Vertex 1]],GroupVertices[Vertex],0)),1,1,"")</f>
        <v>1</v>
      </c>
      <c r="BE71" s="79" t="str">
        <f>REPLACE(INDEX(GroupVertices[Group],MATCH(Edges25[[#This Row],[Vertex 2]],GroupVertices[Vertex],0)),1,1,"")</f>
        <v>1</v>
      </c>
      <c r="BF71" s="48">
        <v>0</v>
      </c>
      <c r="BG71" s="49">
        <v>0</v>
      </c>
      <c r="BH71" s="48">
        <v>0</v>
      </c>
      <c r="BI71" s="49">
        <v>0</v>
      </c>
      <c r="BJ71" s="48">
        <v>0</v>
      </c>
      <c r="BK71" s="49">
        <v>0</v>
      </c>
      <c r="BL71" s="48">
        <v>6</v>
      </c>
      <c r="BM71" s="49">
        <v>100</v>
      </c>
      <c r="BN71" s="48">
        <v>6</v>
      </c>
    </row>
    <row r="72" spans="1:66" ht="15">
      <c r="A72" s="65" t="s">
        <v>299</v>
      </c>
      <c r="B72" s="65" t="s">
        <v>308</v>
      </c>
      <c r="C72" s="66"/>
      <c r="D72" s="67"/>
      <c r="E72" s="68"/>
      <c r="F72" s="69"/>
      <c r="G72" s="66"/>
      <c r="H72" s="70"/>
      <c r="I72" s="71"/>
      <c r="J72" s="71"/>
      <c r="K72" s="34" t="s">
        <v>65</v>
      </c>
      <c r="L72" s="78">
        <v>169</v>
      </c>
      <c r="M72" s="78"/>
      <c r="N72" s="73"/>
      <c r="O72" s="80" t="s">
        <v>420</v>
      </c>
      <c r="P72" s="82">
        <v>43699.43739583333</v>
      </c>
      <c r="Q72" s="80" t="s">
        <v>489</v>
      </c>
      <c r="R72" s="83" t="s">
        <v>500</v>
      </c>
      <c r="S72" s="80" t="s">
        <v>504</v>
      </c>
      <c r="T72" s="80" t="s">
        <v>509</v>
      </c>
      <c r="U72" s="80"/>
      <c r="V72" s="83" t="s">
        <v>576</v>
      </c>
      <c r="W72" s="82">
        <v>43699.43739583333</v>
      </c>
      <c r="X72" s="86">
        <v>43699</v>
      </c>
      <c r="Y72" s="88" t="s">
        <v>653</v>
      </c>
      <c r="Z72" s="83" t="s">
        <v>731</v>
      </c>
      <c r="AA72" s="80"/>
      <c r="AB72" s="80"/>
      <c r="AC72" s="88" t="s">
        <v>809</v>
      </c>
      <c r="AD72" s="80"/>
      <c r="AE72" s="80" t="b">
        <v>0</v>
      </c>
      <c r="AF72" s="80">
        <v>0</v>
      </c>
      <c r="AG72" s="88" t="s">
        <v>839</v>
      </c>
      <c r="AH72" s="80" t="b">
        <v>1</v>
      </c>
      <c r="AI72" s="80" t="s">
        <v>877</v>
      </c>
      <c r="AJ72" s="80"/>
      <c r="AK72" s="88" t="s">
        <v>818</v>
      </c>
      <c r="AL72" s="80" t="b">
        <v>0</v>
      </c>
      <c r="AM72" s="80">
        <v>0</v>
      </c>
      <c r="AN72" s="88" t="s">
        <v>887</v>
      </c>
      <c r="AO72" s="80" t="s">
        <v>891</v>
      </c>
      <c r="AP72" s="80" t="b">
        <v>0</v>
      </c>
      <c r="AQ72" s="88" t="s">
        <v>809</v>
      </c>
      <c r="AR72" s="80" t="s">
        <v>197</v>
      </c>
      <c r="AS72" s="80">
        <v>0</v>
      </c>
      <c r="AT72" s="80">
        <v>0</v>
      </c>
      <c r="AU72" s="80"/>
      <c r="AV72" s="80"/>
      <c r="AW72" s="80"/>
      <c r="AX72" s="80"/>
      <c r="AY72" s="80"/>
      <c r="AZ72" s="80"/>
      <c r="BA72" s="80"/>
      <c r="BB72" s="80"/>
      <c r="BC72">
        <v>1</v>
      </c>
      <c r="BD72" s="79" t="str">
        <f>REPLACE(INDEX(GroupVertices[Group],MATCH(Edges25[[#This Row],[Vertex 1]],GroupVertices[Vertex],0)),1,1,"")</f>
        <v>1</v>
      </c>
      <c r="BE72" s="79" t="str">
        <f>REPLACE(INDEX(GroupVertices[Group],MATCH(Edges25[[#This Row],[Vertex 2]],GroupVertices[Vertex],0)),1,1,"")</f>
        <v>1</v>
      </c>
      <c r="BF72" s="48">
        <v>0</v>
      </c>
      <c r="BG72" s="49">
        <v>0</v>
      </c>
      <c r="BH72" s="48">
        <v>1</v>
      </c>
      <c r="BI72" s="49">
        <v>3.5714285714285716</v>
      </c>
      <c r="BJ72" s="48">
        <v>0</v>
      </c>
      <c r="BK72" s="49">
        <v>0</v>
      </c>
      <c r="BL72" s="48">
        <v>27</v>
      </c>
      <c r="BM72" s="49">
        <v>96.42857142857143</v>
      </c>
      <c r="BN72" s="48">
        <v>28</v>
      </c>
    </row>
    <row r="73" spans="1:66" ht="15">
      <c r="A73" s="65" t="s">
        <v>300</v>
      </c>
      <c r="B73" s="65" t="s">
        <v>381</v>
      </c>
      <c r="C73" s="66"/>
      <c r="D73" s="67"/>
      <c r="E73" s="68"/>
      <c r="F73" s="69"/>
      <c r="G73" s="66"/>
      <c r="H73" s="70"/>
      <c r="I73" s="71"/>
      <c r="J73" s="71"/>
      <c r="K73" s="34" t="s">
        <v>65</v>
      </c>
      <c r="L73" s="78">
        <v>170</v>
      </c>
      <c r="M73" s="78"/>
      <c r="N73" s="73"/>
      <c r="O73" s="80" t="s">
        <v>419</v>
      </c>
      <c r="P73" s="82">
        <v>43699.45778935185</v>
      </c>
      <c r="Q73" s="80" t="s">
        <v>490</v>
      </c>
      <c r="R73" s="83" t="s">
        <v>500</v>
      </c>
      <c r="S73" s="80" t="s">
        <v>504</v>
      </c>
      <c r="T73" s="80" t="s">
        <v>514</v>
      </c>
      <c r="U73" s="80"/>
      <c r="V73" s="83" t="s">
        <v>577</v>
      </c>
      <c r="W73" s="82">
        <v>43699.45778935185</v>
      </c>
      <c r="X73" s="86">
        <v>43699</v>
      </c>
      <c r="Y73" s="88" t="s">
        <v>654</v>
      </c>
      <c r="Z73" s="83" t="s">
        <v>732</v>
      </c>
      <c r="AA73" s="80"/>
      <c r="AB73" s="80"/>
      <c r="AC73" s="88" t="s">
        <v>810</v>
      </c>
      <c r="AD73" s="80"/>
      <c r="AE73" s="80" t="b">
        <v>0</v>
      </c>
      <c r="AF73" s="80">
        <v>0</v>
      </c>
      <c r="AG73" s="88" t="s">
        <v>874</v>
      </c>
      <c r="AH73" s="80" t="b">
        <v>1</v>
      </c>
      <c r="AI73" s="80" t="s">
        <v>877</v>
      </c>
      <c r="AJ73" s="80"/>
      <c r="AK73" s="88" t="s">
        <v>818</v>
      </c>
      <c r="AL73" s="80" t="b">
        <v>0</v>
      </c>
      <c r="AM73" s="80">
        <v>0</v>
      </c>
      <c r="AN73" s="88" t="s">
        <v>887</v>
      </c>
      <c r="AO73" s="80" t="s">
        <v>897</v>
      </c>
      <c r="AP73" s="80" t="b">
        <v>0</v>
      </c>
      <c r="AQ73" s="88" t="s">
        <v>810</v>
      </c>
      <c r="AR73" s="80" t="s">
        <v>197</v>
      </c>
      <c r="AS73" s="80">
        <v>0</v>
      </c>
      <c r="AT73" s="80">
        <v>0</v>
      </c>
      <c r="AU73" s="80"/>
      <c r="AV73" s="80"/>
      <c r="AW73" s="80"/>
      <c r="AX73" s="80"/>
      <c r="AY73" s="80"/>
      <c r="AZ73" s="80"/>
      <c r="BA73" s="80"/>
      <c r="BB73" s="80"/>
      <c r="BC73">
        <v>1</v>
      </c>
      <c r="BD73" s="79" t="str">
        <f>REPLACE(INDEX(GroupVertices[Group],MATCH(Edges25[[#This Row],[Vertex 1]],GroupVertices[Vertex],0)),1,1,"")</f>
        <v>3</v>
      </c>
      <c r="BE73" s="79" t="str">
        <f>REPLACE(INDEX(GroupVertices[Group],MATCH(Edges25[[#This Row],[Vertex 2]],GroupVertices[Vertex],0)),1,1,"")</f>
        <v>3</v>
      </c>
      <c r="BF73" s="48"/>
      <c r="BG73" s="49"/>
      <c r="BH73" s="48"/>
      <c r="BI73" s="49"/>
      <c r="BJ73" s="48"/>
      <c r="BK73" s="49"/>
      <c r="BL73" s="48"/>
      <c r="BM73" s="49"/>
      <c r="BN73" s="48"/>
    </row>
    <row r="74" spans="1:66" ht="15">
      <c r="A74" s="65" t="s">
        <v>301</v>
      </c>
      <c r="B74" s="65" t="s">
        <v>307</v>
      </c>
      <c r="C74" s="66"/>
      <c r="D74" s="67"/>
      <c r="E74" s="68"/>
      <c r="F74" s="69"/>
      <c r="G74" s="66"/>
      <c r="H74" s="70"/>
      <c r="I74" s="71"/>
      <c r="J74" s="71"/>
      <c r="K74" s="34" t="s">
        <v>65</v>
      </c>
      <c r="L74" s="78">
        <v>175</v>
      </c>
      <c r="M74" s="78"/>
      <c r="N74" s="73"/>
      <c r="O74" s="80" t="s">
        <v>420</v>
      </c>
      <c r="P74" s="82">
        <v>43699.4834375</v>
      </c>
      <c r="Q74" s="80" t="s">
        <v>491</v>
      </c>
      <c r="R74" s="83" t="s">
        <v>499</v>
      </c>
      <c r="S74" s="80" t="s">
        <v>504</v>
      </c>
      <c r="T74" s="80" t="s">
        <v>515</v>
      </c>
      <c r="U74" s="80"/>
      <c r="V74" s="83" t="s">
        <v>578</v>
      </c>
      <c r="W74" s="82">
        <v>43699.4834375</v>
      </c>
      <c r="X74" s="86">
        <v>43699</v>
      </c>
      <c r="Y74" s="88" t="s">
        <v>655</v>
      </c>
      <c r="Z74" s="83" t="s">
        <v>733</v>
      </c>
      <c r="AA74" s="80"/>
      <c r="AB74" s="80"/>
      <c r="AC74" s="88" t="s">
        <v>811</v>
      </c>
      <c r="AD74" s="80"/>
      <c r="AE74" s="80" t="b">
        <v>0</v>
      </c>
      <c r="AF74" s="80">
        <v>0</v>
      </c>
      <c r="AG74" s="88" t="s">
        <v>851</v>
      </c>
      <c r="AH74" s="80" t="b">
        <v>1</v>
      </c>
      <c r="AI74" s="80" t="s">
        <v>877</v>
      </c>
      <c r="AJ74" s="80"/>
      <c r="AK74" s="88" t="s">
        <v>818</v>
      </c>
      <c r="AL74" s="80" t="b">
        <v>0</v>
      </c>
      <c r="AM74" s="80">
        <v>0</v>
      </c>
      <c r="AN74" s="88" t="s">
        <v>887</v>
      </c>
      <c r="AO74" s="80" t="s">
        <v>895</v>
      </c>
      <c r="AP74" s="80" t="b">
        <v>0</v>
      </c>
      <c r="AQ74" s="88" t="s">
        <v>811</v>
      </c>
      <c r="AR74" s="80" t="s">
        <v>197</v>
      </c>
      <c r="AS74" s="80">
        <v>0</v>
      </c>
      <c r="AT74" s="80">
        <v>0</v>
      </c>
      <c r="AU74" s="80"/>
      <c r="AV74" s="80"/>
      <c r="AW74" s="80"/>
      <c r="AX74" s="80"/>
      <c r="AY74" s="80"/>
      <c r="AZ74" s="80"/>
      <c r="BA74" s="80"/>
      <c r="BB74" s="80"/>
      <c r="BC74">
        <v>1</v>
      </c>
      <c r="BD74" s="79" t="str">
        <f>REPLACE(INDEX(GroupVertices[Group],MATCH(Edges25[[#This Row],[Vertex 1]],GroupVertices[Vertex],0)),1,1,"")</f>
        <v>1</v>
      </c>
      <c r="BE74" s="79" t="str">
        <f>REPLACE(INDEX(GroupVertices[Group],MATCH(Edges25[[#This Row],[Vertex 2]],GroupVertices[Vertex],0)),1,1,"")</f>
        <v>1</v>
      </c>
      <c r="BF74" s="48">
        <v>0</v>
      </c>
      <c r="BG74" s="49">
        <v>0</v>
      </c>
      <c r="BH74" s="48">
        <v>0</v>
      </c>
      <c r="BI74" s="49">
        <v>0</v>
      </c>
      <c r="BJ74" s="48">
        <v>0</v>
      </c>
      <c r="BK74" s="49">
        <v>0</v>
      </c>
      <c r="BL74" s="48">
        <v>8</v>
      </c>
      <c r="BM74" s="49">
        <v>100</v>
      </c>
      <c r="BN74" s="48">
        <v>8</v>
      </c>
    </row>
    <row r="75" spans="1:66" ht="15">
      <c r="A75" s="65" t="s">
        <v>302</v>
      </c>
      <c r="B75" s="65" t="s">
        <v>414</v>
      </c>
      <c r="C75" s="66"/>
      <c r="D75" s="67"/>
      <c r="E75" s="68"/>
      <c r="F75" s="69"/>
      <c r="G75" s="66"/>
      <c r="H75" s="70"/>
      <c r="I75" s="71"/>
      <c r="J75" s="71"/>
      <c r="K75" s="34" t="s">
        <v>65</v>
      </c>
      <c r="L75" s="78">
        <v>176</v>
      </c>
      <c r="M75" s="78"/>
      <c r="N75" s="73"/>
      <c r="O75" s="80" t="s">
        <v>419</v>
      </c>
      <c r="P75" s="82">
        <v>43699.48502314815</v>
      </c>
      <c r="Q75" s="80" t="s">
        <v>492</v>
      </c>
      <c r="R75" s="83" t="s">
        <v>498</v>
      </c>
      <c r="S75" s="80" t="s">
        <v>504</v>
      </c>
      <c r="T75" s="80"/>
      <c r="U75" s="80"/>
      <c r="V75" s="83" t="s">
        <v>579</v>
      </c>
      <c r="W75" s="82">
        <v>43699.48502314815</v>
      </c>
      <c r="X75" s="86">
        <v>43699</v>
      </c>
      <c r="Y75" s="88" t="s">
        <v>656</v>
      </c>
      <c r="Z75" s="83" t="s">
        <v>734</v>
      </c>
      <c r="AA75" s="80"/>
      <c r="AB75" s="80"/>
      <c r="AC75" s="88" t="s">
        <v>812</v>
      </c>
      <c r="AD75" s="88" t="s">
        <v>837</v>
      </c>
      <c r="AE75" s="80" t="b">
        <v>0</v>
      </c>
      <c r="AF75" s="80">
        <v>0</v>
      </c>
      <c r="AG75" s="88" t="s">
        <v>875</v>
      </c>
      <c r="AH75" s="80" t="b">
        <v>1</v>
      </c>
      <c r="AI75" s="80" t="s">
        <v>886</v>
      </c>
      <c r="AJ75" s="80"/>
      <c r="AK75" s="88" t="s">
        <v>818</v>
      </c>
      <c r="AL75" s="80" t="b">
        <v>0</v>
      </c>
      <c r="AM75" s="80">
        <v>0</v>
      </c>
      <c r="AN75" s="88" t="s">
        <v>887</v>
      </c>
      <c r="AO75" s="80" t="s">
        <v>891</v>
      </c>
      <c r="AP75" s="80" t="b">
        <v>0</v>
      </c>
      <c r="AQ75" s="88" t="s">
        <v>837</v>
      </c>
      <c r="AR75" s="80" t="s">
        <v>197</v>
      </c>
      <c r="AS75" s="80">
        <v>0</v>
      </c>
      <c r="AT75" s="80">
        <v>0</v>
      </c>
      <c r="AU75" s="80"/>
      <c r="AV75" s="80"/>
      <c r="AW75" s="80"/>
      <c r="AX75" s="80"/>
      <c r="AY75" s="80"/>
      <c r="AZ75" s="80"/>
      <c r="BA75" s="80"/>
      <c r="BB75" s="80"/>
      <c r="BC75">
        <v>2</v>
      </c>
      <c r="BD75" s="79" t="str">
        <f>REPLACE(INDEX(GroupVertices[Group],MATCH(Edges25[[#This Row],[Vertex 1]],GroupVertices[Vertex],0)),1,1,"")</f>
        <v>12</v>
      </c>
      <c r="BE75" s="79" t="str">
        <f>REPLACE(INDEX(GroupVertices[Group],MATCH(Edges25[[#This Row],[Vertex 2]],GroupVertices[Vertex],0)),1,1,"")</f>
        <v>12</v>
      </c>
      <c r="BF75" s="48"/>
      <c r="BG75" s="49"/>
      <c r="BH75" s="48"/>
      <c r="BI75" s="49"/>
      <c r="BJ75" s="48"/>
      <c r="BK75" s="49"/>
      <c r="BL75" s="48"/>
      <c r="BM75" s="49"/>
      <c r="BN75" s="48"/>
    </row>
    <row r="76" spans="1:66" ht="15">
      <c r="A76" s="65" t="s">
        <v>303</v>
      </c>
      <c r="B76" s="65" t="s">
        <v>416</v>
      </c>
      <c r="C76" s="66"/>
      <c r="D76" s="67"/>
      <c r="E76" s="68"/>
      <c r="F76" s="69"/>
      <c r="G76" s="66"/>
      <c r="H76" s="70"/>
      <c r="I76" s="71"/>
      <c r="J76" s="71"/>
      <c r="K76" s="34" t="s">
        <v>65</v>
      </c>
      <c r="L76" s="78">
        <v>178</v>
      </c>
      <c r="M76" s="78"/>
      <c r="N76" s="73"/>
      <c r="O76" s="80" t="s">
        <v>419</v>
      </c>
      <c r="P76" s="82">
        <v>43699.590104166666</v>
      </c>
      <c r="Q76" s="80" t="s">
        <v>493</v>
      </c>
      <c r="R76" s="83" t="s">
        <v>500</v>
      </c>
      <c r="S76" s="80" t="s">
        <v>504</v>
      </c>
      <c r="T76" s="80"/>
      <c r="U76" s="80"/>
      <c r="V76" s="83" t="s">
        <v>580</v>
      </c>
      <c r="W76" s="82">
        <v>43699.590104166666</v>
      </c>
      <c r="X76" s="86">
        <v>43699</v>
      </c>
      <c r="Y76" s="88" t="s">
        <v>657</v>
      </c>
      <c r="Z76" s="83" t="s">
        <v>735</v>
      </c>
      <c r="AA76" s="80"/>
      <c r="AB76" s="80"/>
      <c r="AC76" s="88" t="s">
        <v>813</v>
      </c>
      <c r="AD76" s="80"/>
      <c r="AE76" s="80" t="b">
        <v>0</v>
      </c>
      <c r="AF76" s="80">
        <v>0</v>
      </c>
      <c r="AG76" s="88" t="s">
        <v>839</v>
      </c>
      <c r="AH76" s="80" t="b">
        <v>1</v>
      </c>
      <c r="AI76" s="80" t="s">
        <v>877</v>
      </c>
      <c r="AJ76" s="80"/>
      <c r="AK76" s="88" t="s">
        <v>818</v>
      </c>
      <c r="AL76" s="80" t="b">
        <v>0</v>
      </c>
      <c r="AM76" s="80">
        <v>0</v>
      </c>
      <c r="AN76" s="88" t="s">
        <v>887</v>
      </c>
      <c r="AO76" s="80" t="s">
        <v>891</v>
      </c>
      <c r="AP76" s="80" t="b">
        <v>0</v>
      </c>
      <c r="AQ76" s="88" t="s">
        <v>813</v>
      </c>
      <c r="AR76" s="80" t="s">
        <v>197</v>
      </c>
      <c r="AS76" s="80">
        <v>0</v>
      </c>
      <c r="AT76" s="80">
        <v>0</v>
      </c>
      <c r="AU76" s="80"/>
      <c r="AV76" s="80"/>
      <c r="AW76" s="80"/>
      <c r="AX76" s="80"/>
      <c r="AY76" s="80"/>
      <c r="AZ76" s="80"/>
      <c r="BA76" s="80"/>
      <c r="BB76" s="80"/>
      <c r="BC76">
        <v>1</v>
      </c>
      <c r="BD76" s="79" t="str">
        <f>REPLACE(INDEX(GroupVertices[Group],MATCH(Edges25[[#This Row],[Vertex 1]],GroupVertices[Vertex],0)),1,1,"")</f>
        <v>1</v>
      </c>
      <c r="BE76" s="79" t="str">
        <f>REPLACE(INDEX(GroupVertices[Group],MATCH(Edges25[[#This Row],[Vertex 2]],GroupVertices[Vertex],0)),1,1,"")</f>
        <v>1</v>
      </c>
      <c r="BF76" s="48">
        <v>0</v>
      </c>
      <c r="BG76" s="49">
        <v>0</v>
      </c>
      <c r="BH76" s="48">
        <v>0</v>
      </c>
      <c r="BI76" s="49">
        <v>0</v>
      </c>
      <c r="BJ76" s="48">
        <v>0</v>
      </c>
      <c r="BK76" s="49">
        <v>0</v>
      </c>
      <c r="BL76" s="48">
        <v>11</v>
      </c>
      <c r="BM76" s="49">
        <v>100</v>
      </c>
      <c r="BN76" s="48">
        <v>11</v>
      </c>
    </row>
    <row r="77" spans="1:66" ht="15">
      <c r="A77" s="65" t="s">
        <v>304</v>
      </c>
      <c r="B77" s="65" t="s">
        <v>308</v>
      </c>
      <c r="C77" s="66"/>
      <c r="D77" s="67"/>
      <c r="E77" s="68"/>
      <c r="F77" s="69"/>
      <c r="G77" s="66"/>
      <c r="H77" s="70"/>
      <c r="I77" s="71"/>
      <c r="J77" s="71"/>
      <c r="K77" s="34" t="s">
        <v>65</v>
      </c>
      <c r="L77" s="78">
        <v>180</v>
      </c>
      <c r="M77" s="78"/>
      <c r="N77" s="73"/>
      <c r="O77" s="80" t="s">
        <v>420</v>
      </c>
      <c r="P77" s="82">
        <v>43699.62168981481</v>
      </c>
      <c r="Q77" s="80" t="s">
        <v>494</v>
      </c>
      <c r="R77" s="83" t="s">
        <v>500</v>
      </c>
      <c r="S77" s="80" t="s">
        <v>504</v>
      </c>
      <c r="T77" s="80"/>
      <c r="U77" s="80"/>
      <c r="V77" s="83" t="s">
        <v>581</v>
      </c>
      <c r="W77" s="82">
        <v>43699.62168981481</v>
      </c>
      <c r="X77" s="86">
        <v>43699</v>
      </c>
      <c r="Y77" s="88" t="s">
        <v>658</v>
      </c>
      <c r="Z77" s="83" t="s">
        <v>736</v>
      </c>
      <c r="AA77" s="80"/>
      <c r="AB77" s="80"/>
      <c r="AC77" s="88" t="s">
        <v>814</v>
      </c>
      <c r="AD77" s="80"/>
      <c r="AE77" s="80" t="b">
        <v>0</v>
      </c>
      <c r="AF77" s="80">
        <v>0</v>
      </c>
      <c r="AG77" s="88" t="s">
        <v>839</v>
      </c>
      <c r="AH77" s="80" t="b">
        <v>1</v>
      </c>
      <c r="AI77" s="80" t="s">
        <v>877</v>
      </c>
      <c r="AJ77" s="80"/>
      <c r="AK77" s="88" t="s">
        <v>818</v>
      </c>
      <c r="AL77" s="80" t="b">
        <v>0</v>
      </c>
      <c r="AM77" s="80">
        <v>0</v>
      </c>
      <c r="AN77" s="88" t="s">
        <v>887</v>
      </c>
      <c r="AO77" s="80" t="s">
        <v>897</v>
      </c>
      <c r="AP77" s="80" t="b">
        <v>0</v>
      </c>
      <c r="AQ77" s="88" t="s">
        <v>814</v>
      </c>
      <c r="AR77" s="80" t="s">
        <v>197</v>
      </c>
      <c r="AS77" s="80">
        <v>0</v>
      </c>
      <c r="AT77" s="80">
        <v>0</v>
      </c>
      <c r="AU77" s="80" t="s">
        <v>900</v>
      </c>
      <c r="AV77" s="80" t="s">
        <v>901</v>
      </c>
      <c r="AW77" s="80" t="s">
        <v>902</v>
      </c>
      <c r="AX77" s="80" t="s">
        <v>904</v>
      </c>
      <c r="AY77" s="80" t="s">
        <v>906</v>
      </c>
      <c r="AZ77" s="80" t="s">
        <v>908</v>
      </c>
      <c r="BA77" s="80" t="s">
        <v>909</v>
      </c>
      <c r="BB77" s="83" t="s">
        <v>911</v>
      </c>
      <c r="BC77">
        <v>1</v>
      </c>
      <c r="BD77" s="79" t="str">
        <f>REPLACE(INDEX(GroupVertices[Group],MATCH(Edges25[[#This Row],[Vertex 1]],GroupVertices[Vertex],0)),1,1,"")</f>
        <v>1</v>
      </c>
      <c r="BE77" s="79" t="str">
        <f>REPLACE(INDEX(GroupVertices[Group],MATCH(Edges25[[#This Row],[Vertex 2]],GroupVertices[Vertex],0)),1,1,"")</f>
        <v>1</v>
      </c>
      <c r="BF77" s="48">
        <v>0</v>
      </c>
      <c r="BG77" s="49">
        <v>0</v>
      </c>
      <c r="BH77" s="48">
        <v>0</v>
      </c>
      <c r="BI77" s="49">
        <v>0</v>
      </c>
      <c r="BJ77" s="48">
        <v>0</v>
      </c>
      <c r="BK77" s="49">
        <v>0</v>
      </c>
      <c r="BL77" s="48">
        <v>13</v>
      </c>
      <c r="BM77" s="49">
        <v>100</v>
      </c>
      <c r="BN77" s="48">
        <v>13</v>
      </c>
    </row>
    <row r="78" spans="1:66" ht="15">
      <c r="A78" s="65" t="s">
        <v>305</v>
      </c>
      <c r="B78" s="65" t="s">
        <v>417</v>
      </c>
      <c r="C78" s="66"/>
      <c r="D78" s="67"/>
      <c r="E78" s="68"/>
      <c r="F78" s="69"/>
      <c r="G78" s="66"/>
      <c r="H78" s="70"/>
      <c r="I78" s="71"/>
      <c r="J78" s="71"/>
      <c r="K78" s="34" t="s">
        <v>65</v>
      </c>
      <c r="L78" s="78">
        <v>181</v>
      </c>
      <c r="M78" s="78"/>
      <c r="N78" s="73"/>
      <c r="O78" s="80" t="s">
        <v>419</v>
      </c>
      <c r="P78" s="82">
        <v>43699.638553240744</v>
      </c>
      <c r="Q78" s="80" t="s">
        <v>495</v>
      </c>
      <c r="R78" s="83" t="s">
        <v>498</v>
      </c>
      <c r="S78" s="80" t="s">
        <v>504</v>
      </c>
      <c r="T78" s="80"/>
      <c r="U78" s="80"/>
      <c r="V78" s="83" t="s">
        <v>582</v>
      </c>
      <c r="W78" s="82">
        <v>43699.638553240744</v>
      </c>
      <c r="X78" s="86">
        <v>43699</v>
      </c>
      <c r="Y78" s="88" t="s">
        <v>659</v>
      </c>
      <c r="Z78" s="83" t="s">
        <v>737</v>
      </c>
      <c r="AA78" s="80"/>
      <c r="AB78" s="80"/>
      <c r="AC78" s="88" t="s">
        <v>815</v>
      </c>
      <c r="AD78" s="88" t="s">
        <v>838</v>
      </c>
      <c r="AE78" s="80" t="b">
        <v>0</v>
      </c>
      <c r="AF78" s="80">
        <v>1</v>
      </c>
      <c r="AG78" s="88" t="s">
        <v>876</v>
      </c>
      <c r="AH78" s="80" t="b">
        <v>1</v>
      </c>
      <c r="AI78" s="80" t="s">
        <v>877</v>
      </c>
      <c r="AJ78" s="80"/>
      <c r="AK78" s="88" t="s">
        <v>818</v>
      </c>
      <c r="AL78" s="80" t="b">
        <v>0</v>
      </c>
      <c r="AM78" s="80">
        <v>0</v>
      </c>
      <c r="AN78" s="88" t="s">
        <v>887</v>
      </c>
      <c r="AO78" s="80" t="s">
        <v>891</v>
      </c>
      <c r="AP78" s="80" t="b">
        <v>0</v>
      </c>
      <c r="AQ78" s="88" t="s">
        <v>838</v>
      </c>
      <c r="AR78" s="80" t="s">
        <v>197</v>
      </c>
      <c r="AS78" s="80">
        <v>0</v>
      </c>
      <c r="AT78" s="80">
        <v>0</v>
      </c>
      <c r="AU78" s="80"/>
      <c r="AV78" s="80"/>
      <c r="AW78" s="80"/>
      <c r="AX78" s="80"/>
      <c r="AY78" s="80"/>
      <c r="AZ78" s="80"/>
      <c r="BA78" s="80"/>
      <c r="BB78" s="80"/>
      <c r="BC78">
        <v>1</v>
      </c>
      <c r="BD78" s="79" t="str">
        <f>REPLACE(INDEX(GroupVertices[Group],MATCH(Edges25[[#This Row],[Vertex 1]],GroupVertices[Vertex],0)),1,1,"")</f>
        <v>11</v>
      </c>
      <c r="BE78" s="79" t="str">
        <f>REPLACE(INDEX(GroupVertices[Group],MATCH(Edges25[[#This Row],[Vertex 2]],GroupVertices[Vertex],0)),1,1,"")</f>
        <v>11</v>
      </c>
      <c r="BF78" s="48"/>
      <c r="BG78" s="49"/>
      <c r="BH78" s="48"/>
      <c r="BI78" s="49"/>
      <c r="BJ78" s="48"/>
      <c r="BK78" s="49"/>
      <c r="BL78" s="48"/>
      <c r="BM78" s="49"/>
      <c r="BN78" s="48"/>
    </row>
    <row r="79" spans="1:66" ht="15">
      <c r="A79" s="65" t="s">
        <v>306</v>
      </c>
      <c r="B79" s="65" t="s">
        <v>349</v>
      </c>
      <c r="C79" s="66"/>
      <c r="D79" s="67"/>
      <c r="E79" s="68"/>
      <c r="F79" s="69"/>
      <c r="G79" s="66"/>
      <c r="H79" s="70"/>
      <c r="I79" s="71"/>
      <c r="J79" s="71"/>
      <c r="K79" s="34" t="s">
        <v>65</v>
      </c>
      <c r="L79" s="78">
        <v>183</v>
      </c>
      <c r="M79" s="78"/>
      <c r="N79" s="73"/>
      <c r="O79" s="80" t="s">
        <v>420</v>
      </c>
      <c r="P79" s="82">
        <v>43698.979363425926</v>
      </c>
      <c r="Q79" s="80" t="s">
        <v>496</v>
      </c>
      <c r="R79" s="83" t="s">
        <v>500</v>
      </c>
      <c r="S79" s="80" t="s">
        <v>504</v>
      </c>
      <c r="T79" s="80" t="s">
        <v>516</v>
      </c>
      <c r="U79" s="80"/>
      <c r="V79" s="83" t="s">
        <v>583</v>
      </c>
      <c r="W79" s="82">
        <v>43698.979363425926</v>
      </c>
      <c r="X79" s="86">
        <v>43698</v>
      </c>
      <c r="Y79" s="88" t="s">
        <v>660</v>
      </c>
      <c r="Z79" s="83" t="s">
        <v>738</v>
      </c>
      <c r="AA79" s="80"/>
      <c r="AB79" s="80"/>
      <c r="AC79" s="88" t="s">
        <v>816</v>
      </c>
      <c r="AD79" s="80"/>
      <c r="AE79" s="80" t="b">
        <v>0</v>
      </c>
      <c r="AF79" s="80">
        <v>1</v>
      </c>
      <c r="AG79" s="88" t="s">
        <v>856</v>
      </c>
      <c r="AH79" s="80" t="b">
        <v>1</v>
      </c>
      <c r="AI79" s="80" t="s">
        <v>877</v>
      </c>
      <c r="AJ79" s="80"/>
      <c r="AK79" s="88" t="s">
        <v>818</v>
      </c>
      <c r="AL79" s="80" t="b">
        <v>0</v>
      </c>
      <c r="AM79" s="80">
        <v>1</v>
      </c>
      <c r="AN79" s="88" t="s">
        <v>887</v>
      </c>
      <c r="AO79" s="80" t="s">
        <v>891</v>
      </c>
      <c r="AP79" s="80" t="b">
        <v>0</v>
      </c>
      <c r="AQ79" s="88" t="s">
        <v>816</v>
      </c>
      <c r="AR79" s="80" t="s">
        <v>197</v>
      </c>
      <c r="AS79" s="80">
        <v>0</v>
      </c>
      <c r="AT79" s="80">
        <v>0</v>
      </c>
      <c r="AU79" s="80"/>
      <c r="AV79" s="80"/>
      <c r="AW79" s="80"/>
      <c r="AX79" s="80"/>
      <c r="AY79" s="80"/>
      <c r="AZ79" s="80"/>
      <c r="BA79" s="80"/>
      <c r="BB79" s="80"/>
      <c r="BC79">
        <v>1</v>
      </c>
      <c r="BD79" s="79" t="str">
        <f>REPLACE(INDEX(GroupVertices[Group],MATCH(Edges25[[#This Row],[Vertex 1]],GroupVertices[Vertex],0)),1,1,"")</f>
        <v>1</v>
      </c>
      <c r="BE79" s="79" t="str">
        <f>REPLACE(INDEX(GroupVertices[Group],MATCH(Edges25[[#This Row],[Vertex 2]],GroupVertices[Vertex],0)),1,1,"")</f>
        <v>4</v>
      </c>
      <c r="BF79" s="48"/>
      <c r="BG79" s="49"/>
      <c r="BH79" s="48"/>
      <c r="BI79" s="49"/>
      <c r="BJ79" s="48"/>
      <c r="BK79" s="49"/>
      <c r="BL79" s="48"/>
      <c r="BM79" s="49"/>
      <c r="BN79" s="48"/>
    </row>
    <row r="80" spans="1:66" ht="15">
      <c r="A80" s="65" t="s">
        <v>306</v>
      </c>
      <c r="B80" s="65" t="s">
        <v>307</v>
      </c>
      <c r="C80" s="66"/>
      <c r="D80" s="67"/>
      <c r="E80" s="68"/>
      <c r="F80" s="69"/>
      <c r="G80" s="66"/>
      <c r="H80" s="70"/>
      <c r="I80" s="71"/>
      <c r="J80" s="71"/>
      <c r="K80" s="34" t="s">
        <v>65</v>
      </c>
      <c r="L80" s="78">
        <v>185</v>
      </c>
      <c r="M80" s="78"/>
      <c r="N80" s="73"/>
      <c r="O80" s="80" t="s">
        <v>419</v>
      </c>
      <c r="P80" s="82">
        <v>43699.70211805555</v>
      </c>
      <c r="Q80" s="80" t="s">
        <v>497</v>
      </c>
      <c r="R80" s="83" t="s">
        <v>500</v>
      </c>
      <c r="S80" s="80" t="s">
        <v>504</v>
      </c>
      <c r="T80" s="80" t="s">
        <v>307</v>
      </c>
      <c r="U80" s="80"/>
      <c r="V80" s="83" t="s">
        <v>583</v>
      </c>
      <c r="W80" s="82">
        <v>43699.70211805555</v>
      </c>
      <c r="X80" s="86">
        <v>43699</v>
      </c>
      <c r="Y80" s="88" t="s">
        <v>661</v>
      </c>
      <c r="Z80" s="83" t="s">
        <v>739</v>
      </c>
      <c r="AA80" s="80"/>
      <c r="AB80" s="80"/>
      <c r="AC80" s="88" t="s">
        <v>817</v>
      </c>
      <c r="AD80" s="80"/>
      <c r="AE80" s="80" t="b">
        <v>0</v>
      </c>
      <c r="AF80" s="80">
        <v>1</v>
      </c>
      <c r="AG80" s="88" t="s">
        <v>839</v>
      </c>
      <c r="AH80" s="80" t="b">
        <v>1</v>
      </c>
      <c r="AI80" s="80" t="s">
        <v>877</v>
      </c>
      <c r="AJ80" s="80"/>
      <c r="AK80" s="88" t="s">
        <v>818</v>
      </c>
      <c r="AL80" s="80" t="b">
        <v>0</v>
      </c>
      <c r="AM80" s="80">
        <v>0</v>
      </c>
      <c r="AN80" s="88" t="s">
        <v>887</v>
      </c>
      <c r="AO80" s="80" t="s">
        <v>891</v>
      </c>
      <c r="AP80" s="80" t="b">
        <v>0</v>
      </c>
      <c r="AQ80" s="88" t="s">
        <v>817</v>
      </c>
      <c r="AR80" s="80" t="s">
        <v>197</v>
      </c>
      <c r="AS80" s="80">
        <v>0</v>
      </c>
      <c r="AT80" s="80">
        <v>0</v>
      </c>
      <c r="AU80" s="80"/>
      <c r="AV80" s="80"/>
      <c r="AW80" s="80"/>
      <c r="AX80" s="80"/>
      <c r="AY80" s="80"/>
      <c r="AZ80" s="80"/>
      <c r="BA80" s="80"/>
      <c r="BB80" s="80"/>
      <c r="BC80">
        <v>2</v>
      </c>
      <c r="BD80" s="79" t="str">
        <f>REPLACE(INDEX(GroupVertices[Group],MATCH(Edges25[[#This Row],[Vertex 1]],GroupVertices[Vertex],0)),1,1,"")</f>
        <v>1</v>
      </c>
      <c r="BE80" s="79" t="str">
        <f>REPLACE(INDEX(GroupVertices[Group],MATCH(Edges25[[#This Row],[Vertex 2]],GroupVertices[Vertex],0)),1,1,"")</f>
        <v>1</v>
      </c>
      <c r="BF80" s="48"/>
      <c r="BG80" s="49"/>
      <c r="BH80" s="48"/>
      <c r="BI80" s="49"/>
      <c r="BJ80" s="48"/>
      <c r="BK80" s="49"/>
      <c r="BL80" s="48"/>
      <c r="BM80" s="49"/>
      <c r="BN80" s="48"/>
    </row>
    <row r="81" spans="1:66" ht="15">
      <c r="A81" s="65" t="s">
        <v>348</v>
      </c>
      <c r="B81" s="65" t="s">
        <v>348</v>
      </c>
      <c r="C81" s="66"/>
      <c r="D81" s="67"/>
      <c r="E81" s="68"/>
      <c r="F81" s="69"/>
      <c r="G81" s="66"/>
      <c r="H81" s="70"/>
      <c r="I81" s="71"/>
      <c r="J81" s="71"/>
      <c r="K81" s="34" t="s">
        <v>65</v>
      </c>
      <c r="L81" s="78">
        <v>188</v>
      </c>
      <c r="M81" s="78"/>
      <c r="N81" s="73"/>
      <c r="O81" s="80" t="s">
        <v>197</v>
      </c>
      <c r="P81" s="82">
        <v>43698.75337962963</v>
      </c>
      <c r="Q81" s="80" t="s">
        <v>2107</v>
      </c>
      <c r="R81" s="80"/>
      <c r="S81" s="80"/>
      <c r="T81" s="80"/>
      <c r="U81" s="80"/>
      <c r="V81" s="83" t="s">
        <v>1699</v>
      </c>
      <c r="W81" s="82">
        <v>43698.75337962963</v>
      </c>
      <c r="X81" s="86">
        <v>43698</v>
      </c>
      <c r="Y81" s="88" t="s">
        <v>2206</v>
      </c>
      <c r="Z81" s="83" t="s">
        <v>2270</v>
      </c>
      <c r="AA81" s="80"/>
      <c r="AB81" s="80"/>
      <c r="AC81" s="88" t="s">
        <v>824</v>
      </c>
      <c r="AD81" s="80"/>
      <c r="AE81" s="80" t="b">
        <v>0</v>
      </c>
      <c r="AF81" s="80">
        <v>618</v>
      </c>
      <c r="AG81" s="88" t="s">
        <v>887</v>
      </c>
      <c r="AH81" s="80" t="b">
        <v>0</v>
      </c>
      <c r="AI81" s="80" t="s">
        <v>883</v>
      </c>
      <c r="AJ81" s="80"/>
      <c r="AK81" s="88" t="s">
        <v>887</v>
      </c>
      <c r="AL81" s="80" t="b">
        <v>0</v>
      </c>
      <c r="AM81" s="80">
        <v>32</v>
      </c>
      <c r="AN81" s="88" t="s">
        <v>887</v>
      </c>
      <c r="AO81" s="80" t="s">
        <v>895</v>
      </c>
      <c r="AP81" s="80" t="b">
        <v>0</v>
      </c>
      <c r="AQ81" s="88" t="s">
        <v>824</v>
      </c>
      <c r="AR81" s="80" t="s">
        <v>2397</v>
      </c>
      <c r="AS81" s="80">
        <v>0</v>
      </c>
      <c r="AT81" s="80">
        <v>0</v>
      </c>
      <c r="AU81" s="80"/>
      <c r="AV81" s="80"/>
      <c r="AW81" s="80"/>
      <c r="AX81" s="80"/>
      <c r="AY81" s="80"/>
      <c r="AZ81" s="80"/>
      <c r="BA81" s="80"/>
      <c r="BB81" s="80"/>
      <c r="BC81">
        <v>1</v>
      </c>
      <c r="BD81" s="79" t="str">
        <f>REPLACE(INDEX(GroupVertices[Group],MATCH(Edges25[[#This Row],[Vertex 1]],GroupVertices[Vertex],0)),1,1,"")</f>
        <v>22</v>
      </c>
      <c r="BE81" s="79" t="str">
        <f>REPLACE(INDEX(GroupVertices[Group],MATCH(Edges25[[#This Row],[Vertex 2]],GroupVertices[Vertex],0)),1,1,"")</f>
        <v>22</v>
      </c>
      <c r="BF81" s="48">
        <v>0</v>
      </c>
      <c r="BG81" s="49">
        <v>0</v>
      </c>
      <c r="BH81" s="48">
        <v>0</v>
      </c>
      <c r="BI81" s="49">
        <v>0</v>
      </c>
      <c r="BJ81" s="48">
        <v>0</v>
      </c>
      <c r="BK81" s="49">
        <v>0</v>
      </c>
      <c r="BL81" s="48">
        <v>25</v>
      </c>
      <c r="BM81" s="49">
        <v>100</v>
      </c>
      <c r="BN81" s="48">
        <v>25</v>
      </c>
    </row>
    <row r="82" spans="1:66" ht="15">
      <c r="A82" s="65" t="s">
        <v>390</v>
      </c>
      <c r="B82" s="65" t="s">
        <v>382</v>
      </c>
      <c r="C82" s="66"/>
      <c r="D82" s="67"/>
      <c r="E82" s="68"/>
      <c r="F82" s="69"/>
      <c r="G82" s="66"/>
      <c r="H82" s="70"/>
      <c r="I82" s="71"/>
      <c r="J82" s="71"/>
      <c r="K82" s="34" t="s">
        <v>65</v>
      </c>
      <c r="L82" s="78">
        <v>189</v>
      </c>
      <c r="M82" s="78"/>
      <c r="N82" s="73"/>
      <c r="O82" s="80" t="s">
        <v>419</v>
      </c>
      <c r="P82" s="82">
        <v>43698.85912037037</v>
      </c>
      <c r="Q82" s="80" t="s">
        <v>2108</v>
      </c>
      <c r="R82" s="80"/>
      <c r="S82" s="80"/>
      <c r="T82" s="80"/>
      <c r="U82" s="80"/>
      <c r="V82" s="83" t="s">
        <v>1742</v>
      </c>
      <c r="W82" s="82">
        <v>43698.85912037037</v>
      </c>
      <c r="X82" s="86">
        <v>43698</v>
      </c>
      <c r="Y82" s="88" t="s">
        <v>2207</v>
      </c>
      <c r="Z82" s="83" t="s">
        <v>2271</v>
      </c>
      <c r="AA82" s="80"/>
      <c r="AB82" s="80"/>
      <c r="AC82" s="88" t="s">
        <v>826</v>
      </c>
      <c r="AD82" s="88" t="s">
        <v>2333</v>
      </c>
      <c r="AE82" s="80" t="b">
        <v>0</v>
      </c>
      <c r="AF82" s="80">
        <v>3</v>
      </c>
      <c r="AG82" s="88" t="s">
        <v>2376</v>
      </c>
      <c r="AH82" s="80" t="b">
        <v>0</v>
      </c>
      <c r="AI82" s="80" t="s">
        <v>877</v>
      </c>
      <c r="AJ82" s="80"/>
      <c r="AK82" s="88" t="s">
        <v>887</v>
      </c>
      <c r="AL82" s="80" t="b">
        <v>0</v>
      </c>
      <c r="AM82" s="80">
        <v>0</v>
      </c>
      <c r="AN82" s="88" t="s">
        <v>887</v>
      </c>
      <c r="AO82" s="80" t="s">
        <v>891</v>
      </c>
      <c r="AP82" s="80" t="b">
        <v>0</v>
      </c>
      <c r="AQ82" s="88" t="s">
        <v>2333</v>
      </c>
      <c r="AR82" s="80" t="s">
        <v>2397</v>
      </c>
      <c r="AS82" s="80">
        <v>0</v>
      </c>
      <c r="AT82" s="80">
        <v>0</v>
      </c>
      <c r="AU82" s="80"/>
      <c r="AV82" s="80"/>
      <c r="AW82" s="80"/>
      <c r="AX82" s="80"/>
      <c r="AY82" s="80"/>
      <c r="AZ82" s="80"/>
      <c r="BA82" s="80"/>
      <c r="BB82" s="80"/>
      <c r="BC82">
        <v>1</v>
      </c>
      <c r="BD82" s="79" t="str">
        <f>REPLACE(INDEX(GroupVertices[Group],MATCH(Edges25[[#This Row],[Vertex 1]],GroupVertices[Vertex],0)),1,1,"")</f>
        <v>6</v>
      </c>
      <c r="BE82" s="79" t="str">
        <f>REPLACE(INDEX(GroupVertices[Group],MATCH(Edges25[[#This Row],[Vertex 2]],GroupVertices[Vertex],0)),1,1,"")</f>
        <v>6</v>
      </c>
      <c r="BF82" s="48"/>
      <c r="BG82" s="49"/>
      <c r="BH82" s="48"/>
      <c r="BI82" s="49"/>
      <c r="BJ82" s="48"/>
      <c r="BK82" s="49"/>
      <c r="BL82" s="48"/>
      <c r="BM82" s="49"/>
      <c r="BN82" s="48"/>
    </row>
    <row r="83" spans="1:66" ht="15">
      <c r="A83" s="65" t="s">
        <v>278</v>
      </c>
      <c r="B83" s="65" t="s">
        <v>389</v>
      </c>
      <c r="C83" s="66"/>
      <c r="D83" s="67"/>
      <c r="E83" s="68"/>
      <c r="F83" s="69"/>
      <c r="G83" s="66"/>
      <c r="H83" s="70"/>
      <c r="I83" s="71"/>
      <c r="J83" s="71"/>
      <c r="K83" s="34" t="s">
        <v>65</v>
      </c>
      <c r="L83" s="78">
        <v>197</v>
      </c>
      <c r="M83" s="78"/>
      <c r="N83" s="73"/>
      <c r="O83" s="80" t="s">
        <v>419</v>
      </c>
      <c r="P83" s="82">
        <v>43698.84950231481</v>
      </c>
      <c r="Q83" s="80" t="s">
        <v>2109</v>
      </c>
      <c r="R83" s="83" t="s">
        <v>2171</v>
      </c>
      <c r="S83" s="80" t="s">
        <v>504</v>
      </c>
      <c r="T83" s="80"/>
      <c r="U83" s="80"/>
      <c r="V83" s="83" t="s">
        <v>556</v>
      </c>
      <c r="W83" s="82">
        <v>43698.84950231481</v>
      </c>
      <c r="X83" s="86">
        <v>43698</v>
      </c>
      <c r="Y83" s="88" t="s">
        <v>2208</v>
      </c>
      <c r="Z83" s="83" t="s">
        <v>2272</v>
      </c>
      <c r="AA83" s="80"/>
      <c r="AB83" s="80"/>
      <c r="AC83" s="88" t="s">
        <v>2333</v>
      </c>
      <c r="AD83" s="80"/>
      <c r="AE83" s="80" t="b">
        <v>0</v>
      </c>
      <c r="AF83" s="80">
        <v>4</v>
      </c>
      <c r="AG83" s="88" t="s">
        <v>861</v>
      </c>
      <c r="AH83" s="80" t="b">
        <v>1</v>
      </c>
      <c r="AI83" s="80" t="s">
        <v>877</v>
      </c>
      <c r="AJ83" s="80"/>
      <c r="AK83" s="88" t="s">
        <v>2389</v>
      </c>
      <c r="AL83" s="80" t="b">
        <v>0</v>
      </c>
      <c r="AM83" s="80">
        <v>1</v>
      </c>
      <c r="AN83" s="88" t="s">
        <v>887</v>
      </c>
      <c r="AO83" s="80" t="s">
        <v>895</v>
      </c>
      <c r="AP83" s="80" t="b">
        <v>0</v>
      </c>
      <c r="AQ83" s="88" t="s">
        <v>2333</v>
      </c>
      <c r="AR83" s="80" t="s">
        <v>2397</v>
      </c>
      <c r="AS83" s="80">
        <v>0</v>
      </c>
      <c r="AT83" s="80">
        <v>0</v>
      </c>
      <c r="AU83" s="80"/>
      <c r="AV83" s="80"/>
      <c r="AW83" s="80"/>
      <c r="AX83" s="80"/>
      <c r="AY83" s="80"/>
      <c r="AZ83" s="80"/>
      <c r="BA83" s="80"/>
      <c r="BB83" s="80"/>
      <c r="BC83">
        <v>2</v>
      </c>
      <c r="BD83" s="79" t="str">
        <f>REPLACE(INDEX(GroupVertices[Group],MATCH(Edges25[[#This Row],[Vertex 1]],GroupVertices[Vertex],0)),1,1,"")</f>
        <v>6</v>
      </c>
      <c r="BE83" s="79" t="str">
        <f>REPLACE(INDEX(GroupVertices[Group],MATCH(Edges25[[#This Row],[Vertex 2]],GroupVertices[Vertex],0)),1,1,"")</f>
        <v>6</v>
      </c>
      <c r="BF83" s="48"/>
      <c r="BG83" s="49"/>
      <c r="BH83" s="48"/>
      <c r="BI83" s="49"/>
      <c r="BJ83" s="48"/>
      <c r="BK83" s="49"/>
      <c r="BL83" s="48"/>
      <c r="BM83" s="49"/>
      <c r="BN83" s="48"/>
    </row>
    <row r="84" spans="1:66" ht="15">
      <c r="A84" s="65" t="s">
        <v>393</v>
      </c>
      <c r="B84" s="65" t="s">
        <v>393</v>
      </c>
      <c r="C84" s="66"/>
      <c r="D84" s="67"/>
      <c r="E84" s="68"/>
      <c r="F84" s="69"/>
      <c r="G84" s="66"/>
      <c r="H84" s="70"/>
      <c r="I84" s="71"/>
      <c r="J84" s="71"/>
      <c r="K84" s="34" t="s">
        <v>65</v>
      </c>
      <c r="L84" s="78">
        <v>201</v>
      </c>
      <c r="M84" s="78"/>
      <c r="N84" s="73"/>
      <c r="O84" s="80" t="s">
        <v>197</v>
      </c>
      <c r="P84" s="82">
        <v>43698.63009259259</v>
      </c>
      <c r="Q84" s="80" t="s">
        <v>2110</v>
      </c>
      <c r="R84" s="80"/>
      <c r="S84" s="80"/>
      <c r="T84" s="80" t="s">
        <v>2195</v>
      </c>
      <c r="U84" s="83" t="s">
        <v>2201</v>
      </c>
      <c r="V84" s="83" t="s">
        <v>2201</v>
      </c>
      <c r="W84" s="82">
        <v>43698.63009259259</v>
      </c>
      <c r="X84" s="86">
        <v>43698</v>
      </c>
      <c r="Y84" s="88" t="s">
        <v>2209</v>
      </c>
      <c r="Z84" s="83" t="s">
        <v>2273</v>
      </c>
      <c r="AA84" s="80"/>
      <c r="AB84" s="80"/>
      <c r="AC84" s="88" t="s">
        <v>828</v>
      </c>
      <c r="AD84" s="80"/>
      <c r="AE84" s="80" t="b">
        <v>0</v>
      </c>
      <c r="AF84" s="80">
        <v>130</v>
      </c>
      <c r="AG84" s="88" t="s">
        <v>887</v>
      </c>
      <c r="AH84" s="80" t="b">
        <v>0</v>
      </c>
      <c r="AI84" s="80" t="s">
        <v>877</v>
      </c>
      <c r="AJ84" s="80"/>
      <c r="AK84" s="88" t="s">
        <v>887</v>
      </c>
      <c r="AL84" s="80" t="b">
        <v>0</v>
      </c>
      <c r="AM84" s="80">
        <v>54</v>
      </c>
      <c r="AN84" s="88" t="s">
        <v>887</v>
      </c>
      <c r="AO84" s="80" t="s">
        <v>895</v>
      </c>
      <c r="AP84" s="80" t="b">
        <v>0</v>
      </c>
      <c r="AQ84" s="88" t="s">
        <v>828</v>
      </c>
      <c r="AR84" s="80" t="s">
        <v>2397</v>
      </c>
      <c r="AS84" s="80">
        <v>0</v>
      </c>
      <c r="AT84" s="80">
        <v>0</v>
      </c>
      <c r="AU84" s="80"/>
      <c r="AV84" s="80"/>
      <c r="AW84" s="80"/>
      <c r="AX84" s="80"/>
      <c r="AY84" s="80"/>
      <c r="AZ84" s="80"/>
      <c r="BA84" s="80"/>
      <c r="BB84" s="80"/>
      <c r="BC84">
        <v>1</v>
      </c>
      <c r="BD84" s="79" t="str">
        <f>REPLACE(INDEX(GroupVertices[Group],MATCH(Edges25[[#This Row],[Vertex 1]],GroupVertices[Vertex],0)),1,1,"")</f>
        <v>4</v>
      </c>
      <c r="BE84" s="79" t="str">
        <f>REPLACE(INDEX(GroupVertices[Group],MATCH(Edges25[[#This Row],[Vertex 2]],GroupVertices[Vertex],0)),1,1,"")</f>
        <v>4</v>
      </c>
      <c r="BF84" s="48">
        <v>1</v>
      </c>
      <c r="BG84" s="49">
        <v>4.166666666666667</v>
      </c>
      <c r="BH84" s="48">
        <v>0</v>
      </c>
      <c r="BI84" s="49">
        <v>0</v>
      </c>
      <c r="BJ84" s="48">
        <v>0</v>
      </c>
      <c r="BK84" s="49">
        <v>0</v>
      </c>
      <c r="BL84" s="48">
        <v>23</v>
      </c>
      <c r="BM84" s="49">
        <v>95.83333333333333</v>
      </c>
      <c r="BN84" s="48">
        <v>24</v>
      </c>
    </row>
    <row r="85" spans="1:66" ht="15">
      <c r="A85" s="65" t="s">
        <v>406</v>
      </c>
      <c r="B85" s="65" t="s">
        <v>406</v>
      </c>
      <c r="C85" s="66"/>
      <c r="D85" s="67"/>
      <c r="E85" s="68"/>
      <c r="F85" s="69"/>
      <c r="G85" s="66"/>
      <c r="H85" s="70"/>
      <c r="I85" s="71"/>
      <c r="J85" s="71"/>
      <c r="K85" s="34" t="s">
        <v>65</v>
      </c>
      <c r="L85" s="78">
        <v>202</v>
      </c>
      <c r="M85" s="78"/>
      <c r="N85" s="73"/>
      <c r="O85" s="80" t="s">
        <v>197</v>
      </c>
      <c r="P85" s="82">
        <v>43698.54684027778</v>
      </c>
      <c r="Q85" s="80" t="s">
        <v>2111</v>
      </c>
      <c r="R85" s="80"/>
      <c r="S85" s="80"/>
      <c r="T85" s="80"/>
      <c r="U85" s="80"/>
      <c r="V85" s="83" t="s">
        <v>1758</v>
      </c>
      <c r="W85" s="82">
        <v>43698.54684027778</v>
      </c>
      <c r="X85" s="86">
        <v>43698</v>
      </c>
      <c r="Y85" s="88" t="s">
        <v>2210</v>
      </c>
      <c r="Z85" s="83" t="s">
        <v>2274</v>
      </c>
      <c r="AA85" s="80"/>
      <c r="AB85" s="80"/>
      <c r="AC85" s="88" t="s">
        <v>2334</v>
      </c>
      <c r="AD85" s="80"/>
      <c r="AE85" s="80" t="b">
        <v>0</v>
      </c>
      <c r="AF85" s="80">
        <v>19407</v>
      </c>
      <c r="AG85" s="88" t="s">
        <v>887</v>
      </c>
      <c r="AH85" s="80" t="b">
        <v>0</v>
      </c>
      <c r="AI85" s="80" t="s">
        <v>877</v>
      </c>
      <c r="AJ85" s="80"/>
      <c r="AK85" s="88" t="s">
        <v>887</v>
      </c>
      <c r="AL85" s="80" t="b">
        <v>0</v>
      </c>
      <c r="AM85" s="80">
        <v>8344</v>
      </c>
      <c r="AN85" s="88" t="s">
        <v>887</v>
      </c>
      <c r="AO85" s="80" t="s">
        <v>891</v>
      </c>
      <c r="AP85" s="80" t="b">
        <v>0</v>
      </c>
      <c r="AQ85" s="88" t="s">
        <v>2334</v>
      </c>
      <c r="AR85" s="80" t="s">
        <v>2397</v>
      </c>
      <c r="AS85" s="80">
        <v>0</v>
      </c>
      <c r="AT85" s="80">
        <v>0</v>
      </c>
      <c r="AU85" s="80" t="s">
        <v>899</v>
      </c>
      <c r="AV85" s="80" t="s">
        <v>901</v>
      </c>
      <c r="AW85" s="80" t="s">
        <v>902</v>
      </c>
      <c r="AX85" s="80" t="s">
        <v>903</v>
      </c>
      <c r="AY85" s="80" t="s">
        <v>905</v>
      </c>
      <c r="AZ85" s="80" t="s">
        <v>907</v>
      </c>
      <c r="BA85" s="80" t="s">
        <v>909</v>
      </c>
      <c r="BB85" s="83" t="s">
        <v>910</v>
      </c>
      <c r="BC85">
        <v>1</v>
      </c>
      <c r="BD85" s="79" t="str">
        <f>REPLACE(INDEX(GroupVertices[Group],MATCH(Edges25[[#This Row],[Vertex 1]],GroupVertices[Vertex],0)),1,1,"")</f>
        <v>13</v>
      </c>
      <c r="BE85" s="79" t="str">
        <f>REPLACE(INDEX(GroupVertices[Group],MATCH(Edges25[[#This Row],[Vertex 2]],GroupVertices[Vertex],0)),1,1,"")</f>
        <v>13</v>
      </c>
      <c r="BF85" s="48">
        <v>0</v>
      </c>
      <c r="BG85" s="49">
        <v>0</v>
      </c>
      <c r="BH85" s="48">
        <v>1</v>
      </c>
      <c r="BI85" s="49">
        <v>2.272727272727273</v>
      </c>
      <c r="BJ85" s="48">
        <v>0</v>
      </c>
      <c r="BK85" s="49">
        <v>0</v>
      </c>
      <c r="BL85" s="48">
        <v>43</v>
      </c>
      <c r="BM85" s="49">
        <v>97.72727272727273</v>
      </c>
      <c r="BN85" s="48">
        <v>44</v>
      </c>
    </row>
    <row r="86" spans="1:66" ht="15">
      <c r="A86" s="65" t="s">
        <v>292</v>
      </c>
      <c r="B86" s="65" t="s">
        <v>406</v>
      </c>
      <c r="C86" s="66"/>
      <c r="D86" s="67"/>
      <c r="E86" s="68"/>
      <c r="F86" s="69"/>
      <c r="G86" s="66"/>
      <c r="H86" s="70"/>
      <c r="I86" s="71"/>
      <c r="J86" s="71"/>
      <c r="K86" s="34" t="s">
        <v>65</v>
      </c>
      <c r="L86" s="78">
        <v>203</v>
      </c>
      <c r="M86" s="78"/>
      <c r="N86" s="73"/>
      <c r="O86" s="80" t="s">
        <v>419</v>
      </c>
      <c r="P86" s="82">
        <v>43698.62666666666</v>
      </c>
      <c r="Q86" s="80" t="s">
        <v>2112</v>
      </c>
      <c r="R86" s="80"/>
      <c r="S86" s="80"/>
      <c r="T86" s="80"/>
      <c r="U86" s="80"/>
      <c r="V86" s="83" t="s">
        <v>569</v>
      </c>
      <c r="W86" s="82">
        <v>43698.62666666666</v>
      </c>
      <c r="X86" s="86">
        <v>43698</v>
      </c>
      <c r="Y86" s="88" t="s">
        <v>2211</v>
      </c>
      <c r="Z86" s="83" t="s">
        <v>2275</v>
      </c>
      <c r="AA86" s="80"/>
      <c r="AB86" s="80"/>
      <c r="AC86" s="88" t="s">
        <v>2335</v>
      </c>
      <c r="AD86" s="88" t="s">
        <v>2337</v>
      </c>
      <c r="AE86" s="80" t="b">
        <v>0</v>
      </c>
      <c r="AF86" s="80">
        <v>0</v>
      </c>
      <c r="AG86" s="88" t="s">
        <v>869</v>
      </c>
      <c r="AH86" s="80" t="b">
        <v>0</v>
      </c>
      <c r="AI86" s="80" t="s">
        <v>877</v>
      </c>
      <c r="AJ86" s="80"/>
      <c r="AK86" s="88" t="s">
        <v>887</v>
      </c>
      <c r="AL86" s="80" t="b">
        <v>0</v>
      </c>
      <c r="AM86" s="80">
        <v>0</v>
      </c>
      <c r="AN86" s="88" t="s">
        <v>887</v>
      </c>
      <c r="AO86" s="80" t="s">
        <v>895</v>
      </c>
      <c r="AP86" s="80" t="b">
        <v>0</v>
      </c>
      <c r="AQ86" s="88" t="s">
        <v>2337</v>
      </c>
      <c r="AR86" s="80" t="s">
        <v>2397</v>
      </c>
      <c r="AS86" s="80">
        <v>0</v>
      </c>
      <c r="AT86" s="80">
        <v>0</v>
      </c>
      <c r="AU86" s="80"/>
      <c r="AV86" s="80"/>
      <c r="AW86" s="80"/>
      <c r="AX86" s="80"/>
      <c r="AY86" s="80"/>
      <c r="AZ86" s="80"/>
      <c r="BA86" s="80"/>
      <c r="BB86" s="80"/>
      <c r="BC86">
        <v>3</v>
      </c>
      <c r="BD86" s="79" t="str">
        <f>REPLACE(INDEX(GroupVertices[Group],MATCH(Edges25[[#This Row],[Vertex 1]],GroupVertices[Vertex],0)),1,1,"")</f>
        <v>13</v>
      </c>
      <c r="BE86" s="79" t="str">
        <f>REPLACE(INDEX(GroupVertices[Group],MATCH(Edges25[[#This Row],[Vertex 2]],GroupVertices[Vertex],0)),1,1,"")</f>
        <v>13</v>
      </c>
      <c r="BF86" s="48"/>
      <c r="BG86" s="49"/>
      <c r="BH86" s="48"/>
      <c r="BI86" s="49"/>
      <c r="BJ86" s="48"/>
      <c r="BK86" s="49"/>
      <c r="BL86" s="48"/>
      <c r="BM86" s="49"/>
      <c r="BN86" s="48"/>
    </row>
    <row r="87" spans="1:66" ht="15">
      <c r="A87" s="65" t="s">
        <v>292</v>
      </c>
      <c r="B87" s="65" t="s">
        <v>406</v>
      </c>
      <c r="C87" s="66"/>
      <c r="D87" s="67"/>
      <c r="E87" s="68"/>
      <c r="F87" s="69"/>
      <c r="G87" s="66"/>
      <c r="H87" s="70"/>
      <c r="I87" s="71"/>
      <c r="J87" s="71"/>
      <c r="K87" s="34" t="s">
        <v>65</v>
      </c>
      <c r="L87" s="78">
        <v>204</v>
      </c>
      <c r="M87" s="78"/>
      <c r="N87" s="73"/>
      <c r="O87" s="80" t="s">
        <v>419</v>
      </c>
      <c r="P87" s="82">
        <v>43698.763125</v>
      </c>
      <c r="Q87" s="80" t="s">
        <v>2113</v>
      </c>
      <c r="R87" s="80"/>
      <c r="S87" s="80"/>
      <c r="T87" s="80"/>
      <c r="U87" s="80"/>
      <c r="V87" s="83" t="s">
        <v>569</v>
      </c>
      <c r="W87" s="82">
        <v>43698.763125</v>
      </c>
      <c r="X87" s="86">
        <v>43698</v>
      </c>
      <c r="Y87" s="88" t="s">
        <v>2212</v>
      </c>
      <c r="Z87" s="83" t="s">
        <v>2276</v>
      </c>
      <c r="AA87" s="80"/>
      <c r="AB87" s="80"/>
      <c r="AC87" s="88" t="s">
        <v>2336</v>
      </c>
      <c r="AD87" s="88" t="s">
        <v>2338</v>
      </c>
      <c r="AE87" s="80" t="b">
        <v>0</v>
      </c>
      <c r="AF87" s="80">
        <v>0</v>
      </c>
      <c r="AG87" s="88" t="s">
        <v>869</v>
      </c>
      <c r="AH87" s="80" t="b">
        <v>0</v>
      </c>
      <c r="AI87" s="80" t="s">
        <v>877</v>
      </c>
      <c r="AJ87" s="80"/>
      <c r="AK87" s="88" t="s">
        <v>887</v>
      </c>
      <c r="AL87" s="80" t="b">
        <v>0</v>
      </c>
      <c r="AM87" s="80">
        <v>0</v>
      </c>
      <c r="AN87" s="88" t="s">
        <v>887</v>
      </c>
      <c r="AO87" s="80" t="s">
        <v>895</v>
      </c>
      <c r="AP87" s="80" t="b">
        <v>0</v>
      </c>
      <c r="AQ87" s="88" t="s">
        <v>2338</v>
      </c>
      <c r="AR87" s="80" t="s">
        <v>2397</v>
      </c>
      <c r="AS87" s="80">
        <v>0</v>
      </c>
      <c r="AT87" s="80">
        <v>0</v>
      </c>
      <c r="AU87" s="80"/>
      <c r="AV87" s="80"/>
      <c r="AW87" s="80"/>
      <c r="AX87" s="80"/>
      <c r="AY87" s="80"/>
      <c r="AZ87" s="80"/>
      <c r="BA87" s="80"/>
      <c r="BB87" s="80"/>
      <c r="BC87">
        <v>3</v>
      </c>
      <c r="BD87" s="79" t="str">
        <f>REPLACE(INDEX(GroupVertices[Group],MATCH(Edges25[[#This Row],[Vertex 1]],GroupVertices[Vertex],0)),1,1,"")</f>
        <v>13</v>
      </c>
      <c r="BE87" s="79" t="str">
        <f>REPLACE(INDEX(GroupVertices[Group],MATCH(Edges25[[#This Row],[Vertex 2]],GroupVertices[Vertex],0)),1,1,"")</f>
        <v>13</v>
      </c>
      <c r="BF87" s="48"/>
      <c r="BG87" s="49"/>
      <c r="BH87" s="48"/>
      <c r="BI87" s="49"/>
      <c r="BJ87" s="48"/>
      <c r="BK87" s="49"/>
      <c r="BL87" s="48"/>
      <c r="BM87" s="49"/>
      <c r="BN87" s="48"/>
    </row>
    <row r="88" spans="1:66" ht="15">
      <c r="A88" s="65" t="s">
        <v>407</v>
      </c>
      <c r="B88" s="65" t="s">
        <v>406</v>
      </c>
      <c r="C88" s="66"/>
      <c r="D88" s="67"/>
      <c r="E88" s="68"/>
      <c r="F88" s="69"/>
      <c r="G88" s="66"/>
      <c r="H88" s="70"/>
      <c r="I88" s="71"/>
      <c r="J88" s="71"/>
      <c r="K88" s="34" t="s">
        <v>65</v>
      </c>
      <c r="L88" s="78">
        <v>205</v>
      </c>
      <c r="M88" s="78"/>
      <c r="N88" s="73"/>
      <c r="O88" s="80" t="s">
        <v>420</v>
      </c>
      <c r="P88" s="82">
        <v>43698.623344907406</v>
      </c>
      <c r="Q88" s="80" t="s">
        <v>2114</v>
      </c>
      <c r="R88" s="80"/>
      <c r="S88" s="80"/>
      <c r="T88" s="80"/>
      <c r="U88" s="80"/>
      <c r="V88" s="83" t="s">
        <v>1759</v>
      </c>
      <c r="W88" s="82">
        <v>43698.623344907406</v>
      </c>
      <c r="X88" s="86">
        <v>43698</v>
      </c>
      <c r="Y88" s="88" t="s">
        <v>2213</v>
      </c>
      <c r="Z88" s="83" t="s">
        <v>2277</v>
      </c>
      <c r="AA88" s="80"/>
      <c r="AB88" s="80"/>
      <c r="AC88" s="88" t="s">
        <v>2337</v>
      </c>
      <c r="AD88" s="88" t="s">
        <v>2334</v>
      </c>
      <c r="AE88" s="80" t="b">
        <v>0</v>
      </c>
      <c r="AF88" s="80">
        <v>0</v>
      </c>
      <c r="AG88" s="88" t="s">
        <v>2377</v>
      </c>
      <c r="AH88" s="80" t="b">
        <v>0</v>
      </c>
      <c r="AI88" s="80" t="s">
        <v>877</v>
      </c>
      <c r="AJ88" s="80"/>
      <c r="AK88" s="88" t="s">
        <v>887</v>
      </c>
      <c r="AL88" s="80" t="b">
        <v>0</v>
      </c>
      <c r="AM88" s="80">
        <v>0</v>
      </c>
      <c r="AN88" s="88" t="s">
        <v>887</v>
      </c>
      <c r="AO88" s="80" t="s">
        <v>893</v>
      </c>
      <c r="AP88" s="80" t="b">
        <v>0</v>
      </c>
      <c r="AQ88" s="88" t="s">
        <v>2334</v>
      </c>
      <c r="AR88" s="80" t="s">
        <v>2397</v>
      </c>
      <c r="AS88" s="80">
        <v>0</v>
      </c>
      <c r="AT88" s="80">
        <v>0</v>
      </c>
      <c r="AU88" s="80"/>
      <c r="AV88" s="80"/>
      <c r="AW88" s="80"/>
      <c r="AX88" s="80"/>
      <c r="AY88" s="80"/>
      <c r="AZ88" s="80"/>
      <c r="BA88" s="80"/>
      <c r="BB88" s="80"/>
      <c r="BC88">
        <v>3</v>
      </c>
      <c r="BD88" s="79" t="str">
        <f>REPLACE(INDEX(GroupVertices[Group],MATCH(Edges25[[#This Row],[Vertex 1]],GroupVertices[Vertex],0)),1,1,"")</f>
        <v>13</v>
      </c>
      <c r="BE88" s="79" t="str">
        <f>REPLACE(INDEX(GroupVertices[Group],MATCH(Edges25[[#This Row],[Vertex 2]],GroupVertices[Vertex],0)),1,1,"")</f>
        <v>13</v>
      </c>
      <c r="BF88" s="48">
        <v>1</v>
      </c>
      <c r="BG88" s="49">
        <v>4.166666666666667</v>
      </c>
      <c r="BH88" s="48">
        <v>1</v>
      </c>
      <c r="BI88" s="49">
        <v>4.166666666666667</v>
      </c>
      <c r="BJ88" s="48">
        <v>0</v>
      </c>
      <c r="BK88" s="49">
        <v>0</v>
      </c>
      <c r="BL88" s="48">
        <v>22</v>
      </c>
      <c r="BM88" s="49">
        <v>91.66666666666667</v>
      </c>
      <c r="BN88" s="48">
        <v>24</v>
      </c>
    </row>
    <row r="89" spans="1:66" ht="15">
      <c r="A89" s="65" t="s">
        <v>407</v>
      </c>
      <c r="B89" s="65" t="s">
        <v>406</v>
      </c>
      <c r="C89" s="66"/>
      <c r="D89" s="67"/>
      <c r="E89" s="68"/>
      <c r="F89" s="69"/>
      <c r="G89" s="66"/>
      <c r="H89" s="70"/>
      <c r="I89" s="71"/>
      <c r="J89" s="71"/>
      <c r="K89" s="34" t="s">
        <v>65</v>
      </c>
      <c r="L89" s="78">
        <v>206</v>
      </c>
      <c r="M89" s="78"/>
      <c r="N89" s="73"/>
      <c r="O89" s="80" t="s">
        <v>419</v>
      </c>
      <c r="P89" s="82">
        <v>43698.76142361111</v>
      </c>
      <c r="Q89" s="80" t="s">
        <v>2115</v>
      </c>
      <c r="R89" s="80"/>
      <c r="S89" s="80"/>
      <c r="T89" s="80"/>
      <c r="U89" s="80"/>
      <c r="V89" s="83" t="s">
        <v>1759</v>
      </c>
      <c r="W89" s="82">
        <v>43698.76142361111</v>
      </c>
      <c r="X89" s="86">
        <v>43698</v>
      </c>
      <c r="Y89" s="88" t="s">
        <v>2214</v>
      </c>
      <c r="Z89" s="83" t="s">
        <v>2278</v>
      </c>
      <c r="AA89" s="80"/>
      <c r="AB89" s="80"/>
      <c r="AC89" s="88" t="s">
        <v>2338</v>
      </c>
      <c r="AD89" s="88" t="s">
        <v>2335</v>
      </c>
      <c r="AE89" s="80" t="b">
        <v>0</v>
      </c>
      <c r="AF89" s="80">
        <v>0</v>
      </c>
      <c r="AG89" s="88" t="s">
        <v>2378</v>
      </c>
      <c r="AH89" s="80" t="b">
        <v>0</v>
      </c>
      <c r="AI89" s="80" t="s">
        <v>877</v>
      </c>
      <c r="AJ89" s="80"/>
      <c r="AK89" s="88" t="s">
        <v>887</v>
      </c>
      <c r="AL89" s="80" t="b">
        <v>0</v>
      </c>
      <c r="AM89" s="80">
        <v>0</v>
      </c>
      <c r="AN89" s="88" t="s">
        <v>887</v>
      </c>
      <c r="AO89" s="80" t="s">
        <v>893</v>
      </c>
      <c r="AP89" s="80" t="b">
        <v>0</v>
      </c>
      <c r="AQ89" s="88" t="s">
        <v>2335</v>
      </c>
      <c r="AR89" s="80" t="s">
        <v>2397</v>
      </c>
      <c r="AS89" s="80">
        <v>0</v>
      </c>
      <c r="AT89" s="80">
        <v>0</v>
      </c>
      <c r="AU89" s="80"/>
      <c r="AV89" s="80"/>
      <c r="AW89" s="80"/>
      <c r="AX89" s="80"/>
      <c r="AY89" s="80"/>
      <c r="AZ89" s="80"/>
      <c r="BA89" s="80"/>
      <c r="BB89" s="80"/>
      <c r="BC89">
        <v>3</v>
      </c>
      <c r="BD89" s="79" t="str">
        <f>REPLACE(INDEX(GroupVertices[Group],MATCH(Edges25[[#This Row],[Vertex 1]],GroupVertices[Vertex],0)),1,1,"")</f>
        <v>13</v>
      </c>
      <c r="BE89" s="79" t="str">
        <f>REPLACE(INDEX(GroupVertices[Group],MATCH(Edges25[[#This Row],[Vertex 2]],GroupVertices[Vertex],0)),1,1,"")</f>
        <v>13</v>
      </c>
      <c r="BF89" s="48"/>
      <c r="BG89" s="49"/>
      <c r="BH89" s="48"/>
      <c r="BI89" s="49"/>
      <c r="BJ89" s="48"/>
      <c r="BK89" s="49"/>
      <c r="BL89" s="48"/>
      <c r="BM89" s="49"/>
      <c r="BN89" s="48"/>
    </row>
    <row r="90" spans="1:66" ht="15">
      <c r="A90" s="65" t="s">
        <v>407</v>
      </c>
      <c r="B90" s="65" t="s">
        <v>406</v>
      </c>
      <c r="C90" s="66"/>
      <c r="D90" s="67"/>
      <c r="E90" s="68"/>
      <c r="F90" s="69"/>
      <c r="G90" s="66"/>
      <c r="H90" s="70"/>
      <c r="I90" s="71"/>
      <c r="J90" s="71"/>
      <c r="K90" s="34" t="s">
        <v>65</v>
      </c>
      <c r="L90" s="78">
        <v>207</v>
      </c>
      <c r="M90" s="78"/>
      <c r="N90" s="73"/>
      <c r="O90" s="80" t="s">
        <v>419</v>
      </c>
      <c r="P90" s="82">
        <v>43698.7653587963</v>
      </c>
      <c r="Q90" s="80" t="s">
        <v>2116</v>
      </c>
      <c r="R90" s="80"/>
      <c r="S90" s="80"/>
      <c r="T90" s="80"/>
      <c r="U90" s="80"/>
      <c r="V90" s="83" t="s">
        <v>1759</v>
      </c>
      <c r="W90" s="82">
        <v>43698.7653587963</v>
      </c>
      <c r="X90" s="86">
        <v>43698</v>
      </c>
      <c r="Y90" s="88" t="s">
        <v>2215</v>
      </c>
      <c r="Z90" s="83" t="s">
        <v>2279</v>
      </c>
      <c r="AA90" s="80"/>
      <c r="AB90" s="80"/>
      <c r="AC90" s="88" t="s">
        <v>833</v>
      </c>
      <c r="AD90" s="88" t="s">
        <v>2336</v>
      </c>
      <c r="AE90" s="80" t="b">
        <v>0</v>
      </c>
      <c r="AF90" s="80">
        <v>0</v>
      </c>
      <c r="AG90" s="88" t="s">
        <v>2378</v>
      </c>
      <c r="AH90" s="80" t="b">
        <v>0</v>
      </c>
      <c r="AI90" s="80" t="s">
        <v>877</v>
      </c>
      <c r="AJ90" s="80"/>
      <c r="AK90" s="88" t="s">
        <v>887</v>
      </c>
      <c r="AL90" s="80" t="b">
        <v>0</v>
      </c>
      <c r="AM90" s="80">
        <v>0</v>
      </c>
      <c r="AN90" s="88" t="s">
        <v>887</v>
      </c>
      <c r="AO90" s="80" t="s">
        <v>893</v>
      </c>
      <c r="AP90" s="80" t="b">
        <v>0</v>
      </c>
      <c r="AQ90" s="88" t="s">
        <v>2336</v>
      </c>
      <c r="AR90" s="80" t="s">
        <v>2397</v>
      </c>
      <c r="AS90" s="80">
        <v>0</v>
      </c>
      <c r="AT90" s="80">
        <v>0</v>
      </c>
      <c r="AU90" s="80"/>
      <c r="AV90" s="80"/>
      <c r="AW90" s="80"/>
      <c r="AX90" s="80"/>
      <c r="AY90" s="80"/>
      <c r="AZ90" s="80"/>
      <c r="BA90" s="80"/>
      <c r="BB90" s="80"/>
      <c r="BC90">
        <v>3</v>
      </c>
      <c r="BD90" s="79" t="str">
        <f>REPLACE(INDEX(GroupVertices[Group],MATCH(Edges25[[#This Row],[Vertex 1]],GroupVertices[Vertex],0)),1,1,"")</f>
        <v>13</v>
      </c>
      <c r="BE90" s="79" t="str">
        <f>REPLACE(INDEX(GroupVertices[Group],MATCH(Edges25[[#This Row],[Vertex 2]],GroupVertices[Vertex],0)),1,1,"")</f>
        <v>13</v>
      </c>
      <c r="BF90" s="48"/>
      <c r="BG90" s="49"/>
      <c r="BH90" s="48"/>
      <c r="BI90" s="49"/>
      <c r="BJ90" s="48"/>
      <c r="BK90" s="49"/>
      <c r="BL90" s="48"/>
      <c r="BM90" s="49"/>
      <c r="BN90" s="48"/>
    </row>
    <row r="91" spans="1:66" ht="15">
      <c r="A91" s="65" t="s">
        <v>391</v>
      </c>
      <c r="B91" s="65" t="s">
        <v>308</v>
      </c>
      <c r="C91" s="66"/>
      <c r="D91" s="67"/>
      <c r="E91" s="68"/>
      <c r="F91" s="69"/>
      <c r="G91" s="66"/>
      <c r="H91" s="70"/>
      <c r="I91" s="71"/>
      <c r="J91" s="71"/>
      <c r="K91" s="34" t="s">
        <v>65</v>
      </c>
      <c r="L91" s="78">
        <v>212</v>
      </c>
      <c r="M91" s="78"/>
      <c r="N91" s="73"/>
      <c r="O91" s="80" t="s">
        <v>420</v>
      </c>
      <c r="P91" s="82">
        <v>43698.73211805556</v>
      </c>
      <c r="Q91" s="80" t="s">
        <v>2117</v>
      </c>
      <c r="R91" s="80"/>
      <c r="S91" s="80"/>
      <c r="T91" s="80"/>
      <c r="U91" s="80"/>
      <c r="V91" s="83" t="s">
        <v>1743</v>
      </c>
      <c r="W91" s="82">
        <v>43698.73211805556</v>
      </c>
      <c r="X91" s="86">
        <v>43698</v>
      </c>
      <c r="Y91" s="88" t="s">
        <v>2216</v>
      </c>
      <c r="Z91" s="83" t="s">
        <v>2280</v>
      </c>
      <c r="AA91" s="80"/>
      <c r="AB91" s="80"/>
      <c r="AC91" s="88" t="s">
        <v>2339</v>
      </c>
      <c r="AD91" s="88" t="s">
        <v>2369</v>
      </c>
      <c r="AE91" s="80" t="b">
        <v>0</v>
      </c>
      <c r="AF91" s="80">
        <v>1350</v>
      </c>
      <c r="AG91" s="88" t="s">
        <v>839</v>
      </c>
      <c r="AH91" s="80" t="b">
        <v>0</v>
      </c>
      <c r="AI91" s="80" t="s">
        <v>877</v>
      </c>
      <c r="AJ91" s="80"/>
      <c r="AK91" s="88" t="s">
        <v>887</v>
      </c>
      <c r="AL91" s="80" t="b">
        <v>0</v>
      </c>
      <c r="AM91" s="80">
        <v>289</v>
      </c>
      <c r="AN91" s="88" t="s">
        <v>887</v>
      </c>
      <c r="AO91" s="80" t="s">
        <v>893</v>
      </c>
      <c r="AP91" s="80" t="b">
        <v>0</v>
      </c>
      <c r="AQ91" s="88" t="s">
        <v>2369</v>
      </c>
      <c r="AR91" s="80" t="s">
        <v>2397</v>
      </c>
      <c r="AS91" s="80">
        <v>0</v>
      </c>
      <c r="AT91" s="80">
        <v>0</v>
      </c>
      <c r="AU91" s="80"/>
      <c r="AV91" s="80"/>
      <c r="AW91" s="80"/>
      <c r="AX91" s="80"/>
      <c r="AY91" s="80"/>
      <c r="AZ91" s="80"/>
      <c r="BA91" s="80"/>
      <c r="BB91" s="80"/>
      <c r="BC91">
        <v>1</v>
      </c>
      <c r="BD91" s="79" t="str">
        <f>REPLACE(INDEX(GroupVertices[Group],MATCH(Edges25[[#This Row],[Vertex 1]],GroupVertices[Vertex],0)),1,1,"")</f>
        <v>1</v>
      </c>
      <c r="BE91" s="79" t="str">
        <f>REPLACE(INDEX(GroupVertices[Group],MATCH(Edges25[[#This Row],[Vertex 2]],GroupVertices[Vertex],0)),1,1,"")</f>
        <v>1</v>
      </c>
      <c r="BF91" s="48">
        <v>0</v>
      </c>
      <c r="BG91" s="49">
        <v>0</v>
      </c>
      <c r="BH91" s="48">
        <v>0</v>
      </c>
      <c r="BI91" s="49">
        <v>0</v>
      </c>
      <c r="BJ91" s="48">
        <v>0</v>
      </c>
      <c r="BK91" s="49">
        <v>0</v>
      </c>
      <c r="BL91" s="48">
        <v>14</v>
      </c>
      <c r="BM91" s="49">
        <v>100</v>
      </c>
      <c r="BN91" s="48">
        <v>14</v>
      </c>
    </row>
    <row r="92" spans="1:66" ht="15">
      <c r="A92" s="65" t="s">
        <v>279</v>
      </c>
      <c r="B92" s="65" t="s">
        <v>391</v>
      </c>
      <c r="C92" s="66"/>
      <c r="D92" s="67"/>
      <c r="E92" s="68"/>
      <c r="F92" s="69"/>
      <c r="G92" s="66"/>
      <c r="H92" s="70"/>
      <c r="I92" s="71"/>
      <c r="J92" s="71"/>
      <c r="K92" s="34" t="s">
        <v>65</v>
      </c>
      <c r="L92" s="78">
        <v>213</v>
      </c>
      <c r="M92" s="78"/>
      <c r="N92" s="73"/>
      <c r="O92" s="80" t="s">
        <v>419</v>
      </c>
      <c r="P92" s="82">
        <v>43698.734664351854</v>
      </c>
      <c r="Q92" s="80" t="s">
        <v>2118</v>
      </c>
      <c r="R92" s="80"/>
      <c r="S92" s="80"/>
      <c r="T92" s="80"/>
      <c r="U92" s="80"/>
      <c r="V92" s="83" t="s">
        <v>557</v>
      </c>
      <c r="W92" s="82">
        <v>43698.734664351854</v>
      </c>
      <c r="X92" s="86">
        <v>43698</v>
      </c>
      <c r="Y92" s="88" t="s">
        <v>2217</v>
      </c>
      <c r="Z92" s="83" t="s">
        <v>2281</v>
      </c>
      <c r="AA92" s="80"/>
      <c r="AB92" s="80"/>
      <c r="AC92" s="88" t="s">
        <v>2340</v>
      </c>
      <c r="AD92" s="88" t="s">
        <v>2347</v>
      </c>
      <c r="AE92" s="80" t="b">
        <v>0</v>
      </c>
      <c r="AF92" s="80">
        <v>1</v>
      </c>
      <c r="AG92" s="88" t="s">
        <v>862</v>
      </c>
      <c r="AH92" s="80" t="b">
        <v>0</v>
      </c>
      <c r="AI92" s="80" t="s">
        <v>877</v>
      </c>
      <c r="AJ92" s="80"/>
      <c r="AK92" s="88" t="s">
        <v>887</v>
      </c>
      <c r="AL92" s="80" t="b">
        <v>0</v>
      </c>
      <c r="AM92" s="80">
        <v>0</v>
      </c>
      <c r="AN92" s="88" t="s">
        <v>887</v>
      </c>
      <c r="AO92" s="80" t="s">
        <v>895</v>
      </c>
      <c r="AP92" s="80" t="b">
        <v>0</v>
      </c>
      <c r="AQ92" s="88" t="s">
        <v>2347</v>
      </c>
      <c r="AR92" s="80" t="s">
        <v>2397</v>
      </c>
      <c r="AS92" s="80">
        <v>0</v>
      </c>
      <c r="AT92" s="80">
        <v>0</v>
      </c>
      <c r="AU92" s="80"/>
      <c r="AV92" s="80"/>
      <c r="AW92" s="80"/>
      <c r="AX92" s="80"/>
      <c r="AY92" s="80"/>
      <c r="AZ92" s="80"/>
      <c r="BA92" s="80"/>
      <c r="BB92" s="80"/>
      <c r="BC92">
        <v>8</v>
      </c>
      <c r="BD92" s="79" t="str">
        <f>REPLACE(INDEX(GroupVertices[Group],MATCH(Edges25[[#This Row],[Vertex 1]],GroupVertices[Vertex],0)),1,1,"")</f>
        <v>1</v>
      </c>
      <c r="BE92" s="79" t="str">
        <f>REPLACE(INDEX(GroupVertices[Group],MATCH(Edges25[[#This Row],[Vertex 2]],GroupVertices[Vertex],0)),1,1,"")</f>
        <v>1</v>
      </c>
      <c r="BF92" s="48"/>
      <c r="BG92" s="49"/>
      <c r="BH92" s="48"/>
      <c r="BI92" s="49"/>
      <c r="BJ92" s="48"/>
      <c r="BK92" s="49"/>
      <c r="BL92" s="48"/>
      <c r="BM92" s="49"/>
      <c r="BN92" s="48"/>
    </row>
    <row r="93" spans="1:66" ht="15">
      <c r="A93" s="65" t="s">
        <v>279</v>
      </c>
      <c r="B93" s="65" t="s">
        <v>391</v>
      </c>
      <c r="C93" s="66"/>
      <c r="D93" s="67"/>
      <c r="E93" s="68"/>
      <c r="F93" s="69"/>
      <c r="G93" s="66"/>
      <c r="H93" s="70"/>
      <c r="I93" s="71"/>
      <c r="J93" s="71"/>
      <c r="K93" s="34" t="s">
        <v>65</v>
      </c>
      <c r="L93" s="78">
        <v>214</v>
      </c>
      <c r="M93" s="78"/>
      <c r="N93" s="73"/>
      <c r="O93" s="80" t="s">
        <v>419</v>
      </c>
      <c r="P93" s="82">
        <v>43698.79482638889</v>
      </c>
      <c r="Q93" s="80" t="s">
        <v>2119</v>
      </c>
      <c r="R93" s="80"/>
      <c r="S93" s="80"/>
      <c r="T93" s="80"/>
      <c r="U93" s="80"/>
      <c r="V93" s="83" t="s">
        <v>557</v>
      </c>
      <c r="W93" s="82">
        <v>43698.79482638889</v>
      </c>
      <c r="X93" s="86">
        <v>43698</v>
      </c>
      <c r="Y93" s="88" t="s">
        <v>2218</v>
      </c>
      <c r="Z93" s="83" t="s">
        <v>2282</v>
      </c>
      <c r="AA93" s="80"/>
      <c r="AB93" s="80"/>
      <c r="AC93" s="88" t="s">
        <v>2341</v>
      </c>
      <c r="AD93" s="88" t="s">
        <v>2348</v>
      </c>
      <c r="AE93" s="80" t="b">
        <v>0</v>
      </c>
      <c r="AF93" s="80">
        <v>0</v>
      </c>
      <c r="AG93" s="88" t="s">
        <v>862</v>
      </c>
      <c r="AH93" s="80" t="b">
        <v>0</v>
      </c>
      <c r="AI93" s="80" t="s">
        <v>877</v>
      </c>
      <c r="AJ93" s="80"/>
      <c r="AK93" s="88" t="s">
        <v>887</v>
      </c>
      <c r="AL93" s="80" t="b">
        <v>0</v>
      </c>
      <c r="AM93" s="80">
        <v>0</v>
      </c>
      <c r="AN93" s="88" t="s">
        <v>887</v>
      </c>
      <c r="AO93" s="80" t="s">
        <v>895</v>
      </c>
      <c r="AP93" s="80" t="b">
        <v>0</v>
      </c>
      <c r="AQ93" s="88" t="s">
        <v>2348</v>
      </c>
      <c r="AR93" s="80" t="s">
        <v>2397</v>
      </c>
      <c r="AS93" s="80">
        <v>0</v>
      </c>
      <c r="AT93" s="80">
        <v>0</v>
      </c>
      <c r="AU93" s="80"/>
      <c r="AV93" s="80"/>
      <c r="AW93" s="80"/>
      <c r="AX93" s="80"/>
      <c r="AY93" s="80"/>
      <c r="AZ93" s="80"/>
      <c r="BA93" s="80"/>
      <c r="BB93" s="80"/>
      <c r="BC93">
        <v>8</v>
      </c>
      <c r="BD93" s="79" t="str">
        <f>REPLACE(INDEX(GroupVertices[Group],MATCH(Edges25[[#This Row],[Vertex 1]],GroupVertices[Vertex],0)),1,1,"")</f>
        <v>1</v>
      </c>
      <c r="BE93" s="79" t="str">
        <f>REPLACE(INDEX(GroupVertices[Group],MATCH(Edges25[[#This Row],[Vertex 2]],GroupVertices[Vertex],0)),1,1,"")</f>
        <v>1</v>
      </c>
      <c r="BF93" s="48"/>
      <c r="BG93" s="49"/>
      <c r="BH93" s="48"/>
      <c r="BI93" s="49"/>
      <c r="BJ93" s="48"/>
      <c r="BK93" s="49"/>
      <c r="BL93" s="48"/>
      <c r="BM93" s="49"/>
      <c r="BN93" s="48"/>
    </row>
    <row r="94" spans="1:66" ht="15">
      <c r="A94" s="65" t="s">
        <v>279</v>
      </c>
      <c r="B94" s="65" t="s">
        <v>391</v>
      </c>
      <c r="C94" s="66"/>
      <c r="D94" s="67"/>
      <c r="E94" s="68"/>
      <c r="F94" s="69"/>
      <c r="G94" s="66"/>
      <c r="H94" s="70"/>
      <c r="I94" s="71"/>
      <c r="J94" s="71"/>
      <c r="K94" s="34" t="s">
        <v>65</v>
      </c>
      <c r="L94" s="78">
        <v>215</v>
      </c>
      <c r="M94" s="78"/>
      <c r="N94" s="73"/>
      <c r="O94" s="80" t="s">
        <v>419</v>
      </c>
      <c r="P94" s="82">
        <v>43698.82001157408</v>
      </c>
      <c r="Q94" s="80" t="s">
        <v>2120</v>
      </c>
      <c r="R94" s="80"/>
      <c r="S94" s="80"/>
      <c r="T94" s="80"/>
      <c r="U94" s="80"/>
      <c r="V94" s="83" t="s">
        <v>557</v>
      </c>
      <c r="W94" s="82">
        <v>43698.82001157408</v>
      </c>
      <c r="X94" s="86">
        <v>43698</v>
      </c>
      <c r="Y94" s="88" t="s">
        <v>2219</v>
      </c>
      <c r="Z94" s="83" t="s">
        <v>2283</v>
      </c>
      <c r="AA94" s="80"/>
      <c r="AB94" s="80"/>
      <c r="AC94" s="88" t="s">
        <v>2342</v>
      </c>
      <c r="AD94" s="88" t="s">
        <v>2349</v>
      </c>
      <c r="AE94" s="80" t="b">
        <v>0</v>
      </c>
      <c r="AF94" s="80">
        <v>0</v>
      </c>
      <c r="AG94" s="88" t="s">
        <v>862</v>
      </c>
      <c r="AH94" s="80" t="b">
        <v>0</v>
      </c>
      <c r="AI94" s="80" t="s">
        <v>877</v>
      </c>
      <c r="AJ94" s="80"/>
      <c r="AK94" s="88" t="s">
        <v>887</v>
      </c>
      <c r="AL94" s="80" t="b">
        <v>0</v>
      </c>
      <c r="AM94" s="80">
        <v>0</v>
      </c>
      <c r="AN94" s="88" t="s">
        <v>887</v>
      </c>
      <c r="AO94" s="80" t="s">
        <v>895</v>
      </c>
      <c r="AP94" s="80" t="b">
        <v>0</v>
      </c>
      <c r="AQ94" s="88" t="s">
        <v>2349</v>
      </c>
      <c r="AR94" s="80" t="s">
        <v>2397</v>
      </c>
      <c r="AS94" s="80">
        <v>0</v>
      </c>
      <c r="AT94" s="80">
        <v>0</v>
      </c>
      <c r="AU94" s="80"/>
      <c r="AV94" s="80"/>
      <c r="AW94" s="80"/>
      <c r="AX94" s="80"/>
      <c r="AY94" s="80"/>
      <c r="AZ94" s="80"/>
      <c r="BA94" s="80"/>
      <c r="BB94" s="80"/>
      <c r="BC94">
        <v>8</v>
      </c>
      <c r="BD94" s="79" t="str">
        <f>REPLACE(INDEX(GroupVertices[Group],MATCH(Edges25[[#This Row],[Vertex 1]],GroupVertices[Vertex],0)),1,1,"")</f>
        <v>1</v>
      </c>
      <c r="BE94" s="79" t="str">
        <f>REPLACE(INDEX(GroupVertices[Group],MATCH(Edges25[[#This Row],[Vertex 2]],GroupVertices[Vertex],0)),1,1,"")</f>
        <v>1</v>
      </c>
      <c r="BF94" s="48"/>
      <c r="BG94" s="49"/>
      <c r="BH94" s="48"/>
      <c r="BI94" s="49"/>
      <c r="BJ94" s="48"/>
      <c r="BK94" s="49"/>
      <c r="BL94" s="48"/>
      <c r="BM94" s="49"/>
      <c r="BN94" s="48"/>
    </row>
    <row r="95" spans="1:66" ht="15">
      <c r="A95" s="65" t="s">
        <v>279</v>
      </c>
      <c r="B95" s="65" t="s">
        <v>391</v>
      </c>
      <c r="C95" s="66"/>
      <c r="D95" s="67"/>
      <c r="E95" s="68"/>
      <c r="F95" s="69"/>
      <c r="G95" s="66"/>
      <c r="H95" s="70"/>
      <c r="I95" s="71"/>
      <c r="J95" s="71"/>
      <c r="K95" s="34" t="s">
        <v>65</v>
      </c>
      <c r="L95" s="78">
        <v>216</v>
      </c>
      <c r="M95" s="78"/>
      <c r="N95" s="73"/>
      <c r="O95" s="80" t="s">
        <v>419</v>
      </c>
      <c r="P95" s="82">
        <v>43698.823217592595</v>
      </c>
      <c r="Q95" s="80" t="s">
        <v>2121</v>
      </c>
      <c r="R95" s="80"/>
      <c r="S95" s="80"/>
      <c r="T95" s="80"/>
      <c r="U95" s="80"/>
      <c r="V95" s="83" t="s">
        <v>557</v>
      </c>
      <c r="W95" s="82">
        <v>43698.823217592595</v>
      </c>
      <c r="X95" s="86">
        <v>43698</v>
      </c>
      <c r="Y95" s="88" t="s">
        <v>2220</v>
      </c>
      <c r="Z95" s="83" t="s">
        <v>2284</v>
      </c>
      <c r="AA95" s="80"/>
      <c r="AB95" s="80"/>
      <c r="AC95" s="88" t="s">
        <v>2343</v>
      </c>
      <c r="AD95" s="88" t="s">
        <v>2350</v>
      </c>
      <c r="AE95" s="80" t="b">
        <v>0</v>
      </c>
      <c r="AF95" s="80">
        <v>0</v>
      </c>
      <c r="AG95" s="88" t="s">
        <v>862</v>
      </c>
      <c r="AH95" s="80" t="b">
        <v>0</v>
      </c>
      <c r="AI95" s="80" t="s">
        <v>877</v>
      </c>
      <c r="AJ95" s="80"/>
      <c r="AK95" s="88" t="s">
        <v>887</v>
      </c>
      <c r="AL95" s="80" t="b">
        <v>0</v>
      </c>
      <c r="AM95" s="80">
        <v>0</v>
      </c>
      <c r="AN95" s="88" t="s">
        <v>887</v>
      </c>
      <c r="AO95" s="80" t="s">
        <v>895</v>
      </c>
      <c r="AP95" s="80" t="b">
        <v>0</v>
      </c>
      <c r="AQ95" s="88" t="s">
        <v>2350</v>
      </c>
      <c r="AR95" s="80" t="s">
        <v>2397</v>
      </c>
      <c r="AS95" s="80">
        <v>0</v>
      </c>
      <c r="AT95" s="80">
        <v>0</v>
      </c>
      <c r="AU95" s="80"/>
      <c r="AV95" s="80"/>
      <c r="AW95" s="80"/>
      <c r="AX95" s="80"/>
      <c r="AY95" s="80"/>
      <c r="AZ95" s="80"/>
      <c r="BA95" s="80"/>
      <c r="BB95" s="80"/>
      <c r="BC95">
        <v>8</v>
      </c>
      <c r="BD95" s="79" t="str">
        <f>REPLACE(INDEX(GroupVertices[Group],MATCH(Edges25[[#This Row],[Vertex 1]],GroupVertices[Vertex],0)),1,1,"")</f>
        <v>1</v>
      </c>
      <c r="BE95" s="79" t="str">
        <f>REPLACE(INDEX(GroupVertices[Group],MATCH(Edges25[[#This Row],[Vertex 2]],GroupVertices[Vertex],0)),1,1,"")</f>
        <v>1</v>
      </c>
      <c r="BF95" s="48"/>
      <c r="BG95" s="49"/>
      <c r="BH95" s="48"/>
      <c r="BI95" s="49"/>
      <c r="BJ95" s="48"/>
      <c r="BK95" s="49"/>
      <c r="BL95" s="48"/>
      <c r="BM95" s="49"/>
      <c r="BN95" s="48"/>
    </row>
    <row r="96" spans="1:66" ht="15">
      <c r="A96" s="65" t="s">
        <v>279</v>
      </c>
      <c r="B96" s="65" t="s">
        <v>391</v>
      </c>
      <c r="C96" s="66"/>
      <c r="D96" s="67"/>
      <c r="E96" s="68"/>
      <c r="F96" s="69"/>
      <c r="G96" s="66"/>
      <c r="H96" s="70"/>
      <c r="I96" s="71"/>
      <c r="J96" s="71"/>
      <c r="K96" s="34" t="s">
        <v>65</v>
      </c>
      <c r="L96" s="78">
        <v>217</v>
      </c>
      <c r="M96" s="78"/>
      <c r="N96" s="73"/>
      <c r="O96" s="80" t="s">
        <v>419</v>
      </c>
      <c r="P96" s="82">
        <v>43698.82695601852</v>
      </c>
      <c r="Q96" s="80" t="s">
        <v>2122</v>
      </c>
      <c r="R96" s="80"/>
      <c r="S96" s="80"/>
      <c r="T96" s="80"/>
      <c r="U96" s="80"/>
      <c r="V96" s="83" t="s">
        <v>557</v>
      </c>
      <c r="W96" s="82">
        <v>43698.82695601852</v>
      </c>
      <c r="X96" s="86">
        <v>43698</v>
      </c>
      <c r="Y96" s="88" t="s">
        <v>2221</v>
      </c>
      <c r="Z96" s="83" t="s">
        <v>2285</v>
      </c>
      <c r="AA96" s="80"/>
      <c r="AB96" s="80"/>
      <c r="AC96" s="88" t="s">
        <v>2344</v>
      </c>
      <c r="AD96" s="88" t="s">
        <v>2351</v>
      </c>
      <c r="AE96" s="80" t="b">
        <v>0</v>
      </c>
      <c r="AF96" s="80">
        <v>0</v>
      </c>
      <c r="AG96" s="88" t="s">
        <v>862</v>
      </c>
      <c r="AH96" s="80" t="b">
        <v>0</v>
      </c>
      <c r="AI96" s="80" t="s">
        <v>877</v>
      </c>
      <c r="AJ96" s="80"/>
      <c r="AK96" s="88" t="s">
        <v>887</v>
      </c>
      <c r="AL96" s="80" t="b">
        <v>0</v>
      </c>
      <c r="AM96" s="80">
        <v>0</v>
      </c>
      <c r="AN96" s="88" t="s">
        <v>887</v>
      </c>
      <c r="AO96" s="80" t="s">
        <v>895</v>
      </c>
      <c r="AP96" s="80" t="b">
        <v>0</v>
      </c>
      <c r="AQ96" s="88" t="s">
        <v>2351</v>
      </c>
      <c r="AR96" s="80" t="s">
        <v>2397</v>
      </c>
      <c r="AS96" s="80">
        <v>0</v>
      </c>
      <c r="AT96" s="80">
        <v>0</v>
      </c>
      <c r="AU96" s="80"/>
      <c r="AV96" s="80"/>
      <c r="AW96" s="80"/>
      <c r="AX96" s="80"/>
      <c r="AY96" s="80"/>
      <c r="AZ96" s="80"/>
      <c r="BA96" s="80"/>
      <c r="BB96" s="80"/>
      <c r="BC96">
        <v>8</v>
      </c>
      <c r="BD96" s="79" t="str">
        <f>REPLACE(INDEX(GroupVertices[Group],MATCH(Edges25[[#This Row],[Vertex 1]],GroupVertices[Vertex],0)),1,1,"")</f>
        <v>1</v>
      </c>
      <c r="BE96" s="79" t="str">
        <f>REPLACE(INDEX(GroupVertices[Group],MATCH(Edges25[[#This Row],[Vertex 2]],GroupVertices[Vertex],0)),1,1,"")</f>
        <v>1</v>
      </c>
      <c r="BF96" s="48"/>
      <c r="BG96" s="49"/>
      <c r="BH96" s="48"/>
      <c r="BI96" s="49"/>
      <c r="BJ96" s="48"/>
      <c r="BK96" s="49"/>
      <c r="BL96" s="48"/>
      <c r="BM96" s="49"/>
      <c r="BN96" s="48"/>
    </row>
    <row r="97" spans="1:66" ht="15">
      <c r="A97" s="65" t="s">
        <v>279</v>
      </c>
      <c r="B97" s="65" t="s">
        <v>391</v>
      </c>
      <c r="C97" s="66"/>
      <c r="D97" s="67"/>
      <c r="E97" s="68"/>
      <c r="F97" s="69"/>
      <c r="G97" s="66"/>
      <c r="H97" s="70"/>
      <c r="I97" s="71"/>
      <c r="J97" s="71"/>
      <c r="K97" s="34" t="s">
        <v>65</v>
      </c>
      <c r="L97" s="78">
        <v>218</v>
      </c>
      <c r="M97" s="78"/>
      <c r="N97" s="73"/>
      <c r="O97" s="80" t="s">
        <v>419</v>
      </c>
      <c r="P97" s="82">
        <v>43698.83679398148</v>
      </c>
      <c r="Q97" s="80" t="s">
        <v>2123</v>
      </c>
      <c r="R97" s="80"/>
      <c r="S97" s="80"/>
      <c r="T97" s="80"/>
      <c r="U97" s="80"/>
      <c r="V97" s="83" t="s">
        <v>557</v>
      </c>
      <c r="W97" s="82">
        <v>43698.83679398148</v>
      </c>
      <c r="X97" s="86">
        <v>43698</v>
      </c>
      <c r="Y97" s="88" t="s">
        <v>2222</v>
      </c>
      <c r="Z97" s="83" t="s">
        <v>2286</v>
      </c>
      <c r="AA97" s="80"/>
      <c r="AB97" s="80"/>
      <c r="AC97" s="88" t="s">
        <v>2345</v>
      </c>
      <c r="AD97" s="88" t="s">
        <v>2352</v>
      </c>
      <c r="AE97" s="80" t="b">
        <v>0</v>
      </c>
      <c r="AF97" s="80">
        <v>0</v>
      </c>
      <c r="AG97" s="88" t="s">
        <v>862</v>
      </c>
      <c r="AH97" s="80" t="b">
        <v>0</v>
      </c>
      <c r="AI97" s="80" t="s">
        <v>877</v>
      </c>
      <c r="AJ97" s="80"/>
      <c r="AK97" s="88" t="s">
        <v>887</v>
      </c>
      <c r="AL97" s="80" t="b">
        <v>0</v>
      </c>
      <c r="AM97" s="80">
        <v>0</v>
      </c>
      <c r="AN97" s="88" t="s">
        <v>887</v>
      </c>
      <c r="AO97" s="80" t="s">
        <v>895</v>
      </c>
      <c r="AP97" s="80" t="b">
        <v>0</v>
      </c>
      <c r="AQ97" s="88" t="s">
        <v>2352</v>
      </c>
      <c r="AR97" s="80" t="s">
        <v>2397</v>
      </c>
      <c r="AS97" s="80">
        <v>0</v>
      </c>
      <c r="AT97" s="80">
        <v>0</v>
      </c>
      <c r="AU97" s="80"/>
      <c r="AV97" s="80"/>
      <c r="AW97" s="80"/>
      <c r="AX97" s="80"/>
      <c r="AY97" s="80"/>
      <c r="AZ97" s="80"/>
      <c r="BA97" s="80"/>
      <c r="BB97" s="80"/>
      <c r="BC97">
        <v>8</v>
      </c>
      <c r="BD97" s="79" t="str">
        <f>REPLACE(INDEX(GroupVertices[Group],MATCH(Edges25[[#This Row],[Vertex 1]],GroupVertices[Vertex],0)),1,1,"")</f>
        <v>1</v>
      </c>
      <c r="BE97" s="79" t="str">
        <f>REPLACE(INDEX(GroupVertices[Group],MATCH(Edges25[[#This Row],[Vertex 2]],GroupVertices[Vertex],0)),1,1,"")</f>
        <v>1</v>
      </c>
      <c r="BF97" s="48"/>
      <c r="BG97" s="49"/>
      <c r="BH97" s="48"/>
      <c r="BI97" s="49"/>
      <c r="BJ97" s="48"/>
      <c r="BK97" s="49"/>
      <c r="BL97" s="48"/>
      <c r="BM97" s="49"/>
      <c r="BN97" s="48"/>
    </row>
    <row r="98" spans="1:66" ht="15">
      <c r="A98" s="65" t="s">
        <v>279</v>
      </c>
      <c r="B98" s="65" t="s">
        <v>391</v>
      </c>
      <c r="C98" s="66"/>
      <c r="D98" s="67"/>
      <c r="E98" s="68"/>
      <c r="F98" s="69"/>
      <c r="G98" s="66"/>
      <c r="H98" s="70"/>
      <c r="I98" s="71"/>
      <c r="J98" s="71"/>
      <c r="K98" s="34" t="s">
        <v>65</v>
      </c>
      <c r="L98" s="78">
        <v>219</v>
      </c>
      <c r="M98" s="78"/>
      <c r="N98" s="73"/>
      <c r="O98" s="80" t="s">
        <v>419</v>
      </c>
      <c r="P98" s="82">
        <v>43698.858923611115</v>
      </c>
      <c r="Q98" s="80" t="s">
        <v>2124</v>
      </c>
      <c r="R98" s="80"/>
      <c r="S98" s="80"/>
      <c r="T98" s="80"/>
      <c r="U98" s="80"/>
      <c r="V98" s="83" t="s">
        <v>557</v>
      </c>
      <c r="W98" s="82">
        <v>43698.858923611115</v>
      </c>
      <c r="X98" s="86">
        <v>43698</v>
      </c>
      <c r="Y98" s="88" t="s">
        <v>2223</v>
      </c>
      <c r="Z98" s="83" t="s">
        <v>2287</v>
      </c>
      <c r="AA98" s="80"/>
      <c r="AB98" s="80"/>
      <c r="AC98" s="88" t="s">
        <v>2346</v>
      </c>
      <c r="AD98" s="88" t="s">
        <v>2353</v>
      </c>
      <c r="AE98" s="80" t="b">
        <v>0</v>
      </c>
      <c r="AF98" s="80">
        <v>0</v>
      </c>
      <c r="AG98" s="88" t="s">
        <v>862</v>
      </c>
      <c r="AH98" s="80" t="b">
        <v>0</v>
      </c>
      <c r="AI98" s="80" t="s">
        <v>877</v>
      </c>
      <c r="AJ98" s="80"/>
      <c r="AK98" s="88" t="s">
        <v>887</v>
      </c>
      <c r="AL98" s="80" t="b">
        <v>0</v>
      </c>
      <c r="AM98" s="80">
        <v>0</v>
      </c>
      <c r="AN98" s="88" t="s">
        <v>887</v>
      </c>
      <c r="AO98" s="80" t="s">
        <v>895</v>
      </c>
      <c r="AP98" s="80" t="b">
        <v>0</v>
      </c>
      <c r="AQ98" s="88" t="s">
        <v>2353</v>
      </c>
      <c r="AR98" s="80" t="s">
        <v>2397</v>
      </c>
      <c r="AS98" s="80">
        <v>0</v>
      </c>
      <c r="AT98" s="80">
        <v>0</v>
      </c>
      <c r="AU98" s="80"/>
      <c r="AV98" s="80"/>
      <c r="AW98" s="80"/>
      <c r="AX98" s="80"/>
      <c r="AY98" s="80"/>
      <c r="AZ98" s="80"/>
      <c r="BA98" s="80"/>
      <c r="BB98" s="80"/>
      <c r="BC98">
        <v>8</v>
      </c>
      <c r="BD98" s="79" t="str">
        <f>REPLACE(INDEX(GroupVertices[Group],MATCH(Edges25[[#This Row],[Vertex 1]],GroupVertices[Vertex],0)),1,1,"")</f>
        <v>1</v>
      </c>
      <c r="BE98" s="79" t="str">
        <f>REPLACE(INDEX(GroupVertices[Group],MATCH(Edges25[[#This Row],[Vertex 2]],GroupVertices[Vertex],0)),1,1,"")</f>
        <v>1</v>
      </c>
      <c r="BF98" s="48"/>
      <c r="BG98" s="49"/>
      <c r="BH98" s="48"/>
      <c r="BI98" s="49"/>
      <c r="BJ98" s="48"/>
      <c r="BK98" s="49"/>
      <c r="BL98" s="48"/>
      <c r="BM98" s="49"/>
      <c r="BN98" s="48"/>
    </row>
    <row r="99" spans="1:66" ht="15">
      <c r="A99" s="65" t="s">
        <v>392</v>
      </c>
      <c r="B99" s="65" t="s">
        <v>391</v>
      </c>
      <c r="C99" s="66"/>
      <c r="D99" s="67"/>
      <c r="E99" s="68"/>
      <c r="F99" s="69"/>
      <c r="G99" s="66"/>
      <c r="H99" s="70"/>
      <c r="I99" s="71"/>
      <c r="J99" s="71"/>
      <c r="K99" s="34" t="s">
        <v>65</v>
      </c>
      <c r="L99" s="78">
        <v>220</v>
      </c>
      <c r="M99" s="78"/>
      <c r="N99" s="73"/>
      <c r="O99" s="80" t="s">
        <v>420</v>
      </c>
      <c r="P99" s="82">
        <v>43698.73318287037</v>
      </c>
      <c r="Q99" s="80" t="s">
        <v>2125</v>
      </c>
      <c r="R99" s="80"/>
      <c r="S99" s="80"/>
      <c r="T99" s="80"/>
      <c r="U99" s="80"/>
      <c r="V99" s="83" t="s">
        <v>1665</v>
      </c>
      <c r="W99" s="82">
        <v>43698.73318287037</v>
      </c>
      <c r="X99" s="86">
        <v>43698</v>
      </c>
      <c r="Y99" s="88" t="s">
        <v>2224</v>
      </c>
      <c r="Z99" s="83" t="s">
        <v>2288</v>
      </c>
      <c r="AA99" s="80"/>
      <c r="AB99" s="80"/>
      <c r="AC99" s="88" t="s">
        <v>2347</v>
      </c>
      <c r="AD99" s="88" t="s">
        <v>2339</v>
      </c>
      <c r="AE99" s="80" t="b">
        <v>0</v>
      </c>
      <c r="AF99" s="80">
        <v>1</v>
      </c>
      <c r="AG99" s="88" t="s">
        <v>2379</v>
      </c>
      <c r="AH99" s="80" t="b">
        <v>0</v>
      </c>
      <c r="AI99" s="80" t="s">
        <v>877</v>
      </c>
      <c r="AJ99" s="80"/>
      <c r="AK99" s="88" t="s">
        <v>887</v>
      </c>
      <c r="AL99" s="80" t="b">
        <v>0</v>
      </c>
      <c r="AM99" s="80">
        <v>0</v>
      </c>
      <c r="AN99" s="88" t="s">
        <v>887</v>
      </c>
      <c r="AO99" s="80" t="s">
        <v>893</v>
      </c>
      <c r="AP99" s="80" t="b">
        <v>0</v>
      </c>
      <c r="AQ99" s="88" t="s">
        <v>2339</v>
      </c>
      <c r="AR99" s="80" t="s">
        <v>2397</v>
      </c>
      <c r="AS99" s="80">
        <v>0</v>
      </c>
      <c r="AT99" s="80">
        <v>0</v>
      </c>
      <c r="AU99" s="80"/>
      <c r="AV99" s="80"/>
      <c r="AW99" s="80"/>
      <c r="AX99" s="80"/>
      <c r="AY99" s="80"/>
      <c r="AZ99" s="80"/>
      <c r="BA99" s="80"/>
      <c r="BB99" s="80"/>
      <c r="BC99">
        <v>8</v>
      </c>
      <c r="BD99" s="79" t="str">
        <f>REPLACE(INDEX(GroupVertices[Group],MATCH(Edges25[[#This Row],[Vertex 1]],GroupVertices[Vertex],0)),1,1,"")</f>
        <v>1</v>
      </c>
      <c r="BE99" s="79" t="str">
        <f>REPLACE(INDEX(GroupVertices[Group],MATCH(Edges25[[#This Row],[Vertex 2]],GroupVertices[Vertex],0)),1,1,"")</f>
        <v>1</v>
      </c>
      <c r="BF99" s="48"/>
      <c r="BG99" s="49"/>
      <c r="BH99" s="48"/>
      <c r="BI99" s="49"/>
      <c r="BJ99" s="48"/>
      <c r="BK99" s="49"/>
      <c r="BL99" s="48"/>
      <c r="BM99" s="49"/>
      <c r="BN99" s="48"/>
    </row>
    <row r="100" spans="1:66" ht="15">
      <c r="A100" s="65" t="s">
        <v>392</v>
      </c>
      <c r="B100" s="65" t="s">
        <v>391</v>
      </c>
      <c r="C100" s="66"/>
      <c r="D100" s="67"/>
      <c r="E100" s="68"/>
      <c r="F100" s="69"/>
      <c r="G100" s="66"/>
      <c r="H100" s="70"/>
      <c r="I100" s="71"/>
      <c r="J100" s="71"/>
      <c r="K100" s="34" t="s">
        <v>65</v>
      </c>
      <c r="L100" s="78">
        <v>221</v>
      </c>
      <c r="M100" s="78"/>
      <c r="N100" s="73"/>
      <c r="O100" s="80" t="s">
        <v>419</v>
      </c>
      <c r="P100" s="82">
        <v>43698.79</v>
      </c>
      <c r="Q100" s="80" t="s">
        <v>2126</v>
      </c>
      <c r="R100" s="80"/>
      <c r="S100" s="80"/>
      <c r="T100" s="80"/>
      <c r="U100" s="80"/>
      <c r="V100" s="83" t="s">
        <v>1665</v>
      </c>
      <c r="W100" s="82">
        <v>43698.79</v>
      </c>
      <c r="X100" s="86">
        <v>43698</v>
      </c>
      <c r="Y100" s="88" t="s">
        <v>2225</v>
      </c>
      <c r="Z100" s="83" t="s">
        <v>2289</v>
      </c>
      <c r="AA100" s="80"/>
      <c r="AB100" s="80"/>
      <c r="AC100" s="88" t="s">
        <v>2348</v>
      </c>
      <c r="AD100" s="88" t="s">
        <v>2340</v>
      </c>
      <c r="AE100" s="80" t="b">
        <v>0</v>
      </c>
      <c r="AF100" s="80">
        <v>0</v>
      </c>
      <c r="AG100" s="88" t="s">
        <v>2380</v>
      </c>
      <c r="AH100" s="80" t="b">
        <v>0</v>
      </c>
      <c r="AI100" s="80" t="s">
        <v>877</v>
      </c>
      <c r="AJ100" s="80"/>
      <c r="AK100" s="88" t="s">
        <v>887</v>
      </c>
      <c r="AL100" s="80" t="b">
        <v>0</v>
      </c>
      <c r="AM100" s="80">
        <v>0</v>
      </c>
      <c r="AN100" s="88" t="s">
        <v>887</v>
      </c>
      <c r="AO100" s="80" t="s">
        <v>893</v>
      </c>
      <c r="AP100" s="80" t="b">
        <v>0</v>
      </c>
      <c r="AQ100" s="88" t="s">
        <v>2340</v>
      </c>
      <c r="AR100" s="80" t="s">
        <v>2397</v>
      </c>
      <c r="AS100" s="80">
        <v>0</v>
      </c>
      <c r="AT100" s="80">
        <v>0</v>
      </c>
      <c r="AU100" s="80"/>
      <c r="AV100" s="80"/>
      <c r="AW100" s="80"/>
      <c r="AX100" s="80"/>
      <c r="AY100" s="80"/>
      <c r="AZ100" s="80"/>
      <c r="BA100" s="80"/>
      <c r="BB100" s="80"/>
      <c r="BC100">
        <v>8</v>
      </c>
      <c r="BD100" s="79" t="str">
        <f>REPLACE(INDEX(GroupVertices[Group],MATCH(Edges25[[#This Row],[Vertex 1]],GroupVertices[Vertex],0)),1,1,"")</f>
        <v>1</v>
      </c>
      <c r="BE100" s="79" t="str">
        <f>REPLACE(INDEX(GroupVertices[Group],MATCH(Edges25[[#This Row],[Vertex 2]],GroupVertices[Vertex],0)),1,1,"")</f>
        <v>1</v>
      </c>
      <c r="BF100" s="48"/>
      <c r="BG100" s="49"/>
      <c r="BH100" s="48"/>
      <c r="BI100" s="49"/>
      <c r="BJ100" s="48"/>
      <c r="BK100" s="49"/>
      <c r="BL100" s="48"/>
      <c r="BM100" s="49"/>
      <c r="BN100" s="48"/>
    </row>
    <row r="101" spans="1:66" ht="15">
      <c r="A101" s="65" t="s">
        <v>392</v>
      </c>
      <c r="B101" s="65" t="s">
        <v>391</v>
      </c>
      <c r="C101" s="66"/>
      <c r="D101" s="67"/>
      <c r="E101" s="68"/>
      <c r="F101" s="69"/>
      <c r="G101" s="66"/>
      <c r="H101" s="70"/>
      <c r="I101" s="71"/>
      <c r="J101" s="71"/>
      <c r="K101" s="34" t="s">
        <v>65</v>
      </c>
      <c r="L101" s="78">
        <v>222</v>
      </c>
      <c r="M101" s="78"/>
      <c r="N101" s="73"/>
      <c r="O101" s="80" t="s">
        <v>419</v>
      </c>
      <c r="P101" s="82">
        <v>43698.818761574075</v>
      </c>
      <c r="Q101" s="80" t="s">
        <v>2127</v>
      </c>
      <c r="R101" s="80"/>
      <c r="S101" s="80"/>
      <c r="T101" s="80"/>
      <c r="U101" s="80"/>
      <c r="V101" s="83" t="s">
        <v>1665</v>
      </c>
      <c r="W101" s="82">
        <v>43698.818761574075</v>
      </c>
      <c r="X101" s="86">
        <v>43698</v>
      </c>
      <c r="Y101" s="88" t="s">
        <v>2226</v>
      </c>
      <c r="Z101" s="83" t="s">
        <v>2290</v>
      </c>
      <c r="AA101" s="80"/>
      <c r="AB101" s="80"/>
      <c r="AC101" s="88" t="s">
        <v>2349</v>
      </c>
      <c r="AD101" s="88" t="s">
        <v>2341</v>
      </c>
      <c r="AE101" s="80" t="b">
        <v>0</v>
      </c>
      <c r="AF101" s="80">
        <v>0</v>
      </c>
      <c r="AG101" s="88" t="s">
        <v>2380</v>
      </c>
      <c r="AH101" s="80" t="b">
        <v>0</v>
      </c>
      <c r="AI101" s="80" t="s">
        <v>877</v>
      </c>
      <c r="AJ101" s="80"/>
      <c r="AK101" s="88" t="s">
        <v>887</v>
      </c>
      <c r="AL101" s="80" t="b">
        <v>0</v>
      </c>
      <c r="AM101" s="80">
        <v>0</v>
      </c>
      <c r="AN101" s="88" t="s">
        <v>887</v>
      </c>
      <c r="AO101" s="80" t="s">
        <v>893</v>
      </c>
      <c r="AP101" s="80" t="b">
        <v>0</v>
      </c>
      <c r="AQ101" s="88" t="s">
        <v>2341</v>
      </c>
      <c r="AR101" s="80" t="s">
        <v>2397</v>
      </c>
      <c r="AS101" s="80">
        <v>0</v>
      </c>
      <c r="AT101" s="80">
        <v>0</v>
      </c>
      <c r="AU101" s="80"/>
      <c r="AV101" s="80"/>
      <c r="AW101" s="80"/>
      <c r="AX101" s="80"/>
      <c r="AY101" s="80"/>
      <c r="AZ101" s="80"/>
      <c r="BA101" s="80"/>
      <c r="BB101" s="80"/>
      <c r="BC101">
        <v>8</v>
      </c>
      <c r="BD101" s="79" t="str">
        <f>REPLACE(INDEX(GroupVertices[Group],MATCH(Edges25[[#This Row],[Vertex 1]],GroupVertices[Vertex],0)),1,1,"")</f>
        <v>1</v>
      </c>
      <c r="BE101" s="79" t="str">
        <f>REPLACE(INDEX(GroupVertices[Group],MATCH(Edges25[[#This Row],[Vertex 2]],GroupVertices[Vertex],0)),1,1,"")</f>
        <v>1</v>
      </c>
      <c r="BF101" s="48"/>
      <c r="BG101" s="49"/>
      <c r="BH101" s="48"/>
      <c r="BI101" s="49"/>
      <c r="BJ101" s="48"/>
      <c r="BK101" s="49"/>
      <c r="BL101" s="48"/>
      <c r="BM101" s="49"/>
      <c r="BN101" s="48"/>
    </row>
    <row r="102" spans="1:66" ht="15">
      <c r="A102" s="65" t="s">
        <v>392</v>
      </c>
      <c r="B102" s="65" t="s">
        <v>391</v>
      </c>
      <c r="C102" s="66"/>
      <c r="D102" s="67"/>
      <c r="E102" s="68"/>
      <c r="F102" s="69"/>
      <c r="G102" s="66"/>
      <c r="H102" s="70"/>
      <c r="I102" s="71"/>
      <c r="J102" s="71"/>
      <c r="K102" s="34" t="s">
        <v>65</v>
      </c>
      <c r="L102" s="78">
        <v>223</v>
      </c>
      <c r="M102" s="78"/>
      <c r="N102" s="73"/>
      <c r="O102" s="80" t="s">
        <v>419</v>
      </c>
      <c r="P102" s="82">
        <v>43698.821851851855</v>
      </c>
      <c r="Q102" s="80" t="s">
        <v>2128</v>
      </c>
      <c r="R102" s="80"/>
      <c r="S102" s="80"/>
      <c r="T102" s="80"/>
      <c r="U102" s="80"/>
      <c r="V102" s="83" t="s">
        <v>1665</v>
      </c>
      <c r="W102" s="82">
        <v>43698.821851851855</v>
      </c>
      <c r="X102" s="86">
        <v>43698</v>
      </c>
      <c r="Y102" s="88" t="s">
        <v>2227</v>
      </c>
      <c r="Z102" s="83" t="s">
        <v>2291</v>
      </c>
      <c r="AA102" s="80"/>
      <c r="AB102" s="80"/>
      <c r="AC102" s="88" t="s">
        <v>2350</v>
      </c>
      <c r="AD102" s="88" t="s">
        <v>2342</v>
      </c>
      <c r="AE102" s="80" t="b">
        <v>0</v>
      </c>
      <c r="AF102" s="80">
        <v>0</v>
      </c>
      <c r="AG102" s="88" t="s">
        <v>2380</v>
      </c>
      <c r="AH102" s="80" t="b">
        <v>0</v>
      </c>
      <c r="AI102" s="80" t="s">
        <v>877</v>
      </c>
      <c r="AJ102" s="80"/>
      <c r="AK102" s="88" t="s">
        <v>887</v>
      </c>
      <c r="AL102" s="80" t="b">
        <v>0</v>
      </c>
      <c r="AM102" s="80">
        <v>0</v>
      </c>
      <c r="AN102" s="88" t="s">
        <v>887</v>
      </c>
      <c r="AO102" s="80" t="s">
        <v>893</v>
      </c>
      <c r="AP102" s="80" t="b">
        <v>0</v>
      </c>
      <c r="AQ102" s="88" t="s">
        <v>2342</v>
      </c>
      <c r="AR102" s="80" t="s">
        <v>2397</v>
      </c>
      <c r="AS102" s="80">
        <v>0</v>
      </c>
      <c r="AT102" s="80">
        <v>0</v>
      </c>
      <c r="AU102" s="80"/>
      <c r="AV102" s="80"/>
      <c r="AW102" s="80"/>
      <c r="AX102" s="80"/>
      <c r="AY102" s="80"/>
      <c r="AZ102" s="80"/>
      <c r="BA102" s="80"/>
      <c r="BB102" s="80"/>
      <c r="BC102">
        <v>8</v>
      </c>
      <c r="BD102" s="79" t="str">
        <f>REPLACE(INDEX(GroupVertices[Group],MATCH(Edges25[[#This Row],[Vertex 1]],GroupVertices[Vertex],0)),1,1,"")</f>
        <v>1</v>
      </c>
      <c r="BE102" s="79" t="str">
        <f>REPLACE(INDEX(GroupVertices[Group],MATCH(Edges25[[#This Row],[Vertex 2]],GroupVertices[Vertex],0)),1,1,"")</f>
        <v>1</v>
      </c>
      <c r="BF102" s="48"/>
      <c r="BG102" s="49"/>
      <c r="BH102" s="48"/>
      <c r="BI102" s="49"/>
      <c r="BJ102" s="48"/>
      <c r="BK102" s="49"/>
      <c r="BL102" s="48"/>
      <c r="BM102" s="49"/>
      <c r="BN102" s="48"/>
    </row>
    <row r="103" spans="1:66" ht="15">
      <c r="A103" s="65" t="s">
        <v>392</v>
      </c>
      <c r="B103" s="65" t="s">
        <v>391</v>
      </c>
      <c r="C103" s="66"/>
      <c r="D103" s="67"/>
      <c r="E103" s="68"/>
      <c r="F103" s="69"/>
      <c r="G103" s="66"/>
      <c r="H103" s="70"/>
      <c r="I103" s="71"/>
      <c r="J103" s="71"/>
      <c r="K103" s="34" t="s">
        <v>65</v>
      </c>
      <c r="L103" s="78">
        <v>224</v>
      </c>
      <c r="M103" s="78"/>
      <c r="N103" s="73"/>
      <c r="O103" s="80" t="s">
        <v>419</v>
      </c>
      <c r="P103" s="82">
        <v>43698.82597222222</v>
      </c>
      <c r="Q103" s="80" t="s">
        <v>2129</v>
      </c>
      <c r="R103" s="80"/>
      <c r="S103" s="80"/>
      <c r="T103" s="80"/>
      <c r="U103" s="80"/>
      <c r="V103" s="83" t="s">
        <v>1665</v>
      </c>
      <c r="W103" s="82">
        <v>43698.82597222222</v>
      </c>
      <c r="X103" s="86">
        <v>43698</v>
      </c>
      <c r="Y103" s="88" t="s">
        <v>2228</v>
      </c>
      <c r="Z103" s="83" t="s">
        <v>2292</v>
      </c>
      <c r="AA103" s="80"/>
      <c r="AB103" s="80"/>
      <c r="AC103" s="88" t="s">
        <v>2351</v>
      </c>
      <c r="AD103" s="88" t="s">
        <v>2343</v>
      </c>
      <c r="AE103" s="80" t="b">
        <v>0</v>
      </c>
      <c r="AF103" s="80">
        <v>0</v>
      </c>
      <c r="AG103" s="88" t="s">
        <v>2380</v>
      </c>
      <c r="AH103" s="80" t="b">
        <v>0</v>
      </c>
      <c r="AI103" s="80" t="s">
        <v>877</v>
      </c>
      <c r="AJ103" s="80"/>
      <c r="AK103" s="88" t="s">
        <v>887</v>
      </c>
      <c r="AL103" s="80" t="b">
        <v>0</v>
      </c>
      <c r="AM103" s="80">
        <v>0</v>
      </c>
      <c r="AN103" s="88" t="s">
        <v>887</v>
      </c>
      <c r="AO103" s="80" t="s">
        <v>893</v>
      </c>
      <c r="AP103" s="80" t="b">
        <v>0</v>
      </c>
      <c r="AQ103" s="88" t="s">
        <v>2343</v>
      </c>
      <c r="AR103" s="80" t="s">
        <v>2397</v>
      </c>
      <c r="AS103" s="80">
        <v>0</v>
      </c>
      <c r="AT103" s="80">
        <v>0</v>
      </c>
      <c r="AU103" s="80"/>
      <c r="AV103" s="80"/>
      <c r="AW103" s="80"/>
      <c r="AX103" s="80"/>
      <c r="AY103" s="80"/>
      <c r="AZ103" s="80"/>
      <c r="BA103" s="80"/>
      <c r="BB103" s="80"/>
      <c r="BC103">
        <v>8</v>
      </c>
      <c r="BD103" s="79" t="str">
        <f>REPLACE(INDEX(GroupVertices[Group],MATCH(Edges25[[#This Row],[Vertex 1]],GroupVertices[Vertex],0)),1,1,"")</f>
        <v>1</v>
      </c>
      <c r="BE103" s="79" t="str">
        <f>REPLACE(INDEX(GroupVertices[Group],MATCH(Edges25[[#This Row],[Vertex 2]],GroupVertices[Vertex],0)),1,1,"")</f>
        <v>1</v>
      </c>
      <c r="BF103" s="48"/>
      <c r="BG103" s="49"/>
      <c r="BH103" s="48"/>
      <c r="BI103" s="49"/>
      <c r="BJ103" s="48"/>
      <c r="BK103" s="49"/>
      <c r="BL103" s="48"/>
      <c r="BM103" s="49"/>
      <c r="BN103" s="48"/>
    </row>
    <row r="104" spans="1:66" ht="15">
      <c r="A104" s="65" t="s">
        <v>392</v>
      </c>
      <c r="B104" s="65" t="s">
        <v>391</v>
      </c>
      <c r="C104" s="66"/>
      <c r="D104" s="67"/>
      <c r="E104" s="68"/>
      <c r="F104" s="69"/>
      <c r="G104" s="66"/>
      <c r="H104" s="70"/>
      <c r="I104" s="71"/>
      <c r="J104" s="71"/>
      <c r="K104" s="34" t="s">
        <v>65</v>
      </c>
      <c r="L104" s="78">
        <v>225</v>
      </c>
      <c r="M104" s="78"/>
      <c r="N104" s="73"/>
      <c r="O104" s="80" t="s">
        <v>419</v>
      </c>
      <c r="P104" s="82">
        <v>43698.83516203704</v>
      </c>
      <c r="Q104" s="80" t="s">
        <v>2130</v>
      </c>
      <c r="R104" s="80"/>
      <c r="S104" s="80"/>
      <c r="T104" s="80"/>
      <c r="U104" s="80"/>
      <c r="V104" s="83" t="s">
        <v>1665</v>
      </c>
      <c r="W104" s="82">
        <v>43698.83516203704</v>
      </c>
      <c r="X104" s="86">
        <v>43698</v>
      </c>
      <c r="Y104" s="88" t="s">
        <v>2229</v>
      </c>
      <c r="Z104" s="83" t="s">
        <v>2293</v>
      </c>
      <c r="AA104" s="80"/>
      <c r="AB104" s="80"/>
      <c r="AC104" s="88" t="s">
        <v>2352</v>
      </c>
      <c r="AD104" s="88" t="s">
        <v>2344</v>
      </c>
      <c r="AE104" s="80" t="b">
        <v>0</v>
      </c>
      <c r="AF104" s="80">
        <v>0</v>
      </c>
      <c r="AG104" s="88" t="s">
        <v>2380</v>
      </c>
      <c r="AH104" s="80" t="b">
        <v>0</v>
      </c>
      <c r="AI104" s="80" t="s">
        <v>877</v>
      </c>
      <c r="AJ104" s="80"/>
      <c r="AK104" s="88" t="s">
        <v>887</v>
      </c>
      <c r="AL104" s="80" t="b">
        <v>0</v>
      </c>
      <c r="AM104" s="80">
        <v>0</v>
      </c>
      <c r="AN104" s="88" t="s">
        <v>887</v>
      </c>
      <c r="AO104" s="80" t="s">
        <v>893</v>
      </c>
      <c r="AP104" s="80" t="b">
        <v>0</v>
      </c>
      <c r="AQ104" s="88" t="s">
        <v>2344</v>
      </c>
      <c r="AR104" s="80" t="s">
        <v>2397</v>
      </c>
      <c r="AS104" s="80">
        <v>0</v>
      </c>
      <c r="AT104" s="80">
        <v>0</v>
      </c>
      <c r="AU104" s="80"/>
      <c r="AV104" s="80"/>
      <c r="AW104" s="80"/>
      <c r="AX104" s="80"/>
      <c r="AY104" s="80"/>
      <c r="AZ104" s="80"/>
      <c r="BA104" s="80"/>
      <c r="BB104" s="80"/>
      <c r="BC104">
        <v>8</v>
      </c>
      <c r="BD104" s="79" t="str">
        <f>REPLACE(INDEX(GroupVertices[Group],MATCH(Edges25[[#This Row],[Vertex 1]],GroupVertices[Vertex],0)),1,1,"")</f>
        <v>1</v>
      </c>
      <c r="BE104" s="79" t="str">
        <f>REPLACE(INDEX(GroupVertices[Group],MATCH(Edges25[[#This Row],[Vertex 2]],GroupVertices[Vertex],0)),1,1,"")</f>
        <v>1</v>
      </c>
      <c r="BF104" s="48"/>
      <c r="BG104" s="49"/>
      <c r="BH104" s="48"/>
      <c r="BI104" s="49"/>
      <c r="BJ104" s="48"/>
      <c r="BK104" s="49"/>
      <c r="BL104" s="48"/>
      <c r="BM104" s="49"/>
      <c r="BN104" s="48"/>
    </row>
    <row r="105" spans="1:66" ht="15">
      <c r="A105" s="65" t="s">
        <v>392</v>
      </c>
      <c r="B105" s="65" t="s">
        <v>391</v>
      </c>
      <c r="C105" s="66"/>
      <c r="D105" s="67"/>
      <c r="E105" s="68"/>
      <c r="F105" s="69"/>
      <c r="G105" s="66"/>
      <c r="H105" s="70"/>
      <c r="I105" s="71"/>
      <c r="J105" s="71"/>
      <c r="K105" s="34" t="s">
        <v>65</v>
      </c>
      <c r="L105" s="78">
        <v>226</v>
      </c>
      <c r="M105" s="78"/>
      <c r="N105" s="73"/>
      <c r="O105" s="80" t="s">
        <v>419</v>
      </c>
      <c r="P105" s="82">
        <v>43698.85208333333</v>
      </c>
      <c r="Q105" s="80" t="s">
        <v>2131</v>
      </c>
      <c r="R105" s="80"/>
      <c r="S105" s="80"/>
      <c r="T105" s="80"/>
      <c r="U105" s="80"/>
      <c r="V105" s="83" t="s">
        <v>1665</v>
      </c>
      <c r="W105" s="82">
        <v>43698.85208333333</v>
      </c>
      <c r="X105" s="86">
        <v>43698</v>
      </c>
      <c r="Y105" s="88" t="s">
        <v>2230</v>
      </c>
      <c r="Z105" s="83" t="s">
        <v>2294</v>
      </c>
      <c r="AA105" s="80"/>
      <c r="AB105" s="80"/>
      <c r="AC105" s="88" t="s">
        <v>2353</v>
      </c>
      <c r="AD105" s="88" t="s">
        <v>2345</v>
      </c>
      <c r="AE105" s="80" t="b">
        <v>0</v>
      </c>
      <c r="AF105" s="80">
        <v>0</v>
      </c>
      <c r="AG105" s="88" t="s">
        <v>2380</v>
      </c>
      <c r="AH105" s="80" t="b">
        <v>0</v>
      </c>
      <c r="AI105" s="80" t="s">
        <v>877</v>
      </c>
      <c r="AJ105" s="80"/>
      <c r="AK105" s="88" t="s">
        <v>887</v>
      </c>
      <c r="AL105" s="80" t="b">
        <v>0</v>
      </c>
      <c r="AM105" s="80">
        <v>0</v>
      </c>
      <c r="AN105" s="88" t="s">
        <v>887</v>
      </c>
      <c r="AO105" s="80" t="s">
        <v>893</v>
      </c>
      <c r="AP105" s="80" t="b">
        <v>0</v>
      </c>
      <c r="AQ105" s="88" t="s">
        <v>2345</v>
      </c>
      <c r="AR105" s="80" t="s">
        <v>2397</v>
      </c>
      <c r="AS105" s="80">
        <v>0</v>
      </c>
      <c r="AT105" s="80">
        <v>0</v>
      </c>
      <c r="AU105" s="80"/>
      <c r="AV105" s="80"/>
      <c r="AW105" s="80"/>
      <c r="AX105" s="80"/>
      <c r="AY105" s="80"/>
      <c r="AZ105" s="80"/>
      <c r="BA105" s="80"/>
      <c r="BB105" s="80"/>
      <c r="BC105">
        <v>8</v>
      </c>
      <c r="BD105" s="79" t="str">
        <f>REPLACE(INDEX(GroupVertices[Group],MATCH(Edges25[[#This Row],[Vertex 1]],GroupVertices[Vertex],0)),1,1,"")</f>
        <v>1</v>
      </c>
      <c r="BE105" s="79" t="str">
        <f>REPLACE(INDEX(GroupVertices[Group],MATCH(Edges25[[#This Row],[Vertex 2]],GroupVertices[Vertex],0)),1,1,"")</f>
        <v>1</v>
      </c>
      <c r="BF105" s="48"/>
      <c r="BG105" s="49"/>
      <c r="BH105" s="48"/>
      <c r="BI105" s="49"/>
      <c r="BJ105" s="48"/>
      <c r="BK105" s="49"/>
      <c r="BL105" s="48"/>
      <c r="BM105" s="49"/>
      <c r="BN105" s="48"/>
    </row>
    <row r="106" spans="1:66" ht="15">
      <c r="A106" s="65" t="s">
        <v>392</v>
      </c>
      <c r="B106" s="65" t="s">
        <v>391</v>
      </c>
      <c r="C106" s="66"/>
      <c r="D106" s="67"/>
      <c r="E106" s="68"/>
      <c r="F106" s="69"/>
      <c r="G106" s="66"/>
      <c r="H106" s="70"/>
      <c r="I106" s="71"/>
      <c r="J106" s="71"/>
      <c r="K106" s="34" t="s">
        <v>65</v>
      </c>
      <c r="L106" s="78">
        <v>227</v>
      </c>
      <c r="M106" s="78"/>
      <c r="N106" s="73"/>
      <c r="O106" s="80" t="s">
        <v>419</v>
      </c>
      <c r="P106" s="82">
        <v>43698.865335648145</v>
      </c>
      <c r="Q106" s="80" t="s">
        <v>2132</v>
      </c>
      <c r="R106" s="80"/>
      <c r="S106" s="80"/>
      <c r="T106" s="80"/>
      <c r="U106" s="80"/>
      <c r="V106" s="83" t="s">
        <v>1665</v>
      </c>
      <c r="W106" s="82">
        <v>43698.865335648145</v>
      </c>
      <c r="X106" s="86">
        <v>43698</v>
      </c>
      <c r="Y106" s="88" t="s">
        <v>2231</v>
      </c>
      <c r="Z106" s="83" t="s">
        <v>2295</v>
      </c>
      <c r="AA106" s="80"/>
      <c r="AB106" s="80"/>
      <c r="AC106" s="88" t="s">
        <v>827</v>
      </c>
      <c r="AD106" s="88" t="s">
        <v>2346</v>
      </c>
      <c r="AE106" s="80" t="b">
        <v>0</v>
      </c>
      <c r="AF106" s="80">
        <v>0</v>
      </c>
      <c r="AG106" s="88" t="s">
        <v>2380</v>
      </c>
      <c r="AH106" s="80" t="b">
        <v>0</v>
      </c>
      <c r="AI106" s="80" t="s">
        <v>877</v>
      </c>
      <c r="AJ106" s="80"/>
      <c r="AK106" s="88" t="s">
        <v>887</v>
      </c>
      <c r="AL106" s="80" t="b">
        <v>0</v>
      </c>
      <c r="AM106" s="80">
        <v>0</v>
      </c>
      <c r="AN106" s="88" t="s">
        <v>887</v>
      </c>
      <c r="AO106" s="80" t="s">
        <v>893</v>
      </c>
      <c r="AP106" s="80" t="b">
        <v>0</v>
      </c>
      <c r="AQ106" s="88" t="s">
        <v>2346</v>
      </c>
      <c r="AR106" s="80" t="s">
        <v>2397</v>
      </c>
      <c r="AS106" s="80">
        <v>0</v>
      </c>
      <c r="AT106" s="80">
        <v>0</v>
      </c>
      <c r="AU106" s="80"/>
      <c r="AV106" s="80"/>
      <c r="AW106" s="80"/>
      <c r="AX106" s="80"/>
      <c r="AY106" s="80"/>
      <c r="AZ106" s="80"/>
      <c r="BA106" s="80"/>
      <c r="BB106" s="80"/>
      <c r="BC106">
        <v>8</v>
      </c>
      <c r="BD106" s="79" t="str">
        <f>REPLACE(INDEX(GroupVertices[Group],MATCH(Edges25[[#This Row],[Vertex 1]],GroupVertices[Vertex],0)),1,1,"")</f>
        <v>1</v>
      </c>
      <c r="BE106" s="79" t="str">
        <f>REPLACE(INDEX(GroupVertices[Group],MATCH(Edges25[[#This Row],[Vertex 2]],GroupVertices[Vertex],0)),1,1,"")</f>
        <v>1</v>
      </c>
      <c r="BF106" s="48"/>
      <c r="BG106" s="49"/>
      <c r="BH106" s="48"/>
      <c r="BI106" s="49"/>
      <c r="BJ106" s="48"/>
      <c r="BK106" s="49"/>
      <c r="BL106" s="48"/>
      <c r="BM106" s="49"/>
      <c r="BN106" s="48"/>
    </row>
    <row r="107" spans="1:66" ht="15">
      <c r="A107" s="65" t="s">
        <v>417</v>
      </c>
      <c r="B107" s="65" t="s">
        <v>417</v>
      </c>
      <c r="C107" s="66"/>
      <c r="D107" s="67"/>
      <c r="E107" s="68"/>
      <c r="F107" s="69"/>
      <c r="G107" s="66"/>
      <c r="H107" s="70"/>
      <c r="I107" s="71"/>
      <c r="J107" s="71"/>
      <c r="K107" s="34" t="s">
        <v>65</v>
      </c>
      <c r="L107" s="78">
        <v>257</v>
      </c>
      <c r="M107" s="78"/>
      <c r="N107" s="73"/>
      <c r="O107" s="80" t="s">
        <v>197</v>
      </c>
      <c r="P107" s="82">
        <v>43698.83561342592</v>
      </c>
      <c r="Q107" s="80" t="s">
        <v>2133</v>
      </c>
      <c r="R107" s="80"/>
      <c r="S107" s="80"/>
      <c r="T107" s="80" t="s">
        <v>2196</v>
      </c>
      <c r="U107" s="80"/>
      <c r="V107" s="83" t="s">
        <v>1769</v>
      </c>
      <c r="W107" s="82">
        <v>43698.83561342592</v>
      </c>
      <c r="X107" s="86">
        <v>43698</v>
      </c>
      <c r="Y107" s="88" t="s">
        <v>2232</v>
      </c>
      <c r="Z107" s="83" t="s">
        <v>2296</v>
      </c>
      <c r="AA107" s="80"/>
      <c r="AB107" s="80"/>
      <c r="AC107" s="88" t="s">
        <v>2354</v>
      </c>
      <c r="AD107" s="80"/>
      <c r="AE107" s="80" t="b">
        <v>0</v>
      </c>
      <c r="AF107" s="80">
        <v>13</v>
      </c>
      <c r="AG107" s="88" t="s">
        <v>887</v>
      </c>
      <c r="AH107" s="80" t="b">
        <v>0</v>
      </c>
      <c r="AI107" s="80" t="s">
        <v>877</v>
      </c>
      <c r="AJ107" s="80"/>
      <c r="AK107" s="88" t="s">
        <v>887</v>
      </c>
      <c r="AL107" s="80" t="b">
        <v>0</v>
      </c>
      <c r="AM107" s="80">
        <v>0</v>
      </c>
      <c r="AN107" s="88" t="s">
        <v>887</v>
      </c>
      <c r="AO107" s="80" t="s">
        <v>895</v>
      </c>
      <c r="AP107" s="80" t="b">
        <v>0</v>
      </c>
      <c r="AQ107" s="88" t="s">
        <v>2354</v>
      </c>
      <c r="AR107" s="80" t="s">
        <v>2397</v>
      </c>
      <c r="AS107" s="80">
        <v>0</v>
      </c>
      <c r="AT107" s="80">
        <v>0</v>
      </c>
      <c r="AU107" s="80"/>
      <c r="AV107" s="80"/>
      <c r="AW107" s="80"/>
      <c r="AX107" s="80"/>
      <c r="AY107" s="80"/>
      <c r="AZ107" s="80"/>
      <c r="BA107" s="80"/>
      <c r="BB107" s="80"/>
      <c r="BC107">
        <v>1</v>
      </c>
      <c r="BD107" s="79" t="str">
        <f>REPLACE(INDEX(GroupVertices[Group],MATCH(Edges25[[#This Row],[Vertex 1]],GroupVertices[Vertex],0)),1,1,"")</f>
        <v>11</v>
      </c>
      <c r="BE107" s="79" t="str">
        <f>REPLACE(INDEX(GroupVertices[Group],MATCH(Edges25[[#This Row],[Vertex 2]],GroupVertices[Vertex],0)),1,1,"")</f>
        <v>11</v>
      </c>
      <c r="BF107" s="48">
        <v>0</v>
      </c>
      <c r="BG107" s="49">
        <v>0</v>
      </c>
      <c r="BH107" s="48">
        <v>0</v>
      </c>
      <c r="BI107" s="49">
        <v>0</v>
      </c>
      <c r="BJ107" s="48">
        <v>0</v>
      </c>
      <c r="BK107" s="49">
        <v>0</v>
      </c>
      <c r="BL107" s="48">
        <v>25</v>
      </c>
      <c r="BM107" s="49">
        <v>100</v>
      </c>
      <c r="BN107" s="48">
        <v>25</v>
      </c>
    </row>
    <row r="108" spans="1:66" ht="15">
      <c r="A108" s="65" t="s">
        <v>417</v>
      </c>
      <c r="B108" s="65" t="s">
        <v>418</v>
      </c>
      <c r="C108" s="66"/>
      <c r="D108" s="67"/>
      <c r="E108" s="68"/>
      <c r="F108" s="69"/>
      <c r="G108" s="66"/>
      <c r="H108" s="70"/>
      <c r="I108" s="71"/>
      <c r="J108" s="71"/>
      <c r="K108" s="34" t="s">
        <v>66</v>
      </c>
      <c r="L108" s="78">
        <v>258</v>
      </c>
      <c r="M108" s="78"/>
      <c r="N108" s="73"/>
      <c r="O108" s="80" t="s">
        <v>420</v>
      </c>
      <c r="P108" s="82">
        <v>43699.360347222224</v>
      </c>
      <c r="Q108" s="80" t="s">
        <v>2134</v>
      </c>
      <c r="R108" s="80"/>
      <c r="S108" s="80"/>
      <c r="T108" s="80"/>
      <c r="U108" s="80"/>
      <c r="V108" s="83" t="s">
        <v>1769</v>
      </c>
      <c r="W108" s="82">
        <v>43699.360347222224</v>
      </c>
      <c r="X108" s="86">
        <v>43699</v>
      </c>
      <c r="Y108" s="88" t="s">
        <v>2233</v>
      </c>
      <c r="Z108" s="83" t="s">
        <v>2297</v>
      </c>
      <c r="AA108" s="80"/>
      <c r="AB108" s="80"/>
      <c r="AC108" s="88" t="s">
        <v>2355</v>
      </c>
      <c r="AD108" s="88" t="s">
        <v>2356</v>
      </c>
      <c r="AE108" s="80" t="b">
        <v>0</v>
      </c>
      <c r="AF108" s="80">
        <v>0</v>
      </c>
      <c r="AG108" s="88" t="s">
        <v>876</v>
      </c>
      <c r="AH108" s="80" t="b">
        <v>0</v>
      </c>
      <c r="AI108" s="80" t="s">
        <v>877</v>
      </c>
      <c r="AJ108" s="80"/>
      <c r="AK108" s="88" t="s">
        <v>887</v>
      </c>
      <c r="AL108" s="80" t="b">
        <v>0</v>
      </c>
      <c r="AM108" s="80">
        <v>0</v>
      </c>
      <c r="AN108" s="88" t="s">
        <v>887</v>
      </c>
      <c r="AO108" s="80" t="s">
        <v>895</v>
      </c>
      <c r="AP108" s="80" t="b">
        <v>0</v>
      </c>
      <c r="AQ108" s="88" t="s">
        <v>2356</v>
      </c>
      <c r="AR108" s="80" t="s">
        <v>2397</v>
      </c>
      <c r="AS108" s="80">
        <v>0</v>
      </c>
      <c r="AT108" s="80">
        <v>0</v>
      </c>
      <c r="AU108" s="80"/>
      <c r="AV108" s="80"/>
      <c r="AW108" s="80"/>
      <c r="AX108" s="80"/>
      <c r="AY108" s="80"/>
      <c r="AZ108" s="80"/>
      <c r="BA108" s="80"/>
      <c r="BB108" s="80"/>
      <c r="BC108">
        <v>1</v>
      </c>
      <c r="BD108" s="79" t="str">
        <f>REPLACE(INDEX(GroupVertices[Group],MATCH(Edges25[[#This Row],[Vertex 1]],GroupVertices[Vertex],0)),1,1,"")</f>
        <v>11</v>
      </c>
      <c r="BE108" s="79" t="str">
        <f>REPLACE(INDEX(GroupVertices[Group],MATCH(Edges25[[#This Row],[Vertex 2]],GroupVertices[Vertex],0)),1,1,"")</f>
        <v>11</v>
      </c>
      <c r="BF108" s="48">
        <v>0</v>
      </c>
      <c r="BG108" s="49">
        <v>0</v>
      </c>
      <c r="BH108" s="48">
        <v>0</v>
      </c>
      <c r="BI108" s="49">
        <v>0</v>
      </c>
      <c r="BJ108" s="48">
        <v>0</v>
      </c>
      <c r="BK108" s="49">
        <v>0</v>
      </c>
      <c r="BL108" s="48">
        <v>18</v>
      </c>
      <c r="BM108" s="49">
        <v>100</v>
      </c>
      <c r="BN108" s="48">
        <v>18</v>
      </c>
    </row>
    <row r="109" spans="1:66" ht="15">
      <c r="A109" s="65" t="s">
        <v>418</v>
      </c>
      <c r="B109" s="65" t="s">
        <v>417</v>
      </c>
      <c r="C109" s="66"/>
      <c r="D109" s="67"/>
      <c r="E109" s="68"/>
      <c r="F109" s="69"/>
      <c r="G109" s="66"/>
      <c r="H109" s="70"/>
      <c r="I109" s="71"/>
      <c r="J109" s="71"/>
      <c r="K109" s="34" t="s">
        <v>66</v>
      </c>
      <c r="L109" s="78">
        <v>259</v>
      </c>
      <c r="M109" s="78"/>
      <c r="N109" s="73"/>
      <c r="O109" s="80" t="s">
        <v>420</v>
      </c>
      <c r="P109" s="82">
        <v>43699.222604166665</v>
      </c>
      <c r="Q109" s="80" t="s">
        <v>2135</v>
      </c>
      <c r="R109" s="80"/>
      <c r="S109" s="80"/>
      <c r="T109" s="80"/>
      <c r="U109" s="80"/>
      <c r="V109" s="83" t="s">
        <v>1770</v>
      </c>
      <c r="W109" s="82">
        <v>43699.222604166665</v>
      </c>
      <c r="X109" s="86">
        <v>43699</v>
      </c>
      <c r="Y109" s="88" t="s">
        <v>2234</v>
      </c>
      <c r="Z109" s="83" t="s">
        <v>2298</v>
      </c>
      <c r="AA109" s="80"/>
      <c r="AB109" s="80"/>
      <c r="AC109" s="88" t="s">
        <v>2356</v>
      </c>
      <c r="AD109" s="88" t="s">
        <v>2354</v>
      </c>
      <c r="AE109" s="80" t="b">
        <v>0</v>
      </c>
      <c r="AF109" s="80">
        <v>0</v>
      </c>
      <c r="AG109" s="88" t="s">
        <v>2381</v>
      </c>
      <c r="AH109" s="80" t="b">
        <v>0</v>
      </c>
      <c r="AI109" s="80" t="s">
        <v>877</v>
      </c>
      <c r="AJ109" s="80"/>
      <c r="AK109" s="88" t="s">
        <v>887</v>
      </c>
      <c r="AL109" s="80" t="b">
        <v>0</v>
      </c>
      <c r="AM109" s="80">
        <v>0</v>
      </c>
      <c r="AN109" s="88" t="s">
        <v>887</v>
      </c>
      <c r="AO109" s="80" t="s">
        <v>891</v>
      </c>
      <c r="AP109" s="80" t="b">
        <v>0</v>
      </c>
      <c r="AQ109" s="88" t="s">
        <v>2354</v>
      </c>
      <c r="AR109" s="80" t="s">
        <v>2397</v>
      </c>
      <c r="AS109" s="80">
        <v>0</v>
      </c>
      <c r="AT109" s="80">
        <v>0</v>
      </c>
      <c r="AU109" s="80"/>
      <c r="AV109" s="80"/>
      <c r="AW109" s="80"/>
      <c r="AX109" s="80"/>
      <c r="AY109" s="80"/>
      <c r="AZ109" s="80"/>
      <c r="BA109" s="80"/>
      <c r="BB109" s="80"/>
      <c r="BC109">
        <v>2</v>
      </c>
      <c r="BD109" s="79" t="str">
        <f>REPLACE(INDEX(GroupVertices[Group],MATCH(Edges25[[#This Row],[Vertex 1]],GroupVertices[Vertex],0)),1,1,"")</f>
        <v>11</v>
      </c>
      <c r="BE109" s="79" t="str">
        <f>REPLACE(INDEX(GroupVertices[Group],MATCH(Edges25[[#This Row],[Vertex 2]],GroupVertices[Vertex],0)),1,1,"")</f>
        <v>11</v>
      </c>
      <c r="BF109" s="48">
        <v>0</v>
      </c>
      <c r="BG109" s="49">
        <v>0</v>
      </c>
      <c r="BH109" s="48">
        <v>1</v>
      </c>
      <c r="BI109" s="49">
        <v>11.11111111111111</v>
      </c>
      <c r="BJ109" s="48">
        <v>0</v>
      </c>
      <c r="BK109" s="49">
        <v>0</v>
      </c>
      <c r="BL109" s="48">
        <v>8</v>
      </c>
      <c r="BM109" s="49">
        <v>88.88888888888889</v>
      </c>
      <c r="BN109" s="48">
        <v>9</v>
      </c>
    </row>
    <row r="110" spans="1:66" ht="15">
      <c r="A110" s="65" t="s">
        <v>418</v>
      </c>
      <c r="B110" s="65" t="s">
        <v>417</v>
      </c>
      <c r="C110" s="66"/>
      <c r="D110" s="67"/>
      <c r="E110" s="68"/>
      <c r="F110" s="69"/>
      <c r="G110" s="66"/>
      <c r="H110" s="70"/>
      <c r="I110" s="71"/>
      <c r="J110" s="71"/>
      <c r="K110" s="34" t="s">
        <v>66</v>
      </c>
      <c r="L110" s="78">
        <v>260</v>
      </c>
      <c r="M110" s="78"/>
      <c r="N110" s="73"/>
      <c r="O110" s="80" t="s">
        <v>420</v>
      </c>
      <c r="P110" s="82">
        <v>43699.39623842593</v>
      </c>
      <c r="Q110" s="80" t="s">
        <v>2136</v>
      </c>
      <c r="R110" s="80"/>
      <c r="S110" s="80"/>
      <c r="T110" s="80"/>
      <c r="U110" s="80"/>
      <c r="V110" s="83" t="s">
        <v>1770</v>
      </c>
      <c r="W110" s="82">
        <v>43699.39623842593</v>
      </c>
      <c r="X110" s="86">
        <v>43699</v>
      </c>
      <c r="Y110" s="88" t="s">
        <v>2235</v>
      </c>
      <c r="Z110" s="83" t="s">
        <v>2299</v>
      </c>
      <c r="AA110" s="80"/>
      <c r="AB110" s="80"/>
      <c r="AC110" s="88" t="s">
        <v>838</v>
      </c>
      <c r="AD110" s="88" t="s">
        <v>2355</v>
      </c>
      <c r="AE110" s="80" t="b">
        <v>0</v>
      </c>
      <c r="AF110" s="80">
        <v>0</v>
      </c>
      <c r="AG110" s="88" t="s">
        <v>2381</v>
      </c>
      <c r="AH110" s="80" t="b">
        <v>0</v>
      </c>
      <c r="AI110" s="80" t="s">
        <v>877</v>
      </c>
      <c r="AJ110" s="80"/>
      <c r="AK110" s="88" t="s">
        <v>887</v>
      </c>
      <c r="AL110" s="80" t="b">
        <v>0</v>
      </c>
      <c r="AM110" s="80">
        <v>0</v>
      </c>
      <c r="AN110" s="88" t="s">
        <v>887</v>
      </c>
      <c r="AO110" s="80" t="s">
        <v>891</v>
      </c>
      <c r="AP110" s="80" t="b">
        <v>0</v>
      </c>
      <c r="AQ110" s="88" t="s">
        <v>2355</v>
      </c>
      <c r="AR110" s="80" t="s">
        <v>2397</v>
      </c>
      <c r="AS110" s="80">
        <v>0</v>
      </c>
      <c r="AT110" s="80">
        <v>0</v>
      </c>
      <c r="AU110" s="80"/>
      <c r="AV110" s="80"/>
      <c r="AW110" s="80"/>
      <c r="AX110" s="80"/>
      <c r="AY110" s="80"/>
      <c r="AZ110" s="80"/>
      <c r="BA110" s="80"/>
      <c r="BB110" s="80"/>
      <c r="BC110">
        <v>2</v>
      </c>
      <c r="BD110" s="79" t="str">
        <f>REPLACE(INDEX(GroupVertices[Group],MATCH(Edges25[[#This Row],[Vertex 1]],GroupVertices[Vertex],0)),1,1,"")</f>
        <v>11</v>
      </c>
      <c r="BE110" s="79" t="str">
        <f>REPLACE(INDEX(GroupVertices[Group],MATCH(Edges25[[#This Row],[Vertex 2]],GroupVertices[Vertex],0)),1,1,"")</f>
        <v>11</v>
      </c>
      <c r="BF110" s="48">
        <v>0</v>
      </c>
      <c r="BG110" s="49">
        <v>0</v>
      </c>
      <c r="BH110" s="48">
        <v>0</v>
      </c>
      <c r="BI110" s="49">
        <v>0</v>
      </c>
      <c r="BJ110" s="48">
        <v>0</v>
      </c>
      <c r="BK110" s="49">
        <v>0</v>
      </c>
      <c r="BL110" s="48">
        <v>8</v>
      </c>
      <c r="BM110" s="49">
        <v>100</v>
      </c>
      <c r="BN110" s="48">
        <v>8</v>
      </c>
    </row>
    <row r="111" spans="1:66" ht="15">
      <c r="A111" s="65" t="s">
        <v>250</v>
      </c>
      <c r="B111" s="65" t="s">
        <v>250</v>
      </c>
      <c r="C111" s="66"/>
      <c r="D111" s="67"/>
      <c r="E111" s="68"/>
      <c r="F111" s="69"/>
      <c r="G111" s="66"/>
      <c r="H111" s="70"/>
      <c r="I111" s="71"/>
      <c r="J111" s="71"/>
      <c r="K111" s="34" t="s">
        <v>65</v>
      </c>
      <c r="L111" s="78">
        <v>261</v>
      </c>
      <c r="M111" s="78"/>
      <c r="N111" s="73"/>
      <c r="O111" s="80" t="s">
        <v>197</v>
      </c>
      <c r="P111" s="82">
        <v>43528.9921412037</v>
      </c>
      <c r="Q111" s="80" t="s">
        <v>2137</v>
      </c>
      <c r="R111" s="83" t="s">
        <v>2172</v>
      </c>
      <c r="S111" s="80" t="s">
        <v>504</v>
      </c>
      <c r="T111" s="80"/>
      <c r="U111" s="80"/>
      <c r="V111" s="83" t="s">
        <v>531</v>
      </c>
      <c r="W111" s="82">
        <v>43528.9921412037</v>
      </c>
      <c r="X111" s="86">
        <v>43528</v>
      </c>
      <c r="Y111" s="88" t="s">
        <v>2236</v>
      </c>
      <c r="Z111" s="83" t="s">
        <v>2300</v>
      </c>
      <c r="AA111" s="80"/>
      <c r="AB111" s="80"/>
      <c r="AC111" s="88" t="s">
        <v>2357</v>
      </c>
      <c r="AD111" s="80"/>
      <c r="AE111" s="80" t="b">
        <v>0</v>
      </c>
      <c r="AF111" s="80">
        <v>19</v>
      </c>
      <c r="AG111" s="88" t="s">
        <v>887</v>
      </c>
      <c r="AH111" s="80" t="b">
        <v>1</v>
      </c>
      <c r="AI111" s="80" t="s">
        <v>877</v>
      </c>
      <c r="AJ111" s="80"/>
      <c r="AK111" s="88" t="s">
        <v>2390</v>
      </c>
      <c r="AL111" s="80" t="b">
        <v>0</v>
      </c>
      <c r="AM111" s="80">
        <v>6</v>
      </c>
      <c r="AN111" s="88" t="s">
        <v>887</v>
      </c>
      <c r="AO111" s="80" t="s">
        <v>891</v>
      </c>
      <c r="AP111" s="80" t="b">
        <v>0</v>
      </c>
      <c r="AQ111" s="88" t="s">
        <v>2357</v>
      </c>
      <c r="AR111" s="80" t="s">
        <v>2397</v>
      </c>
      <c r="AS111" s="80">
        <v>0</v>
      </c>
      <c r="AT111" s="80">
        <v>0</v>
      </c>
      <c r="AU111" s="80"/>
      <c r="AV111" s="80"/>
      <c r="AW111" s="80"/>
      <c r="AX111" s="80"/>
      <c r="AY111" s="80"/>
      <c r="AZ111" s="80"/>
      <c r="BA111" s="80"/>
      <c r="BB111" s="80"/>
      <c r="BC111">
        <v>8</v>
      </c>
      <c r="BD111" s="79" t="str">
        <f>REPLACE(INDEX(GroupVertices[Group],MATCH(Edges25[[#This Row],[Vertex 1]],GroupVertices[Vertex],0)),1,1,"")</f>
        <v>10</v>
      </c>
      <c r="BE111" s="79" t="str">
        <f>REPLACE(INDEX(GroupVertices[Group],MATCH(Edges25[[#This Row],[Vertex 2]],GroupVertices[Vertex],0)),1,1,"")</f>
        <v>10</v>
      </c>
      <c r="BF111" s="48">
        <v>0</v>
      </c>
      <c r="BG111" s="49">
        <v>0</v>
      </c>
      <c r="BH111" s="48">
        <v>1</v>
      </c>
      <c r="BI111" s="49">
        <v>2.9411764705882355</v>
      </c>
      <c r="BJ111" s="48">
        <v>0</v>
      </c>
      <c r="BK111" s="49">
        <v>0</v>
      </c>
      <c r="BL111" s="48">
        <v>33</v>
      </c>
      <c r="BM111" s="49">
        <v>97.05882352941177</v>
      </c>
      <c r="BN111" s="48">
        <v>34</v>
      </c>
    </row>
    <row r="112" spans="1:66" ht="15">
      <c r="A112" s="65" t="s">
        <v>250</v>
      </c>
      <c r="B112" s="65" t="s">
        <v>250</v>
      </c>
      <c r="C112" s="66"/>
      <c r="D112" s="67"/>
      <c r="E112" s="68"/>
      <c r="F112" s="69"/>
      <c r="G112" s="66"/>
      <c r="H112" s="70"/>
      <c r="I112" s="71"/>
      <c r="J112" s="71"/>
      <c r="K112" s="34" t="s">
        <v>65</v>
      </c>
      <c r="L112" s="78">
        <v>262</v>
      </c>
      <c r="M112" s="78"/>
      <c r="N112" s="73"/>
      <c r="O112" s="80" t="s">
        <v>197</v>
      </c>
      <c r="P112" s="82">
        <v>43540.92805555555</v>
      </c>
      <c r="Q112" s="88" t="s">
        <v>2138</v>
      </c>
      <c r="R112" s="83" t="s">
        <v>2173</v>
      </c>
      <c r="S112" s="80" t="s">
        <v>2188</v>
      </c>
      <c r="T112" s="80"/>
      <c r="U112" s="80"/>
      <c r="V112" s="83" t="s">
        <v>531</v>
      </c>
      <c r="W112" s="82">
        <v>43540.92805555555</v>
      </c>
      <c r="X112" s="86">
        <v>43540</v>
      </c>
      <c r="Y112" s="88" t="s">
        <v>2237</v>
      </c>
      <c r="Z112" s="83" t="s">
        <v>2301</v>
      </c>
      <c r="AA112" s="80"/>
      <c r="AB112" s="80"/>
      <c r="AC112" s="88" t="s">
        <v>2358</v>
      </c>
      <c r="AD112" s="88" t="s">
        <v>2357</v>
      </c>
      <c r="AE112" s="80" t="b">
        <v>0</v>
      </c>
      <c r="AF112" s="80">
        <v>8</v>
      </c>
      <c r="AG112" s="88" t="s">
        <v>847</v>
      </c>
      <c r="AH112" s="80" t="b">
        <v>0</v>
      </c>
      <c r="AI112" s="80" t="s">
        <v>877</v>
      </c>
      <c r="AJ112" s="80"/>
      <c r="AK112" s="88" t="s">
        <v>887</v>
      </c>
      <c r="AL112" s="80" t="b">
        <v>0</v>
      </c>
      <c r="AM112" s="80">
        <v>3</v>
      </c>
      <c r="AN112" s="88" t="s">
        <v>887</v>
      </c>
      <c r="AO112" s="80" t="s">
        <v>895</v>
      </c>
      <c r="AP112" s="80" t="b">
        <v>0</v>
      </c>
      <c r="AQ112" s="88" t="s">
        <v>2357</v>
      </c>
      <c r="AR112" s="80" t="s">
        <v>2397</v>
      </c>
      <c r="AS112" s="80">
        <v>0</v>
      </c>
      <c r="AT112" s="80">
        <v>0</v>
      </c>
      <c r="AU112" s="80"/>
      <c r="AV112" s="80"/>
      <c r="AW112" s="80"/>
      <c r="AX112" s="80"/>
      <c r="AY112" s="80"/>
      <c r="AZ112" s="80"/>
      <c r="BA112" s="80"/>
      <c r="BB112" s="80"/>
      <c r="BC112">
        <v>8</v>
      </c>
      <c r="BD112" s="79" t="str">
        <f>REPLACE(INDEX(GroupVertices[Group],MATCH(Edges25[[#This Row],[Vertex 1]],GroupVertices[Vertex],0)),1,1,"")</f>
        <v>10</v>
      </c>
      <c r="BE112" s="79" t="str">
        <f>REPLACE(INDEX(GroupVertices[Group],MATCH(Edges25[[#This Row],[Vertex 2]],GroupVertices[Vertex],0)),1,1,"")</f>
        <v>10</v>
      </c>
      <c r="BF112" s="48">
        <v>1</v>
      </c>
      <c r="BG112" s="49">
        <v>2.380952380952381</v>
      </c>
      <c r="BH112" s="48">
        <v>1</v>
      </c>
      <c r="BI112" s="49">
        <v>2.380952380952381</v>
      </c>
      <c r="BJ112" s="48">
        <v>0</v>
      </c>
      <c r="BK112" s="49">
        <v>0</v>
      </c>
      <c r="BL112" s="48">
        <v>40</v>
      </c>
      <c r="BM112" s="49">
        <v>95.23809523809524</v>
      </c>
      <c r="BN112" s="48">
        <v>42</v>
      </c>
    </row>
    <row r="113" spans="1:66" ht="15">
      <c r="A113" s="65" t="s">
        <v>250</v>
      </c>
      <c r="B113" s="65" t="s">
        <v>250</v>
      </c>
      <c r="C113" s="66"/>
      <c r="D113" s="67"/>
      <c r="E113" s="68"/>
      <c r="F113" s="69"/>
      <c r="G113" s="66"/>
      <c r="H113" s="70"/>
      <c r="I113" s="71"/>
      <c r="J113" s="71"/>
      <c r="K113" s="34" t="s">
        <v>65</v>
      </c>
      <c r="L113" s="78">
        <v>263</v>
      </c>
      <c r="M113" s="78"/>
      <c r="N113" s="73"/>
      <c r="O113" s="80" t="s">
        <v>197</v>
      </c>
      <c r="P113" s="82">
        <v>43542.58988425926</v>
      </c>
      <c r="Q113" s="80" t="s">
        <v>2139</v>
      </c>
      <c r="R113" s="83" t="s">
        <v>2174</v>
      </c>
      <c r="S113" s="80" t="s">
        <v>2189</v>
      </c>
      <c r="T113" s="80"/>
      <c r="U113" s="80"/>
      <c r="V113" s="83" t="s">
        <v>531</v>
      </c>
      <c r="W113" s="82">
        <v>43542.58988425926</v>
      </c>
      <c r="X113" s="86">
        <v>43542</v>
      </c>
      <c r="Y113" s="88" t="s">
        <v>2238</v>
      </c>
      <c r="Z113" s="83" t="s">
        <v>2302</v>
      </c>
      <c r="AA113" s="80"/>
      <c r="AB113" s="80"/>
      <c r="AC113" s="88" t="s">
        <v>2359</v>
      </c>
      <c r="AD113" s="88" t="s">
        <v>2358</v>
      </c>
      <c r="AE113" s="80" t="b">
        <v>0</v>
      </c>
      <c r="AF113" s="80">
        <v>4</v>
      </c>
      <c r="AG113" s="88" t="s">
        <v>847</v>
      </c>
      <c r="AH113" s="80" t="b">
        <v>0</v>
      </c>
      <c r="AI113" s="80" t="s">
        <v>877</v>
      </c>
      <c r="AJ113" s="80"/>
      <c r="AK113" s="88" t="s">
        <v>887</v>
      </c>
      <c r="AL113" s="80" t="b">
        <v>0</v>
      </c>
      <c r="AM113" s="80">
        <v>0</v>
      </c>
      <c r="AN113" s="88" t="s">
        <v>887</v>
      </c>
      <c r="AO113" s="80" t="s">
        <v>895</v>
      </c>
      <c r="AP113" s="80" t="b">
        <v>0</v>
      </c>
      <c r="AQ113" s="88" t="s">
        <v>2358</v>
      </c>
      <c r="AR113" s="80" t="s">
        <v>2397</v>
      </c>
      <c r="AS113" s="80">
        <v>0</v>
      </c>
      <c r="AT113" s="80">
        <v>0</v>
      </c>
      <c r="AU113" s="80"/>
      <c r="AV113" s="80"/>
      <c r="AW113" s="80"/>
      <c r="AX113" s="80"/>
      <c r="AY113" s="80"/>
      <c r="AZ113" s="80"/>
      <c r="BA113" s="80"/>
      <c r="BB113" s="80"/>
      <c r="BC113">
        <v>8</v>
      </c>
      <c r="BD113" s="79" t="str">
        <f>REPLACE(INDEX(GroupVertices[Group],MATCH(Edges25[[#This Row],[Vertex 1]],GroupVertices[Vertex],0)),1,1,"")</f>
        <v>10</v>
      </c>
      <c r="BE113" s="79" t="str">
        <f>REPLACE(INDEX(GroupVertices[Group],MATCH(Edges25[[#This Row],[Vertex 2]],GroupVertices[Vertex],0)),1,1,"")</f>
        <v>10</v>
      </c>
      <c r="BF113" s="48">
        <v>0</v>
      </c>
      <c r="BG113" s="49">
        <v>0</v>
      </c>
      <c r="BH113" s="48">
        <v>0</v>
      </c>
      <c r="BI113" s="49">
        <v>0</v>
      </c>
      <c r="BJ113" s="48">
        <v>0</v>
      </c>
      <c r="BK113" s="49">
        <v>0</v>
      </c>
      <c r="BL113" s="48">
        <v>7</v>
      </c>
      <c r="BM113" s="49">
        <v>100</v>
      </c>
      <c r="BN113" s="48">
        <v>7</v>
      </c>
    </row>
    <row r="114" spans="1:66" ht="15">
      <c r="A114" s="65" t="s">
        <v>250</v>
      </c>
      <c r="B114" s="65" t="s">
        <v>250</v>
      </c>
      <c r="C114" s="66"/>
      <c r="D114" s="67"/>
      <c r="E114" s="68"/>
      <c r="F114" s="69"/>
      <c r="G114" s="66"/>
      <c r="H114" s="70"/>
      <c r="I114" s="71"/>
      <c r="J114" s="71"/>
      <c r="K114" s="34" t="s">
        <v>65</v>
      </c>
      <c r="L114" s="78">
        <v>264</v>
      </c>
      <c r="M114" s="78"/>
      <c r="N114" s="73"/>
      <c r="O114" s="80" t="s">
        <v>197</v>
      </c>
      <c r="P114" s="82">
        <v>43542.77784722222</v>
      </c>
      <c r="Q114" s="80" t="s">
        <v>2140</v>
      </c>
      <c r="R114" s="80"/>
      <c r="S114" s="80"/>
      <c r="T114" s="80"/>
      <c r="U114" s="80"/>
      <c r="V114" s="83" t="s">
        <v>531</v>
      </c>
      <c r="W114" s="82">
        <v>43542.77784722222</v>
      </c>
      <c r="X114" s="86">
        <v>43542</v>
      </c>
      <c r="Y114" s="88" t="s">
        <v>2239</v>
      </c>
      <c r="Z114" s="83" t="s">
        <v>2303</v>
      </c>
      <c r="AA114" s="80"/>
      <c r="AB114" s="80"/>
      <c r="AC114" s="88" t="s">
        <v>2360</v>
      </c>
      <c r="AD114" s="88" t="s">
        <v>2359</v>
      </c>
      <c r="AE114" s="80" t="b">
        <v>0</v>
      </c>
      <c r="AF114" s="80">
        <v>9</v>
      </c>
      <c r="AG114" s="88" t="s">
        <v>847</v>
      </c>
      <c r="AH114" s="80" t="b">
        <v>0</v>
      </c>
      <c r="AI114" s="80" t="s">
        <v>877</v>
      </c>
      <c r="AJ114" s="80"/>
      <c r="AK114" s="88" t="s">
        <v>887</v>
      </c>
      <c r="AL114" s="80" t="b">
        <v>0</v>
      </c>
      <c r="AM114" s="80">
        <v>0</v>
      </c>
      <c r="AN114" s="88" t="s">
        <v>887</v>
      </c>
      <c r="AO114" s="80" t="s">
        <v>895</v>
      </c>
      <c r="AP114" s="80" t="b">
        <v>0</v>
      </c>
      <c r="AQ114" s="88" t="s">
        <v>2359</v>
      </c>
      <c r="AR114" s="80" t="s">
        <v>2397</v>
      </c>
      <c r="AS114" s="80">
        <v>0</v>
      </c>
      <c r="AT114" s="80">
        <v>0</v>
      </c>
      <c r="AU114" s="80"/>
      <c r="AV114" s="80"/>
      <c r="AW114" s="80"/>
      <c r="AX114" s="80"/>
      <c r="AY114" s="80"/>
      <c r="AZ114" s="80"/>
      <c r="BA114" s="80"/>
      <c r="BB114" s="80"/>
      <c r="BC114">
        <v>8</v>
      </c>
      <c r="BD114" s="79" t="str">
        <f>REPLACE(INDEX(GroupVertices[Group],MATCH(Edges25[[#This Row],[Vertex 1]],GroupVertices[Vertex],0)),1,1,"")</f>
        <v>10</v>
      </c>
      <c r="BE114" s="79" t="str">
        <f>REPLACE(INDEX(GroupVertices[Group],MATCH(Edges25[[#This Row],[Vertex 2]],GroupVertices[Vertex],0)),1,1,"")</f>
        <v>10</v>
      </c>
      <c r="BF114" s="48">
        <v>2</v>
      </c>
      <c r="BG114" s="49">
        <v>7.6923076923076925</v>
      </c>
      <c r="BH114" s="48">
        <v>0</v>
      </c>
      <c r="BI114" s="49">
        <v>0</v>
      </c>
      <c r="BJ114" s="48">
        <v>0</v>
      </c>
      <c r="BK114" s="49">
        <v>0</v>
      </c>
      <c r="BL114" s="48">
        <v>24</v>
      </c>
      <c r="BM114" s="49">
        <v>92.3076923076923</v>
      </c>
      <c r="BN114" s="48">
        <v>26</v>
      </c>
    </row>
    <row r="115" spans="1:66" ht="15">
      <c r="A115" s="65" t="s">
        <v>250</v>
      </c>
      <c r="B115" s="65" t="s">
        <v>250</v>
      </c>
      <c r="C115" s="66"/>
      <c r="D115" s="67"/>
      <c r="E115" s="68"/>
      <c r="F115" s="69"/>
      <c r="G115" s="66"/>
      <c r="H115" s="70"/>
      <c r="I115" s="71"/>
      <c r="J115" s="71"/>
      <c r="K115" s="34" t="s">
        <v>65</v>
      </c>
      <c r="L115" s="78">
        <v>265</v>
      </c>
      <c r="M115" s="78"/>
      <c r="N115" s="73"/>
      <c r="O115" s="80" t="s">
        <v>197</v>
      </c>
      <c r="P115" s="82">
        <v>43547.68274305556</v>
      </c>
      <c r="Q115" s="80" t="s">
        <v>2141</v>
      </c>
      <c r="R115" s="83" t="s">
        <v>2175</v>
      </c>
      <c r="S115" s="80" t="s">
        <v>2190</v>
      </c>
      <c r="T115" s="80"/>
      <c r="U115" s="83" t="s">
        <v>2202</v>
      </c>
      <c r="V115" s="83" t="s">
        <v>2202</v>
      </c>
      <c r="W115" s="82">
        <v>43547.68274305556</v>
      </c>
      <c r="X115" s="86">
        <v>43547</v>
      </c>
      <c r="Y115" s="88" t="s">
        <v>2240</v>
      </c>
      <c r="Z115" s="83" t="s">
        <v>2304</v>
      </c>
      <c r="AA115" s="80"/>
      <c r="AB115" s="80"/>
      <c r="AC115" s="88" t="s">
        <v>2361</v>
      </c>
      <c r="AD115" s="88" t="s">
        <v>2360</v>
      </c>
      <c r="AE115" s="80" t="b">
        <v>0</v>
      </c>
      <c r="AF115" s="80">
        <v>3</v>
      </c>
      <c r="AG115" s="88" t="s">
        <v>847</v>
      </c>
      <c r="AH115" s="80" t="b">
        <v>0</v>
      </c>
      <c r="AI115" s="80" t="s">
        <v>877</v>
      </c>
      <c r="AJ115" s="80"/>
      <c r="AK115" s="88" t="s">
        <v>887</v>
      </c>
      <c r="AL115" s="80" t="b">
        <v>0</v>
      </c>
      <c r="AM115" s="80">
        <v>4</v>
      </c>
      <c r="AN115" s="88" t="s">
        <v>887</v>
      </c>
      <c r="AO115" s="80" t="s">
        <v>891</v>
      </c>
      <c r="AP115" s="80" t="b">
        <v>0</v>
      </c>
      <c r="AQ115" s="88" t="s">
        <v>2360</v>
      </c>
      <c r="AR115" s="80" t="s">
        <v>2397</v>
      </c>
      <c r="AS115" s="80">
        <v>0</v>
      </c>
      <c r="AT115" s="80">
        <v>0</v>
      </c>
      <c r="AU115" s="80"/>
      <c r="AV115" s="80"/>
      <c r="AW115" s="80"/>
      <c r="AX115" s="80"/>
      <c r="AY115" s="80"/>
      <c r="AZ115" s="80"/>
      <c r="BA115" s="80"/>
      <c r="BB115" s="80"/>
      <c r="BC115">
        <v>8</v>
      </c>
      <c r="BD115" s="79" t="str">
        <f>REPLACE(INDEX(GroupVertices[Group],MATCH(Edges25[[#This Row],[Vertex 1]],GroupVertices[Vertex],0)),1,1,"")</f>
        <v>10</v>
      </c>
      <c r="BE115" s="79" t="str">
        <f>REPLACE(INDEX(GroupVertices[Group],MATCH(Edges25[[#This Row],[Vertex 2]],GroupVertices[Vertex],0)),1,1,"")</f>
        <v>10</v>
      </c>
      <c r="BF115" s="48">
        <v>0</v>
      </c>
      <c r="BG115" s="49">
        <v>0</v>
      </c>
      <c r="BH115" s="48">
        <v>0</v>
      </c>
      <c r="BI115" s="49">
        <v>0</v>
      </c>
      <c r="BJ115" s="48">
        <v>0</v>
      </c>
      <c r="BK115" s="49">
        <v>0</v>
      </c>
      <c r="BL115" s="48">
        <v>15</v>
      </c>
      <c r="BM115" s="49">
        <v>100</v>
      </c>
      <c r="BN115" s="48">
        <v>15</v>
      </c>
    </row>
    <row r="116" spans="1:66" ht="15">
      <c r="A116" s="65" t="s">
        <v>250</v>
      </c>
      <c r="B116" s="65" t="s">
        <v>250</v>
      </c>
      <c r="C116" s="66"/>
      <c r="D116" s="67"/>
      <c r="E116" s="68"/>
      <c r="F116" s="69"/>
      <c r="G116" s="66"/>
      <c r="H116" s="70"/>
      <c r="I116" s="71"/>
      <c r="J116" s="71"/>
      <c r="K116" s="34" t="s">
        <v>65</v>
      </c>
      <c r="L116" s="78">
        <v>266</v>
      </c>
      <c r="M116" s="78"/>
      <c r="N116" s="73"/>
      <c r="O116" s="80" t="s">
        <v>197</v>
      </c>
      <c r="P116" s="82">
        <v>43551.02532407407</v>
      </c>
      <c r="Q116" s="80" t="s">
        <v>2142</v>
      </c>
      <c r="R116" s="83" t="s">
        <v>2176</v>
      </c>
      <c r="S116" s="80" t="s">
        <v>2191</v>
      </c>
      <c r="T116" s="80"/>
      <c r="U116" s="80"/>
      <c r="V116" s="83" t="s">
        <v>531</v>
      </c>
      <c r="W116" s="82">
        <v>43551.02532407407</v>
      </c>
      <c r="X116" s="86">
        <v>43551</v>
      </c>
      <c r="Y116" s="88" t="s">
        <v>2241</v>
      </c>
      <c r="Z116" s="83" t="s">
        <v>2305</v>
      </c>
      <c r="AA116" s="80"/>
      <c r="AB116" s="80"/>
      <c r="AC116" s="88" t="s">
        <v>2362</v>
      </c>
      <c r="AD116" s="88" t="s">
        <v>2361</v>
      </c>
      <c r="AE116" s="80" t="b">
        <v>0</v>
      </c>
      <c r="AF116" s="80">
        <v>5</v>
      </c>
      <c r="AG116" s="88" t="s">
        <v>847</v>
      </c>
      <c r="AH116" s="80" t="b">
        <v>0</v>
      </c>
      <c r="AI116" s="80" t="s">
        <v>877</v>
      </c>
      <c r="AJ116" s="80"/>
      <c r="AK116" s="88" t="s">
        <v>887</v>
      </c>
      <c r="AL116" s="80" t="b">
        <v>0</v>
      </c>
      <c r="AM116" s="80">
        <v>4</v>
      </c>
      <c r="AN116" s="88" t="s">
        <v>887</v>
      </c>
      <c r="AO116" s="80" t="s">
        <v>891</v>
      </c>
      <c r="AP116" s="80" t="b">
        <v>0</v>
      </c>
      <c r="AQ116" s="88" t="s">
        <v>2361</v>
      </c>
      <c r="AR116" s="80" t="s">
        <v>2397</v>
      </c>
      <c r="AS116" s="80">
        <v>0</v>
      </c>
      <c r="AT116" s="80">
        <v>0</v>
      </c>
      <c r="AU116" s="80"/>
      <c r="AV116" s="80"/>
      <c r="AW116" s="80"/>
      <c r="AX116" s="80"/>
      <c r="AY116" s="80"/>
      <c r="AZ116" s="80"/>
      <c r="BA116" s="80"/>
      <c r="BB116" s="80"/>
      <c r="BC116">
        <v>8</v>
      </c>
      <c r="BD116" s="79" t="str">
        <f>REPLACE(INDEX(GroupVertices[Group],MATCH(Edges25[[#This Row],[Vertex 1]],GroupVertices[Vertex],0)),1,1,"")</f>
        <v>10</v>
      </c>
      <c r="BE116" s="79" t="str">
        <f>REPLACE(INDEX(GroupVertices[Group],MATCH(Edges25[[#This Row],[Vertex 2]],GroupVertices[Vertex],0)),1,1,"")</f>
        <v>10</v>
      </c>
      <c r="BF116" s="48">
        <v>0</v>
      </c>
      <c r="BG116" s="49">
        <v>0</v>
      </c>
      <c r="BH116" s="48">
        <v>3</v>
      </c>
      <c r="BI116" s="49">
        <v>9.67741935483871</v>
      </c>
      <c r="BJ116" s="48">
        <v>0</v>
      </c>
      <c r="BK116" s="49">
        <v>0</v>
      </c>
      <c r="BL116" s="48">
        <v>28</v>
      </c>
      <c r="BM116" s="49">
        <v>90.3225806451613</v>
      </c>
      <c r="BN116" s="48">
        <v>31</v>
      </c>
    </row>
    <row r="117" spans="1:66" ht="15">
      <c r="A117" s="65" t="s">
        <v>250</v>
      </c>
      <c r="B117" s="65" t="s">
        <v>250</v>
      </c>
      <c r="C117" s="66"/>
      <c r="D117" s="67"/>
      <c r="E117" s="68"/>
      <c r="F117" s="69"/>
      <c r="G117" s="66"/>
      <c r="H117" s="70"/>
      <c r="I117" s="71"/>
      <c r="J117" s="71"/>
      <c r="K117" s="34" t="s">
        <v>65</v>
      </c>
      <c r="L117" s="78">
        <v>267</v>
      </c>
      <c r="M117" s="78"/>
      <c r="N117" s="73"/>
      <c r="O117" s="80" t="s">
        <v>197</v>
      </c>
      <c r="P117" s="82">
        <v>43555.77915509259</v>
      </c>
      <c r="Q117" s="88" t="s">
        <v>2143</v>
      </c>
      <c r="R117" s="83" t="s">
        <v>2177</v>
      </c>
      <c r="S117" s="80" t="s">
        <v>2188</v>
      </c>
      <c r="T117" s="80"/>
      <c r="U117" s="80"/>
      <c r="V117" s="83" t="s">
        <v>531</v>
      </c>
      <c r="W117" s="82">
        <v>43555.77915509259</v>
      </c>
      <c r="X117" s="86">
        <v>43555</v>
      </c>
      <c r="Y117" s="88" t="s">
        <v>2242</v>
      </c>
      <c r="Z117" s="83" t="s">
        <v>2306</v>
      </c>
      <c r="AA117" s="80"/>
      <c r="AB117" s="80"/>
      <c r="AC117" s="88" t="s">
        <v>820</v>
      </c>
      <c r="AD117" s="88" t="s">
        <v>2362</v>
      </c>
      <c r="AE117" s="80" t="b">
        <v>0</v>
      </c>
      <c r="AF117" s="80">
        <v>29</v>
      </c>
      <c r="AG117" s="88" t="s">
        <v>847</v>
      </c>
      <c r="AH117" s="80" t="b">
        <v>0</v>
      </c>
      <c r="AI117" s="80" t="s">
        <v>877</v>
      </c>
      <c r="AJ117" s="80"/>
      <c r="AK117" s="88" t="s">
        <v>887</v>
      </c>
      <c r="AL117" s="80" t="b">
        <v>0</v>
      </c>
      <c r="AM117" s="80">
        <v>14</v>
      </c>
      <c r="AN117" s="88" t="s">
        <v>887</v>
      </c>
      <c r="AO117" s="80" t="s">
        <v>895</v>
      </c>
      <c r="AP117" s="80" t="b">
        <v>0</v>
      </c>
      <c r="AQ117" s="88" t="s">
        <v>2362</v>
      </c>
      <c r="AR117" s="80" t="s">
        <v>2397</v>
      </c>
      <c r="AS117" s="80">
        <v>0</v>
      </c>
      <c r="AT117" s="80">
        <v>0</v>
      </c>
      <c r="AU117" s="80"/>
      <c r="AV117" s="80"/>
      <c r="AW117" s="80"/>
      <c r="AX117" s="80"/>
      <c r="AY117" s="80"/>
      <c r="AZ117" s="80"/>
      <c r="BA117" s="80"/>
      <c r="BB117" s="80"/>
      <c r="BC117">
        <v>8</v>
      </c>
      <c r="BD117" s="79" t="str">
        <f>REPLACE(INDEX(GroupVertices[Group],MATCH(Edges25[[#This Row],[Vertex 1]],GroupVertices[Vertex],0)),1,1,"")</f>
        <v>10</v>
      </c>
      <c r="BE117" s="79" t="str">
        <f>REPLACE(INDEX(GroupVertices[Group],MATCH(Edges25[[#This Row],[Vertex 2]],GroupVertices[Vertex],0)),1,1,"")</f>
        <v>10</v>
      </c>
      <c r="BF117" s="48">
        <v>0</v>
      </c>
      <c r="BG117" s="49">
        <v>0</v>
      </c>
      <c r="BH117" s="48">
        <v>2</v>
      </c>
      <c r="BI117" s="49">
        <v>13.333333333333334</v>
      </c>
      <c r="BJ117" s="48">
        <v>0</v>
      </c>
      <c r="BK117" s="49">
        <v>0</v>
      </c>
      <c r="BL117" s="48">
        <v>13</v>
      </c>
      <c r="BM117" s="49">
        <v>86.66666666666667</v>
      </c>
      <c r="BN117" s="48">
        <v>15</v>
      </c>
    </row>
    <row r="118" spans="1:66" ht="15">
      <c r="A118" s="65" t="s">
        <v>368</v>
      </c>
      <c r="B118" s="65" t="s">
        <v>307</v>
      </c>
      <c r="C118" s="66"/>
      <c r="D118" s="67"/>
      <c r="E118" s="68"/>
      <c r="F118" s="69"/>
      <c r="G118" s="66"/>
      <c r="H118" s="70"/>
      <c r="I118" s="71"/>
      <c r="J118" s="71"/>
      <c r="K118" s="34" t="s">
        <v>65</v>
      </c>
      <c r="L118" s="78">
        <v>268</v>
      </c>
      <c r="M118" s="78"/>
      <c r="N118" s="73"/>
      <c r="O118" s="80" t="s">
        <v>419</v>
      </c>
      <c r="P118" s="82">
        <v>43698.8046412037</v>
      </c>
      <c r="Q118" s="80" t="s">
        <v>2144</v>
      </c>
      <c r="R118" s="83" t="s">
        <v>2178</v>
      </c>
      <c r="S118" s="80" t="s">
        <v>2192</v>
      </c>
      <c r="T118" s="80"/>
      <c r="U118" s="80"/>
      <c r="V118" s="83" t="s">
        <v>1720</v>
      </c>
      <c r="W118" s="82">
        <v>43698.8046412037</v>
      </c>
      <c r="X118" s="86">
        <v>43698</v>
      </c>
      <c r="Y118" s="88" t="s">
        <v>2243</v>
      </c>
      <c r="Z118" s="83" t="s">
        <v>2307</v>
      </c>
      <c r="AA118" s="80"/>
      <c r="AB118" s="80"/>
      <c r="AC118" s="88" t="s">
        <v>825</v>
      </c>
      <c r="AD118" s="88" t="s">
        <v>818</v>
      </c>
      <c r="AE118" s="80" t="b">
        <v>0</v>
      </c>
      <c r="AF118" s="80">
        <v>2</v>
      </c>
      <c r="AG118" s="88" t="s">
        <v>839</v>
      </c>
      <c r="AH118" s="80" t="b">
        <v>0</v>
      </c>
      <c r="AI118" s="80" t="s">
        <v>877</v>
      </c>
      <c r="AJ118" s="80"/>
      <c r="AK118" s="88" t="s">
        <v>887</v>
      </c>
      <c r="AL118" s="80" t="b">
        <v>0</v>
      </c>
      <c r="AM118" s="80">
        <v>1</v>
      </c>
      <c r="AN118" s="88" t="s">
        <v>887</v>
      </c>
      <c r="AO118" s="80" t="s">
        <v>893</v>
      </c>
      <c r="AP118" s="80" t="b">
        <v>0</v>
      </c>
      <c r="AQ118" s="88" t="s">
        <v>818</v>
      </c>
      <c r="AR118" s="80" t="s">
        <v>2397</v>
      </c>
      <c r="AS118" s="80">
        <v>0</v>
      </c>
      <c r="AT118" s="80">
        <v>0</v>
      </c>
      <c r="AU118" s="80"/>
      <c r="AV118" s="80"/>
      <c r="AW118" s="80"/>
      <c r="AX118" s="80"/>
      <c r="AY118" s="80"/>
      <c r="AZ118" s="80"/>
      <c r="BA118" s="80"/>
      <c r="BB118" s="80"/>
      <c r="BC118">
        <v>1</v>
      </c>
      <c r="BD118" s="79" t="str">
        <f>REPLACE(INDEX(GroupVertices[Group],MATCH(Edges25[[#This Row],[Vertex 1]],GroupVertices[Vertex],0)),1,1,"")</f>
        <v>1</v>
      </c>
      <c r="BE118" s="79" t="str">
        <f>REPLACE(INDEX(GroupVertices[Group],MATCH(Edges25[[#This Row],[Vertex 2]],GroupVertices[Vertex],0)),1,1,"")</f>
        <v>1</v>
      </c>
      <c r="BF118" s="48"/>
      <c r="BG118" s="49"/>
      <c r="BH118" s="48"/>
      <c r="BI118" s="49"/>
      <c r="BJ118" s="48"/>
      <c r="BK118" s="49"/>
      <c r="BL118" s="48"/>
      <c r="BM118" s="49"/>
      <c r="BN118" s="48"/>
    </row>
    <row r="119" spans="1:66" ht="15">
      <c r="A119" s="65" t="s">
        <v>402</v>
      </c>
      <c r="B119" s="65" t="s">
        <v>402</v>
      </c>
      <c r="C119" s="66"/>
      <c r="D119" s="67"/>
      <c r="E119" s="68"/>
      <c r="F119" s="69"/>
      <c r="G119" s="66"/>
      <c r="H119" s="70"/>
      <c r="I119" s="71"/>
      <c r="J119" s="71"/>
      <c r="K119" s="34" t="s">
        <v>65</v>
      </c>
      <c r="L119" s="78">
        <v>270</v>
      </c>
      <c r="M119" s="78"/>
      <c r="N119" s="73"/>
      <c r="O119" s="80" t="s">
        <v>197</v>
      </c>
      <c r="P119" s="82">
        <v>43697.50591435185</v>
      </c>
      <c r="Q119" s="80" t="s">
        <v>2145</v>
      </c>
      <c r="R119" s="80"/>
      <c r="S119" s="80"/>
      <c r="T119" s="80" t="s">
        <v>2197</v>
      </c>
      <c r="U119" s="83" t="s">
        <v>2203</v>
      </c>
      <c r="V119" s="83" t="s">
        <v>2203</v>
      </c>
      <c r="W119" s="82">
        <v>43697.50591435185</v>
      </c>
      <c r="X119" s="86">
        <v>43697</v>
      </c>
      <c r="Y119" s="88" t="s">
        <v>2244</v>
      </c>
      <c r="Z119" s="83" t="s">
        <v>2308</v>
      </c>
      <c r="AA119" s="80"/>
      <c r="AB119" s="80"/>
      <c r="AC119" s="88" t="s">
        <v>830</v>
      </c>
      <c r="AD119" s="80"/>
      <c r="AE119" s="80" t="b">
        <v>0</v>
      </c>
      <c r="AF119" s="80">
        <v>159</v>
      </c>
      <c r="AG119" s="88" t="s">
        <v>887</v>
      </c>
      <c r="AH119" s="80" t="b">
        <v>0</v>
      </c>
      <c r="AI119" s="80" t="s">
        <v>877</v>
      </c>
      <c r="AJ119" s="80"/>
      <c r="AK119" s="88" t="s">
        <v>887</v>
      </c>
      <c r="AL119" s="80" t="b">
        <v>0</v>
      </c>
      <c r="AM119" s="80">
        <v>51</v>
      </c>
      <c r="AN119" s="88" t="s">
        <v>887</v>
      </c>
      <c r="AO119" s="80" t="s">
        <v>895</v>
      </c>
      <c r="AP119" s="80" t="b">
        <v>0</v>
      </c>
      <c r="AQ119" s="88" t="s">
        <v>830</v>
      </c>
      <c r="AR119" s="80" t="s">
        <v>2397</v>
      </c>
      <c r="AS119" s="80">
        <v>0</v>
      </c>
      <c r="AT119" s="80">
        <v>0</v>
      </c>
      <c r="AU119" s="80"/>
      <c r="AV119" s="80"/>
      <c r="AW119" s="80"/>
      <c r="AX119" s="80"/>
      <c r="AY119" s="80"/>
      <c r="AZ119" s="80"/>
      <c r="BA119" s="80"/>
      <c r="BB119" s="80"/>
      <c r="BC119">
        <v>1</v>
      </c>
      <c r="BD119" s="79" t="str">
        <f>REPLACE(INDEX(GroupVertices[Group],MATCH(Edges25[[#This Row],[Vertex 1]],GroupVertices[Vertex],0)),1,1,"")</f>
        <v>4</v>
      </c>
      <c r="BE119" s="79" t="str">
        <f>REPLACE(INDEX(GroupVertices[Group],MATCH(Edges25[[#This Row],[Vertex 2]],GroupVertices[Vertex],0)),1,1,"")</f>
        <v>4</v>
      </c>
      <c r="BF119" s="48">
        <v>0</v>
      </c>
      <c r="BG119" s="49">
        <v>0</v>
      </c>
      <c r="BH119" s="48">
        <v>0</v>
      </c>
      <c r="BI119" s="49">
        <v>0</v>
      </c>
      <c r="BJ119" s="48">
        <v>0</v>
      </c>
      <c r="BK119" s="49">
        <v>0</v>
      </c>
      <c r="BL119" s="48">
        <v>39</v>
      </c>
      <c r="BM119" s="49">
        <v>100</v>
      </c>
      <c r="BN119" s="48">
        <v>39</v>
      </c>
    </row>
    <row r="120" spans="1:66" ht="15">
      <c r="A120" s="65" t="s">
        <v>316</v>
      </c>
      <c r="B120" s="65" t="s">
        <v>316</v>
      </c>
      <c r="C120" s="66"/>
      <c r="D120" s="67"/>
      <c r="E120" s="68"/>
      <c r="F120" s="69"/>
      <c r="G120" s="66"/>
      <c r="H120" s="70"/>
      <c r="I120" s="71"/>
      <c r="J120" s="71"/>
      <c r="K120" s="34" t="s">
        <v>65</v>
      </c>
      <c r="L120" s="78">
        <v>271</v>
      </c>
      <c r="M120" s="78"/>
      <c r="N120" s="73"/>
      <c r="O120" s="80" t="s">
        <v>197</v>
      </c>
      <c r="P120" s="82">
        <v>43698.115011574075</v>
      </c>
      <c r="Q120" s="80" t="s">
        <v>2146</v>
      </c>
      <c r="R120" s="80"/>
      <c r="S120" s="80"/>
      <c r="T120" s="80"/>
      <c r="U120" s="80"/>
      <c r="V120" s="83" t="s">
        <v>1667</v>
      </c>
      <c r="W120" s="82">
        <v>43698.115011574075</v>
      </c>
      <c r="X120" s="86">
        <v>43698</v>
      </c>
      <c r="Y120" s="88" t="s">
        <v>2245</v>
      </c>
      <c r="Z120" s="83" t="s">
        <v>2309</v>
      </c>
      <c r="AA120" s="80"/>
      <c r="AB120" s="80"/>
      <c r="AC120" s="88" t="s">
        <v>2363</v>
      </c>
      <c r="AD120" s="80"/>
      <c r="AE120" s="80" t="b">
        <v>0</v>
      </c>
      <c r="AF120" s="80">
        <v>24213</v>
      </c>
      <c r="AG120" s="88" t="s">
        <v>887</v>
      </c>
      <c r="AH120" s="80" t="b">
        <v>0</v>
      </c>
      <c r="AI120" s="80" t="s">
        <v>877</v>
      </c>
      <c r="AJ120" s="80"/>
      <c r="AK120" s="88" t="s">
        <v>887</v>
      </c>
      <c r="AL120" s="80" t="b">
        <v>0</v>
      </c>
      <c r="AM120" s="80">
        <v>5206</v>
      </c>
      <c r="AN120" s="88" t="s">
        <v>887</v>
      </c>
      <c r="AO120" s="80" t="s">
        <v>895</v>
      </c>
      <c r="AP120" s="80" t="b">
        <v>0</v>
      </c>
      <c r="AQ120" s="88" t="s">
        <v>2363</v>
      </c>
      <c r="AR120" s="80" t="s">
        <v>2397</v>
      </c>
      <c r="AS120" s="80">
        <v>0</v>
      </c>
      <c r="AT120" s="80">
        <v>0</v>
      </c>
      <c r="AU120" s="80"/>
      <c r="AV120" s="80"/>
      <c r="AW120" s="80"/>
      <c r="AX120" s="80"/>
      <c r="AY120" s="80"/>
      <c r="AZ120" s="80"/>
      <c r="BA120" s="80"/>
      <c r="BB120" s="80"/>
      <c r="BC120">
        <v>1</v>
      </c>
      <c r="BD120" s="79" t="str">
        <f>REPLACE(INDEX(GroupVertices[Group],MATCH(Edges25[[#This Row],[Vertex 1]],GroupVertices[Vertex],0)),1,1,"")</f>
        <v>26</v>
      </c>
      <c r="BE120" s="79" t="str">
        <f>REPLACE(INDEX(GroupVertices[Group],MATCH(Edges25[[#This Row],[Vertex 2]],GroupVertices[Vertex],0)),1,1,"")</f>
        <v>26</v>
      </c>
      <c r="BF120" s="48">
        <v>0</v>
      </c>
      <c r="BG120" s="49">
        <v>0</v>
      </c>
      <c r="BH120" s="48">
        <v>0</v>
      </c>
      <c r="BI120" s="49">
        <v>0</v>
      </c>
      <c r="BJ120" s="48">
        <v>0</v>
      </c>
      <c r="BK120" s="49">
        <v>0</v>
      </c>
      <c r="BL120" s="48">
        <v>17</v>
      </c>
      <c r="BM120" s="49">
        <v>100</v>
      </c>
      <c r="BN120" s="48">
        <v>17</v>
      </c>
    </row>
    <row r="121" spans="1:66" ht="15">
      <c r="A121" s="65" t="s">
        <v>246</v>
      </c>
      <c r="B121" s="65" t="s">
        <v>316</v>
      </c>
      <c r="C121" s="66"/>
      <c r="D121" s="67"/>
      <c r="E121" s="68"/>
      <c r="F121" s="69"/>
      <c r="G121" s="66"/>
      <c r="H121" s="70"/>
      <c r="I121" s="71"/>
      <c r="J121" s="71"/>
      <c r="K121" s="34" t="s">
        <v>65</v>
      </c>
      <c r="L121" s="78">
        <v>272</v>
      </c>
      <c r="M121" s="78"/>
      <c r="N121" s="73"/>
      <c r="O121" s="80" t="s">
        <v>420</v>
      </c>
      <c r="P121" s="82">
        <v>43698.16875</v>
      </c>
      <c r="Q121" s="80" t="s">
        <v>2147</v>
      </c>
      <c r="R121" s="80"/>
      <c r="S121" s="80"/>
      <c r="T121" s="80" t="s">
        <v>2198</v>
      </c>
      <c r="U121" s="80"/>
      <c r="V121" s="83" t="s">
        <v>527</v>
      </c>
      <c r="W121" s="82">
        <v>43698.16875</v>
      </c>
      <c r="X121" s="86">
        <v>43698</v>
      </c>
      <c r="Y121" s="88" t="s">
        <v>2246</v>
      </c>
      <c r="Z121" s="83" t="s">
        <v>2310</v>
      </c>
      <c r="AA121" s="80"/>
      <c r="AB121" s="80"/>
      <c r="AC121" s="88" t="s">
        <v>819</v>
      </c>
      <c r="AD121" s="88" t="s">
        <v>2363</v>
      </c>
      <c r="AE121" s="80" t="b">
        <v>0</v>
      </c>
      <c r="AF121" s="80">
        <v>0</v>
      </c>
      <c r="AG121" s="88" t="s">
        <v>2382</v>
      </c>
      <c r="AH121" s="80" t="b">
        <v>0</v>
      </c>
      <c r="AI121" s="80" t="s">
        <v>877</v>
      </c>
      <c r="AJ121" s="80"/>
      <c r="AK121" s="88" t="s">
        <v>887</v>
      </c>
      <c r="AL121" s="80" t="b">
        <v>0</v>
      </c>
      <c r="AM121" s="80">
        <v>0</v>
      </c>
      <c r="AN121" s="88" t="s">
        <v>887</v>
      </c>
      <c r="AO121" s="80" t="s">
        <v>897</v>
      </c>
      <c r="AP121" s="80" t="b">
        <v>0</v>
      </c>
      <c r="AQ121" s="88" t="s">
        <v>2363</v>
      </c>
      <c r="AR121" s="80" t="s">
        <v>2397</v>
      </c>
      <c r="AS121" s="80">
        <v>0</v>
      </c>
      <c r="AT121" s="80">
        <v>0</v>
      </c>
      <c r="AU121" s="80"/>
      <c r="AV121" s="80"/>
      <c r="AW121" s="80"/>
      <c r="AX121" s="80"/>
      <c r="AY121" s="80"/>
      <c r="AZ121" s="80"/>
      <c r="BA121" s="80"/>
      <c r="BB121" s="80"/>
      <c r="BC121">
        <v>2</v>
      </c>
      <c r="BD121" s="79" t="str">
        <f>REPLACE(INDEX(GroupVertices[Group],MATCH(Edges25[[#This Row],[Vertex 1]],GroupVertices[Vertex],0)),1,1,"")</f>
        <v>26</v>
      </c>
      <c r="BE121" s="79" t="str">
        <f>REPLACE(INDEX(GroupVertices[Group],MATCH(Edges25[[#This Row],[Vertex 2]],GroupVertices[Vertex],0)),1,1,"")</f>
        <v>26</v>
      </c>
      <c r="BF121" s="48">
        <v>0</v>
      </c>
      <c r="BG121" s="49">
        <v>0</v>
      </c>
      <c r="BH121" s="48">
        <v>0</v>
      </c>
      <c r="BI121" s="49">
        <v>0</v>
      </c>
      <c r="BJ121" s="48">
        <v>0</v>
      </c>
      <c r="BK121" s="49">
        <v>0</v>
      </c>
      <c r="BL121" s="48">
        <v>33</v>
      </c>
      <c r="BM121" s="49">
        <v>100</v>
      </c>
      <c r="BN121" s="48">
        <v>33</v>
      </c>
    </row>
    <row r="122" spans="1:66" ht="15">
      <c r="A122" s="65" t="s">
        <v>405</v>
      </c>
      <c r="B122" s="65" t="s">
        <v>403</v>
      </c>
      <c r="C122" s="66"/>
      <c r="D122" s="67"/>
      <c r="E122" s="68"/>
      <c r="F122" s="69"/>
      <c r="G122" s="66"/>
      <c r="H122" s="70"/>
      <c r="I122" s="71"/>
      <c r="J122" s="71"/>
      <c r="K122" s="34" t="s">
        <v>65</v>
      </c>
      <c r="L122" s="78">
        <v>273</v>
      </c>
      <c r="M122" s="78"/>
      <c r="N122" s="73"/>
      <c r="O122" s="80" t="s">
        <v>419</v>
      </c>
      <c r="P122" s="82">
        <v>43697.87060185185</v>
      </c>
      <c r="Q122" s="80" t="s">
        <v>2148</v>
      </c>
      <c r="R122" s="80"/>
      <c r="S122" s="80"/>
      <c r="T122" s="80" t="s">
        <v>2199</v>
      </c>
      <c r="U122" s="80"/>
      <c r="V122" s="83" t="s">
        <v>1757</v>
      </c>
      <c r="W122" s="82">
        <v>43697.87060185185</v>
      </c>
      <c r="X122" s="86">
        <v>43697</v>
      </c>
      <c r="Y122" s="88" t="s">
        <v>2247</v>
      </c>
      <c r="Z122" s="83" t="s">
        <v>2311</v>
      </c>
      <c r="AA122" s="80"/>
      <c r="AB122" s="80"/>
      <c r="AC122" s="88" t="s">
        <v>831</v>
      </c>
      <c r="AD122" s="80"/>
      <c r="AE122" s="80" t="b">
        <v>0</v>
      </c>
      <c r="AF122" s="80">
        <v>385</v>
      </c>
      <c r="AG122" s="88" t="s">
        <v>887</v>
      </c>
      <c r="AH122" s="80" t="b">
        <v>0</v>
      </c>
      <c r="AI122" s="80" t="s">
        <v>877</v>
      </c>
      <c r="AJ122" s="80"/>
      <c r="AK122" s="88" t="s">
        <v>887</v>
      </c>
      <c r="AL122" s="80" t="b">
        <v>0</v>
      </c>
      <c r="AM122" s="80">
        <v>119</v>
      </c>
      <c r="AN122" s="88" t="s">
        <v>887</v>
      </c>
      <c r="AO122" s="80" t="s">
        <v>891</v>
      </c>
      <c r="AP122" s="80" t="b">
        <v>0</v>
      </c>
      <c r="AQ122" s="88" t="s">
        <v>831</v>
      </c>
      <c r="AR122" s="80" t="s">
        <v>2397</v>
      </c>
      <c r="AS122" s="80">
        <v>0</v>
      </c>
      <c r="AT122" s="80">
        <v>0</v>
      </c>
      <c r="AU122" s="80"/>
      <c r="AV122" s="80"/>
      <c r="AW122" s="80"/>
      <c r="AX122" s="80"/>
      <c r="AY122" s="80"/>
      <c r="AZ122" s="80"/>
      <c r="BA122" s="80"/>
      <c r="BB122" s="80"/>
      <c r="BC122">
        <v>1</v>
      </c>
      <c r="BD122" s="79" t="str">
        <f>REPLACE(INDEX(GroupVertices[Group],MATCH(Edges25[[#This Row],[Vertex 1]],GroupVertices[Vertex],0)),1,1,"")</f>
        <v>4</v>
      </c>
      <c r="BE122" s="79" t="str">
        <f>REPLACE(INDEX(GroupVertices[Group],MATCH(Edges25[[#This Row],[Vertex 2]],GroupVertices[Vertex],0)),1,1,"")</f>
        <v>4</v>
      </c>
      <c r="BF122" s="48"/>
      <c r="BG122" s="49"/>
      <c r="BH122" s="48"/>
      <c r="BI122" s="49"/>
      <c r="BJ122" s="48"/>
      <c r="BK122" s="49"/>
      <c r="BL122" s="48"/>
      <c r="BM122" s="49"/>
      <c r="BN122" s="48"/>
    </row>
    <row r="123" spans="1:66" ht="15">
      <c r="A123" s="65" t="s">
        <v>411</v>
      </c>
      <c r="B123" s="65" t="s">
        <v>411</v>
      </c>
      <c r="C123" s="66"/>
      <c r="D123" s="67"/>
      <c r="E123" s="68"/>
      <c r="F123" s="69"/>
      <c r="G123" s="66"/>
      <c r="H123" s="70"/>
      <c r="I123" s="71"/>
      <c r="J123" s="71"/>
      <c r="K123" s="34" t="s">
        <v>65</v>
      </c>
      <c r="L123" s="78">
        <v>276</v>
      </c>
      <c r="M123" s="78"/>
      <c r="N123" s="73"/>
      <c r="O123" s="80" t="s">
        <v>197</v>
      </c>
      <c r="P123" s="82">
        <v>43699.254016203704</v>
      </c>
      <c r="Q123" s="80" t="s">
        <v>2149</v>
      </c>
      <c r="R123" s="83" t="s">
        <v>2179</v>
      </c>
      <c r="S123" s="80" t="s">
        <v>2193</v>
      </c>
      <c r="T123" s="80"/>
      <c r="U123" s="80"/>
      <c r="V123" s="83" t="s">
        <v>1763</v>
      </c>
      <c r="W123" s="82">
        <v>43699.254016203704</v>
      </c>
      <c r="X123" s="86">
        <v>43699</v>
      </c>
      <c r="Y123" s="88" t="s">
        <v>2248</v>
      </c>
      <c r="Z123" s="83" t="s">
        <v>2312</v>
      </c>
      <c r="AA123" s="80"/>
      <c r="AB123" s="80"/>
      <c r="AC123" s="88" t="s">
        <v>836</v>
      </c>
      <c r="AD123" s="80"/>
      <c r="AE123" s="80" t="b">
        <v>0</v>
      </c>
      <c r="AF123" s="80">
        <v>11</v>
      </c>
      <c r="AG123" s="88" t="s">
        <v>887</v>
      </c>
      <c r="AH123" s="80" t="b">
        <v>0</v>
      </c>
      <c r="AI123" s="80" t="s">
        <v>885</v>
      </c>
      <c r="AJ123" s="80"/>
      <c r="AK123" s="88" t="s">
        <v>887</v>
      </c>
      <c r="AL123" s="80" t="b">
        <v>0</v>
      </c>
      <c r="AM123" s="80">
        <v>0</v>
      </c>
      <c r="AN123" s="88" t="s">
        <v>887</v>
      </c>
      <c r="AO123" s="80" t="s">
        <v>893</v>
      </c>
      <c r="AP123" s="80" t="b">
        <v>0</v>
      </c>
      <c r="AQ123" s="88" t="s">
        <v>836</v>
      </c>
      <c r="AR123" s="80" t="s">
        <v>2397</v>
      </c>
      <c r="AS123" s="80">
        <v>0</v>
      </c>
      <c r="AT123" s="80">
        <v>0</v>
      </c>
      <c r="AU123" s="80"/>
      <c r="AV123" s="80"/>
      <c r="AW123" s="80"/>
      <c r="AX123" s="80"/>
      <c r="AY123" s="80"/>
      <c r="AZ123" s="80"/>
      <c r="BA123" s="80"/>
      <c r="BB123" s="80"/>
      <c r="BC123">
        <v>1</v>
      </c>
      <c r="BD123" s="79" t="str">
        <f>REPLACE(INDEX(GroupVertices[Group],MATCH(Edges25[[#This Row],[Vertex 1]],GroupVertices[Vertex],0)),1,1,"")</f>
        <v>17</v>
      </c>
      <c r="BE123" s="79" t="str">
        <f>REPLACE(INDEX(GroupVertices[Group],MATCH(Edges25[[#This Row],[Vertex 2]],GroupVertices[Vertex],0)),1,1,"")</f>
        <v>17</v>
      </c>
      <c r="BF123" s="48">
        <v>0</v>
      </c>
      <c r="BG123" s="49">
        <v>0</v>
      </c>
      <c r="BH123" s="48">
        <v>0</v>
      </c>
      <c r="BI123" s="49">
        <v>0</v>
      </c>
      <c r="BJ123" s="48">
        <v>0</v>
      </c>
      <c r="BK123" s="49">
        <v>0</v>
      </c>
      <c r="BL123" s="48">
        <v>4</v>
      </c>
      <c r="BM123" s="49">
        <v>100</v>
      </c>
      <c r="BN123" s="48">
        <v>4</v>
      </c>
    </row>
    <row r="124" spans="1:66" ht="15">
      <c r="A124" s="65" t="s">
        <v>294</v>
      </c>
      <c r="B124" s="65" t="s">
        <v>409</v>
      </c>
      <c r="C124" s="66"/>
      <c r="D124" s="67"/>
      <c r="E124" s="68"/>
      <c r="F124" s="69"/>
      <c r="G124" s="66"/>
      <c r="H124" s="70"/>
      <c r="I124" s="71"/>
      <c r="J124" s="71"/>
      <c r="K124" s="34" t="s">
        <v>66</v>
      </c>
      <c r="L124" s="78">
        <v>277</v>
      </c>
      <c r="M124" s="78"/>
      <c r="N124" s="73"/>
      <c r="O124" s="80" t="s">
        <v>420</v>
      </c>
      <c r="P124" s="82">
        <v>43699.01274305556</v>
      </c>
      <c r="Q124" s="80" t="s">
        <v>2150</v>
      </c>
      <c r="R124" s="80"/>
      <c r="S124" s="80"/>
      <c r="T124" s="80"/>
      <c r="U124" s="80"/>
      <c r="V124" s="83" t="s">
        <v>571</v>
      </c>
      <c r="W124" s="82">
        <v>43699.01274305556</v>
      </c>
      <c r="X124" s="86">
        <v>43699</v>
      </c>
      <c r="Y124" s="88" t="s">
        <v>2249</v>
      </c>
      <c r="Z124" s="83" t="s">
        <v>2313</v>
      </c>
      <c r="AA124" s="80"/>
      <c r="AB124" s="80"/>
      <c r="AC124" s="88" t="s">
        <v>2364</v>
      </c>
      <c r="AD124" s="88" t="s">
        <v>2367</v>
      </c>
      <c r="AE124" s="80" t="b">
        <v>0</v>
      </c>
      <c r="AF124" s="80">
        <v>1</v>
      </c>
      <c r="AG124" s="88" t="s">
        <v>871</v>
      </c>
      <c r="AH124" s="80" t="b">
        <v>0</v>
      </c>
      <c r="AI124" s="80" t="s">
        <v>877</v>
      </c>
      <c r="AJ124" s="80"/>
      <c r="AK124" s="88" t="s">
        <v>887</v>
      </c>
      <c r="AL124" s="80" t="b">
        <v>0</v>
      </c>
      <c r="AM124" s="80">
        <v>0</v>
      </c>
      <c r="AN124" s="88" t="s">
        <v>887</v>
      </c>
      <c r="AO124" s="80" t="s">
        <v>893</v>
      </c>
      <c r="AP124" s="80" t="b">
        <v>0</v>
      </c>
      <c r="AQ124" s="88" t="s">
        <v>2367</v>
      </c>
      <c r="AR124" s="80" t="s">
        <v>2397</v>
      </c>
      <c r="AS124" s="80">
        <v>0</v>
      </c>
      <c r="AT124" s="80">
        <v>0</v>
      </c>
      <c r="AU124" s="80"/>
      <c r="AV124" s="80"/>
      <c r="AW124" s="80"/>
      <c r="AX124" s="80"/>
      <c r="AY124" s="80"/>
      <c r="AZ124" s="80"/>
      <c r="BA124" s="80"/>
      <c r="BB124" s="80"/>
      <c r="BC124">
        <v>3</v>
      </c>
      <c r="BD124" s="79" t="str">
        <f>REPLACE(INDEX(GroupVertices[Group],MATCH(Edges25[[#This Row],[Vertex 1]],GroupVertices[Vertex],0)),1,1,"")</f>
        <v>19</v>
      </c>
      <c r="BE124" s="79" t="str">
        <f>REPLACE(INDEX(GroupVertices[Group],MATCH(Edges25[[#This Row],[Vertex 2]],GroupVertices[Vertex],0)),1,1,"")</f>
        <v>19</v>
      </c>
      <c r="BF124" s="48">
        <v>0</v>
      </c>
      <c r="BG124" s="49">
        <v>0</v>
      </c>
      <c r="BH124" s="48">
        <v>0</v>
      </c>
      <c r="BI124" s="49">
        <v>0</v>
      </c>
      <c r="BJ124" s="48">
        <v>0</v>
      </c>
      <c r="BK124" s="49">
        <v>0</v>
      </c>
      <c r="BL124" s="48">
        <v>6</v>
      </c>
      <c r="BM124" s="49">
        <v>100</v>
      </c>
      <c r="BN124" s="48">
        <v>6</v>
      </c>
    </row>
    <row r="125" spans="1:66" ht="15">
      <c r="A125" s="65" t="s">
        <v>294</v>
      </c>
      <c r="B125" s="65" t="s">
        <v>409</v>
      </c>
      <c r="C125" s="66"/>
      <c r="D125" s="67"/>
      <c r="E125" s="68"/>
      <c r="F125" s="69"/>
      <c r="G125" s="66"/>
      <c r="H125" s="70"/>
      <c r="I125" s="71"/>
      <c r="J125" s="71"/>
      <c r="K125" s="34" t="s">
        <v>66</v>
      </c>
      <c r="L125" s="78">
        <v>278</v>
      </c>
      <c r="M125" s="78"/>
      <c r="N125" s="73"/>
      <c r="O125" s="80" t="s">
        <v>420</v>
      </c>
      <c r="P125" s="82">
        <v>43699.01372685185</v>
      </c>
      <c r="Q125" s="80" t="s">
        <v>2151</v>
      </c>
      <c r="R125" s="80"/>
      <c r="S125" s="80"/>
      <c r="T125" s="80"/>
      <c r="U125" s="80"/>
      <c r="V125" s="83" t="s">
        <v>571</v>
      </c>
      <c r="W125" s="82">
        <v>43699.01372685185</v>
      </c>
      <c r="X125" s="86">
        <v>43699</v>
      </c>
      <c r="Y125" s="88" t="s">
        <v>2250</v>
      </c>
      <c r="Z125" s="83" t="s">
        <v>2314</v>
      </c>
      <c r="AA125" s="80"/>
      <c r="AB125" s="80"/>
      <c r="AC125" s="88" t="s">
        <v>2365</v>
      </c>
      <c r="AD125" s="88" t="s">
        <v>2366</v>
      </c>
      <c r="AE125" s="80" t="b">
        <v>0</v>
      </c>
      <c r="AF125" s="80">
        <v>1</v>
      </c>
      <c r="AG125" s="88" t="s">
        <v>871</v>
      </c>
      <c r="AH125" s="80" t="b">
        <v>0</v>
      </c>
      <c r="AI125" s="80" t="s">
        <v>877</v>
      </c>
      <c r="AJ125" s="80"/>
      <c r="AK125" s="88" t="s">
        <v>887</v>
      </c>
      <c r="AL125" s="80" t="b">
        <v>0</v>
      </c>
      <c r="AM125" s="80">
        <v>0</v>
      </c>
      <c r="AN125" s="88" t="s">
        <v>887</v>
      </c>
      <c r="AO125" s="80" t="s">
        <v>893</v>
      </c>
      <c r="AP125" s="80" t="b">
        <v>0</v>
      </c>
      <c r="AQ125" s="88" t="s">
        <v>2366</v>
      </c>
      <c r="AR125" s="80" t="s">
        <v>2397</v>
      </c>
      <c r="AS125" s="80">
        <v>0</v>
      </c>
      <c r="AT125" s="80">
        <v>0</v>
      </c>
      <c r="AU125" s="80"/>
      <c r="AV125" s="80"/>
      <c r="AW125" s="80"/>
      <c r="AX125" s="80"/>
      <c r="AY125" s="80"/>
      <c r="AZ125" s="80"/>
      <c r="BA125" s="80"/>
      <c r="BB125" s="80"/>
      <c r="BC125">
        <v>3</v>
      </c>
      <c r="BD125" s="79" t="str">
        <f>REPLACE(INDEX(GroupVertices[Group],MATCH(Edges25[[#This Row],[Vertex 1]],GroupVertices[Vertex],0)),1,1,"")</f>
        <v>19</v>
      </c>
      <c r="BE125" s="79" t="str">
        <f>REPLACE(INDEX(GroupVertices[Group],MATCH(Edges25[[#This Row],[Vertex 2]],GroupVertices[Vertex],0)),1,1,"")</f>
        <v>19</v>
      </c>
      <c r="BF125" s="48">
        <v>0</v>
      </c>
      <c r="BG125" s="49">
        <v>0</v>
      </c>
      <c r="BH125" s="48">
        <v>1</v>
      </c>
      <c r="BI125" s="49">
        <v>10</v>
      </c>
      <c r="BJ125" s="48">
        <v>0</v>
      </c>
      <c r="BK125" s="49">
        <v>0</v>
      </c>
      <c r="BL125" s="48">
        <v>9</v>
      </c>
      <c r="BM125" s="49">
        <v>90</v>
      </c>
      <c r="BN125" s="48">
        <v>10</v>
      </c>
    </row>
    <row r="126" spans="1:66" ht="15">
      <c r="A126" s="65" t="s">
        <v>409</v>
      </c>
      <c r="B126" s="65" t="s">
        <v>294</v>
      </c>
      <c r="C126" s="66"/>
      <c r="D126" s="67"/>
      <c r="E126" s="68"/>
      <c r="F126" s="69"/>
      <c r="G126" s="66"/>
      <c r="H126" s="70"/>
      <c r="I126" s="71"/>
      <c r="J126" s="71"/>
      <c r="K126" s="34" t="s">
        <v>66</v>
      </c>
      <c r="L126" s="78">
        <v>279</v>
      </c>
      <c r="M126" s="78"/>
      <c r="N126" s="73"/>
      <c r="O126" s="80" t="s">
        <v>420</v>
      </c>
      <c r="P126" s="82">
        <v>43699.01342592593</v>
      </c>
      <c r="Q126" s="80" t="s">
        <v>2152</v>
      </c>
      <c r="R126" s="80"/>
      <c r="S126" s="80"/>
      <c r="T126" s="80"/>
      <c r="U126" s="80"/>
      <c r="V126" s="83" t="s">
        <v>1761</v>
      </c>
      <c r="W126" s="82">
        <v>43699.01342592593</v>
      </c>
      <c r="X126" s="86">
        <v>43699</v>
      </c>
      <c r="Y126" s="88" t="s">
        <v>2251</v>
      </c>
      <c r="Z126" s="83" t="s">
        <v>2315</v>
      </c>
      <c r="AA126" s="80"/>
      <c r="AB126" s="80"/>
      <c r="AC126" s="88" t="s">
        <v>2366</v>
      </c>
      <c r="AD126" s="88" t="s">
        <v>2364</v>
      </c>
      <c r="AE126" s="80" t="b">
        <v>0</v>
      </c>
      <c r="AF126" s="80">
        <v>1</v>
      </c>
      <c r="AG126" s="88" t="s">
        <v>2383</v>
      </c>
      <c r="AH126" s="80" t="b">
        <v>0</v>
      </c>
      <c r="AI126" s="80" t="s">
        <v>877</v>
      </c>
      <c r="AJ126" s="80"/>
      <c r="AK126" s="88" t="s">
        <v>887</v>
      </c>
      <c r="AL126" s="80" t="b">
        <v>0</v>
      </c>
      <c r="AM126" s="80">
        <v>0</v>
      </c>
      <c r="AN126" s="88" t="s">
        <v>887</v>
      </c>
      <c r="AO126" s="80" t="s">
        <v>898</v>
      </c>
      <c r="AP126" s="80" t="b">
        <v>0</v>
      </c>
      <c r="AQ126" s="88" t="s">
        <v>2364</v>
      </c>
      <c r="AR126" s="80" t="s">
        <v>2397</v>
      </c>
      <c r="AS126" s="80">
        <v>0</v>
      </c>
      <c r="AT126" s="80">
        <v>0</v>
      </c>
      <c r="AU126" s="80"/>
      <c r="AV126" s="80"/>
      <c r="AW126" s="80"/>
      <c r="AX126" s="80"/>
      <c r="AY126" s="80"/>
      <c r="AZ126" s="80"/>
      <c r="BA126" s="80"/>
      <c r="BB126" s="80"/>
      <c r="BC126">
        <v>2</v>
      </c>
      <c r="BD126" s="79" t="str">
        <f>REPLACE(INDEX(GroupVertices[Group],MATCH(Edges25[[#This Row],[Vertex 1]],GroupVertices[Vertex],0)),1,1,"")</f>
        <v>19</v>
      </c>
      <c r="BE126" s="79" t="str">
        <f>REPLACE(INDEX(GroupVertices[Group],MATCH(Edges25[[#This Row],[Vertex 2]],GroupVertices[Vertex],0)),1,1,"")</f>
        <v>19</v>
      </c>
      <c r="BF126" s="48">
        <v>0</v>
      </c>
      <c r="BG126" s="49">
        <v>0</v>
      </c>
      <c r="BH126" s="48">
        <v>0</v>
      </c>
      <c r="BI126" s="49">
        <v>0</v>
      </c>
      <c r="BJ126" s="48">
        <v>0</v>
      </c>
      <c r="BK126" s="49">
        <v>0</v>
      </c>
      <c r="BL126" s="48">
        <v>16</v>
      </c>
      <c r="BM126" s="49">
        <v>100</v>
      </c>
      <c r="BN126" s="48">
        <v>16</v>
      </c>
    </row>
    <row r="127" spans="1:66" ht="15">
      <c r="A127" s="65" t="s">
        <v>409</v>
      </c>
      <c r="B127" s="65" t="s">
        <v>294</v>
      </c>
      <c r="C127" s="66"/>
      <c r="D127" s="67"/>
      <c r="E127" s="68"/>
      <c r="F127" s="69"/>
      <c r="G127" s="66"/>
      <c r="H127" s="70"/>
      <c r="I127" s="71"/>
      <c r="J127" s="71"/>
      <c r="K127" s="34" t="s">
        <v>66</v>
      </c>
      <c r="L127" s="78">
        <v>280</v>
      </c>
      <c r="M127" s="78"/>
      <c r="N127" s="73"/>
      <c r="O127" s="80" t="s">
        <v>420</v>
      </c>
      <c r="P127" s="82">
        <v>43699.01513888889</v>
      </c>
      <c r="Q127" s="80" t="s">
        <v>2153</v>
      </c>
      <c r="R127" s="80"/>
      <c r="S127" s="80"/>
      <c r="T127" s="80"/>
      <c r="U127" s="80"/>
      <c r="V127" s="83" t="s">
        <v>1761</v>
      </c>
      <c r="W127" s="82">
        <v>43699.01513888889</v>
      </c>
      <c r="X127" s="86">
        <v>43699</v>
      </c>
      <c r="Y127" s="88" t="s">
        <v>2252</v>
      </c>
      <c r="Z127" s="83" t="s">
        <v>2316</v>
      </c>
      <c r="AA127" s="80"/>
      <c r="AB127" s="80"/>
      <c r="AC127" s="88" t="s">
        <v>835</v>
      </c>
      <c r="AD127" s="88" t="s">
        <v>2365</v>
      </c>
      <c r="AE127" s="80" t="b">
        <v>0</v>
      </c>
      <c r="AF127" s="80">
        <v>0</v>
      </c>
      <c r="AG127" s="88" t="s">
        <v>2383</v>
      </c>
      <c r="AH127" s="80" t="b">
        <v>0</v>
      </c>
      <c r="AI127" s="80" t="s">
        <v>877</v>
      </c>
      <c r="AJ127" s="80"/>
      <c r="AK127" s="88" t="s">
        <v>887</v>
      </c>
      <c r="AL127" s="80" t="b">
        <v>0</v>
      </c>
      <c r="AM127" s="80">
        <v>0</v>
      </c>
      <c r="AN127" s="88" t="s">
        <v>887</v>
      </c>
      <c r="AO127" s="80" t="s">
        <v>898</v>
      </c>
      <c r="AP127" s="80" t="b">
        <v>0</v>
      </c>
      <c r="AQ127" s="88" t="s">
        <v>2365</v>
      </c>
      <c r="AR127" s="80" t="s">
        <v>2397</v>
      </c>
      <c r="AS127" s="80">
        <v>0</v>
      </c>
      <c r="AT127" s="80">
        <v>0</v>
      </c>
      <c r="AU127" s="80"/>
      <c r="AV127" s="80"/>
      <c r="AW127" s="80"/>
      <c r="AX127" s="80"/>
      <c r="AY127" s="80"/>
      <c r="AZ127" s="80"/>
      <c r="BA127" s="80"/>
      <c r="BB127" s="80"/>
      <c r="BC127">
        <v>2</v>
      </c>
      <c r="BD127" s="79" t="str">
        <f>REPLACE(INDEX(GroupVertices[Group],MATCH(Edges25[[#This Row],[Vertex 1]],GroupVertices[Vertex],0)),1,1,"")</f>
        <v>19</v>
      </c>
      <c r="BE127" s="79" t="str">
        <f>REPLACE(INDEX(GroupVertices[Group],MATCH(Edges25[[#This Row],[Vertex 2]],GroupVertices[Vertex],0)),1,1,"")</f>
        <v>19</v>
      </c>
      <c r="BF127" s="48">
        <v>0</v>
      </c>
      <c r="BG127" s="49">
        <v>0</v>
      </c>
      <c r="BH127" s="48">
        <v>0</v>
      </c>
      <c r="BI127" s="49">
        <v>0</v>
      </c>
      <c r="BJ127" s="48">
        <v>0</v>
      </c>
      <c r="BK127" s="49">
        <v>0</v>
      </c>
      <c r="BL127" s="48">
        <v>6</v>
      </c>
      <c r="BM127" s="49">
        <v>100</v>
      </c>
      <c r="BN127" s="48">
        <v>6</v>
      </c>
    </row>
    <row r="128" spans="1:66" ht="15">
      <c r="A128" s="65" t="s">
        <v>409</v>
      </c>
      <c r="B128" s="65" t="s">
        <v>409</v>
      </c>
      <c r="C128" s="66"/>
      <c r="D128" s="67"/>
      <c r="E128" s="68"/>
      <c r="F128" s="69"/>
      <c r="G128" s="66"/>
      <c r="H128" s="70"/>
      <c r="I128" s="71"/>
      <c r="J128" s="71"/>
      <c r="K128" s="34" t="s">
        <v>65</v>
      </c>
      <c r="L128" s="78">
        <v>281</v>
      </c>
      <c r="M128" s="78"/>
      <c r="N128" s="73"/>
      <c r="O128" s="80" t="s">
        <v>197</v>
      </c>
      <c r="P128" s="82">
        <v>43698.960324074076</v>
      </c>
      <c r="Q128" s="80" t="s">
        <v>2154</v>
      </c>
      <c r="R128" s="80"/>
      <c r="S128" s="80"/>
      <c r="T128" s="80"/>
      <c r="U128" s="83" t="s">
        <v>2204</v>
      </c>
      <c r="V128" s="83" t="s">
        <v>2204</v>
      </c>
      <c r="W128" s="82">
        <v>43698.960324074076</v>
      </c>
      <c r="X128" s="86">
        <v>43698</v>
      </c>
      <c r="Y128" s="88" t="s">
        <v>2253</v>
      </c>
      <c r="Z128" s="83" t="s">
        <v>2317</v>
      </c>
      <c r="AA128" s="80"/>
      <c r="AB128" s="80"/>
      <c r="AC128" s="88" t="s">
        <v>2367</v>
      </c>
      <c r="AD128" s="80"/>
      <c r="AE128" s="80" t="b">
        <v>0</v>
      </c>
      <c r="AF128" s="80">
        <v>4</v>
      </c>
      <c r="AG128" s="88" t="s">
        <v>887</v>
      </c>
      <c r="AH128" s="80" t="b">
        <v>0</v>
      </c>
      <c r="AI128" s="80" t="s">
        <v>2388</v>
      </c>
      <c r="AJ128" s="80"/>
      <c r="AK128" s="88" t="s">
        <v>887</v>
      </c>
      <c r="AL128" s="80" t="b">
        <v>0</v>
      </c>
      <c r="AM128" s="80">
        <v>0</v>
      </c>
      <c r="AN128" s="88" t="s">
        <v>887</v>
      </c>
      <c r="AO128" s="80" t="s">
        <v>898</v>
      </c>
      <c r="AP128" s="80" t="b">
        <v>0</v>
      </c>
      <c r="AQ128" s="88" t="s">
        <v>2367</v>
      </c>
      <c r="AR128" s="80" t="s">
        <v>2397</v>
      </c>
      <c r="AS128" s="80">
        <v>0</v>
      </c>
      <c r="AT128" s="80">
        <v>0</v>
      </c>
      <c r="AU128" s="80"/>
      <c r="AV128" s="80"/>
      <c r="AW128" s="80"/>
      <c r="AX128" s="80"/>
      <c r="AY128" s="80"/>
      <c r="AZ128" s="80"/>
      <c r="BA128" s="80"/>
      <c r="BB128" s="80"/>
      <c r="BC128">
        <v>1</v>
      </c>
      <c r="BD128" s="79" t="str">
        <f>REPLACE(INDEX(GroupVertices[Group],MATCH(Edges25[[#This Row],[Vertex 1]],GroupVertices[Vertex],0)),1,1,"")</f>
        <v>19</v>
      </c>
      <c r="BE128" s="79" t="str">
        <f>REPLACE(INDEX(GroupVertices[Group],MATCH(Edges25[[#This Row],[Vertex 2]],GroupVertices[Vertex],0)),1,1,"")</f>
        <v>19</v>
      </c>
      <c r="BF128" s="48">
        <v>0</v>
      </c>
      <c r="BG128" s="49">
        <v>0</v>
      </c>
      <c r="BH128" s="48">
        <v>0</v>
      </c>
      <c r="BI128" s="49">
        <v>0</v>
      </c>
      <c r="BJ128" s="48">
        <v>0</v>
      </c>
      <c r="BK128" s="49">
        <v>0</v>
      </c>
      <c r="BL128" s="48">
        <v>2</v>
      </c>
      <c r="BM128" s="49">
        <v>100</v>
      </c>
      <c r="BN128" s="48">
        <v>2</v>
      </c>
    </row>
    <row r="129" spans="1:66" ht="15">
      <c r="A129" s="65" t="s">
        <v>308</v>
      </c>
      <c r="B129" s="65" t="s">
        <v>307</v>
      </c>
      <c r="C129" s="66"/>
      <c r="D129" s="67"/>
      <c r="E129" s="68"/>
      <c r="F129" s="69"/>
      <c r="G129" s="66"/>
      <c r="H129" s="70"/>
      <c r="I129" s="71"/>
      <c r="J129" s="71"/>
      <c r="K129" s="34" t="s">
        <v>65</v>
      </c>
      <c r="L129" s="78">
        <v>282</v>
      </c>
      <c r="M129" s="78"/>
      <c r="N129" s="73"/>
      <c r="O129" s="80" t="s">
        <v>419</v>
      </c>
      <c r="P129" s="82">
        <v>43698.73877314815</v>
      </c>
      <c r="Q129" s="80" t="s">
        <v>2155</v>
      </c>
      <c r="R129" s="80"/>
      <c r="S129" s="80"/>
      <c r="T129" s="80"/>
      <c r="U129" s="83" t="s">
        <v>517</v>
      </c>
      <c r="V129" s="83" t="s">
        <v>517</v>
      </c>
      <c r="W129" s="82">
        <v>43698.73877314815</v>
      </c>
      <c r="X129" s="86">
        <v>43698</v>
      </c>
      <c r="Y129" s="88" t="s">
        <v>2254</v>
      </c>
      <c r="Z129" s="83" t="s">
        <v>500</v>
      </c>
      <c r="AA129" s="80"/>
      <c r="AB129" s="80"/>
      <c r="AC129" s="88" t="s">
        <v>818</v>
      </c>
      <c r="AD129" s="80"/>
      <c r="AE129" s="80" t="b">
        <v>0</v>
      </c>
      <c r="AF129" s="80">
        <v>42584</v>
      </c>
      <c r="AG129" s="88" t="s">
        <v>887</v>
      </c>
      <c r="AH129" s="80" t="b">
        <v>0</v>
      </c>
      <c r="AI129" s="80" t="s">
        <v>877</v>
      </c>
      <c r="AJ129" s="80"/>
      <c r="AK129" s="88" t="s">
        <v>887</v>
      </c>
      <c r="AL129" s="80" t="b">
        <v>0</v>
      </c>
      <c r="AM129" s="80">
        <v>13322</v>
      </c>
      <c r="AN129" s="88" t="s">
        <v>887</v>
      </c>
      <c r="AO129" s="80" t="s">
        <v>891</v>
      </c>
      <c r="AP129" s="80" t="b">
        <v>0</v>
      </c>
      <c r="AQ129" s="88" t="s">
        <v>818</v>
      </c>
      <c r="AR129" s="80" t="s">
        <v>2397</v>
      </c>
      <c r="AS129" s="80">
        <v>0</v>
      </c>
      <c r="AT129" s="80">
        <v>0</v>
      </c>
      <c r="AU129" s="80"/>
      <c r="AV129" s="80"/>
      <c r="AW129" s="80"/>
      <c r="AX129" s="80"/>
      <c r="AY129" s="80"/>
      <c r="AZ129" s="80"/>
      <c r="BA129" s="80"/>
      <c r="BB129" s="80"/>
      <c r="BC129">
        <v>2</v>
      </c>
      <c r="BD129" s="79" t="str">
        <f>REPLACE(INDEX(GroupVertices[Group],MATCH(Edges25[[#This Row],[Vertex 1]],GroupVertices[Vertex],0)),1,1,"")</f>
        <v>1</v>
      </c>
      <c r="BE129" s="79" t="str">
        <f>REPLACE(INDEX(GroupVertices[Group],MATCH(Edges25[[#This Row],[Vertex 2]],GroupVertices[Vertex],0)),1,1,"")</f>
        <v>1</v>
      </c>
      <c r="BF129" s="48"/>
      <c r="BG129" s="49"/>
      <c r="BH129" s="48"/>
      <c r="BI129" s="49"/>
      <c r="BJ129" s="48"/>
      <c r="BK129" s="49"/>
      <c r="BL129" s="48"/>
      <c r="BM129" s="49"/>
      <c r="BN129" s="48"/>
    </row>
    <row r="130" spans="1:66" ht="15">
      <c r="A130" s="65" t="s">
        <v>414</v>
      </c>
      <c r="B130" s="65" t="s">
        <v>308</v>
      </c>
      <c r="C130" s="66"/>
      <c r="D130" s="67"/>
      <c r="E130" s="68"/>
      <c r="F130" s="69"/>
      <c r="G130" s="66"/>
      <c r="H130" s="70"/>
      <c r="I130" s="71"/>
      <c r="J130" s="71"/>
      <c r="K130" s="34" t="s">
        <v>65</v>
      </c>
      <c r="L130" s="78">
        <v>284</v>
      </c>
      <c r="M130" s="78"/>
      <c r="N130" s="73"/>
      <c r="O130" s="80" t="s">
        <v>420</v>
      </c>
      <c r="P130" s="82">
        <v>43699.32356481482</v>
      </c>
      <c r="Q130" s="80" t="s">
        <v>2156</v>
      </c>
      <c r="R130" s="80"/>
      <c r="S130" s="80"/>
      <c r="T130" s="80"/>
      <c r="U130" s="80"/>
      <c r="V130" s="83" t="s">
        <v>1766</v>
      </c>
      <c r="W130" s="82">
        <v>43699.32356481482</v>
      </c>
      <c r="X130" s="86">
        <v>43699</v>
      </c>
      <c r="Y130" s="88" t="s">
        <v>2255</v>
      </c>
      <c r="Z130" s="83" t="s">
        <v>2318</v>
      </c>
      <c r="AA130" s="80"/>
      <c r="AB130" s="80"/>
      <c r="AC130" s="88" t="s">
        <v>2368</v>
      </c>
      <c r="AD130" s="88" t="s">
        <v>2369</v>
      </c>
      <c r="AE130" s="80" t="b">
        <v>0</v>
      </c>
      <c r="AF130" s="80">
        <v>108</v>
      </c>
      <c r="AG130" s="88" t="s">
        <v>839</v>
      </c>
      <c r="AH130" s="80" t="b">
        <v>0</v>
      </c>
      <c r="AI130" s="80" t="s">
        <v>877</v>
      </c>
      <c r="AJ130" s="80"/>
      <c r="AK130" s="88" t="s">
        <v>887</v>
      </c>
      <c r="AL130" s="80" t="b">
        <v>0</v>
      </c>
      <c r="AM130" s="80">
        <v>1</v>
      </c>
      <c r="AN130" s="88" t="s">
        <v>887</v>
      </c>
      <c r="AO130" s="80" t="s">
        <v>891</v>
      </c>
      <c r="AP130" s="80" t="b">
        <v>0</v>
      </c>
      <c r="AQ130" s="88" t="s">
        <v>2369</v>
      </c>
      <c r="AR130" s="80" t="s">
        <v>2397</v>
      </c>
      <c r="AS130" s="80">
        <v>0</v>
      </c>
      <c r="AT130" s="80">
        <v>0</v>
      </c>
      <c r="AU130" s="80"/>
      <c r="AV130" s="80"/>
      <c r="AW130" s="80"/>
      <c r="AX130" s="80"/>
      <c r="AY130" s="80"/>
      <c r="AZ130" s="80"/>
      <c r="BA130" s="80"/>
      <c r="BB130" s="80"/>
      <c r="BC130">
        <v>1</v>
      </c>
      <c r="BD130" s="79" t="str">
        <f>REPLACE(INDEX(GroupVertices[Group],MATCH(Edges25[[#This Row],[Vertex 1]],GroupVertices[Vertex],0)),1,1,"")</f>
        <v>12</v>
      </c>
      <c r="BE130" s="79" t="str">
        <f>REPLACE(INDEX(GroupVertices[Group],MATCH(Edges25[[#This Row],[Vertex 2]],GroupVertices[Vertex],0)),1,1,"")</f>
        <v>1</v>
      </c>
      <c r="BF130" s="48">
        <v>0</v>
      </c>
      <c r="BG130" s="49">
        <v>0</v>
      </c>
      <c r="BH130" s="48">
        <v>2</v>
      </c>
      <c r="BI130" s="49">
        <v>20</v>
      </c>
      <c r="BJ130" s="48">
        <v>0</v>
      </c>
      <c r="BK130" s="49">
        <v>0</v>
      </c>
      <c r="BL130" s="48">
        <v>8</v>
      </c>
      <c r="BM130" s="49">
        <v>80</v>
      </c>
      <c r="BN130" s="48">
        <v>10</v>
      </c>
    </row>
    <row r="131" spans="1:66" ht="15">
      <c r="A131" s="65" t="s">
        <v>308</v>
      </c>
      <c r="B131" s="65" t="s">
        <v>308</v>
      </c>
      <c r="C131" s="66"/>
      <c r="D131" s="67"/>
      <c r="E131" s="68"/>
      <c r="F131" s="69"/>
      <c r="G131" s="66"/>
      <c r="H131" s="70"/>
      <c r="I131" s="71"/>
      <c r="J131" s="71"/>
      <c r="K131" s="34" t="s">
        <v>65</v>
      </c>
      <c r="L131" s="78">
        <v>285</v>
      </c>
      <c r="M131" s="78"/>
      <c r="N131" s="73"/>
      <c r="O131" s="80" t="s">
        <v>197</v>
      </c>
      <c r="P131" s="82">
        <v>43698.73092592593</v>
      </c>
      <c r="Q131" s="80" t="s">
        <v>2157</v>
      </c>
      <c r="R131" s="80"/>
      <c r="S131" s="80"/>
      <c r="T131" s="80"/>
      <c r="U131" s="80"/>
      <c r="V131" s="83" t="s">
        <v>1656</v>
      </c>
      <c r="W131" s="82">
        <v>43698.73092592593</v>
      </c>
      <c r="X131" s="86">
        <v>43698</v>
      </c>
      <c r="Y131" s="88" t="s">
        <v>2256</v>
      </c>
      <c r="Z131" s="83" t="s">
        <v>2319</v>
      </c>
      <c r="AA131" s="80"/>
      <c r="AB131" s="80"/>
      <c r="AC131" s="88" t="s">
        <v>2369</v>
      </c>
      <c r="AD131" s="80"/>
      <c r="AE131" s="80" t="b">
        <v>0</v>
      </c>
      <c r="AF131" s="80">
        <v>86086</v>
      </c>
      <c r="AG131" s="88" t="s">
        <v>887</v>
      </c>
      <c r="AH131" s="80" t="b">
        <v>0</v>
      </c>
      <c r="AI131" s="80" t="s">
        <v>877</v>
      </c>
      <c r="AJ131" s="80"/>
      <c r="AK131" s="88" t="s">
        <v>887</v>
      </c>
      <c r="AL131" s="80" t="b">
        <v>0</v>
      </c>
      <c r="AM131" s="80">
        <v>19010</v>
      </c>
      <c r="AN131" s="88" t="s">
        <v>887</v>
      </c>
      <c r="AO131" s="80" t="s">
        <v>891</v>
      </c>
      <c r="AP131" s="80" t="b">
        <v>0</v>
      </c>
      <c r="AQ131" s="88" t="s">
        <v>2369</v>
      </c>
      <c r="AR131" s="80" t="s">
        <v>2397</v>
      </c>
      <c r="AS131" s="80">
        <v>0</v>
      </c>
      <c r="AT131" s="80">
        <v>0</v>
      </c>
      <c r="AU131" s="80"/>
      <c r="AV131" s="80"/>
      <c r="AW131" s="80"/>
      <c r="AX131" s="80"/>
      <c r="AY131" s="80"/>
      <c r="AZ131" s="80"/>
      <c r="BA131" s="80"/>
      <c r="BB131" s="80"/>
      <c r="BC131">
        <v>2</v>
      </c>
      <c r="BD131" s="79" t="str">
        <f>REPLACE(INDEX(GroupVertices[Group],MATCH(Edges25[[#This Row],[Vertex 1]],GroupVertices[Vertex],0)),1,1,"")</f>
        <v>1</v>
      </c>
      <c r="BE131" s="79" t="str">
        <f>REPLACE(INDEX(GroupVertices[Group],MATCH(Edges25[[#This Row],[Vertex 2]],GroupVertices[Vertex],0)),1,1,"")</f>
        <v>1</v>
      </c>
      <c r="BF131" s="48"/>
      <c r="BG131" s="49"/>
      <c r="BH131" s="48"/>
      <c r="BI131" s="49"/>
      <c r="BJ131" s="48"/>
      <c r="BK131" s="49"/>
      <c r="BL131" s="48"/>
      <c r="BM131" s="49"/>
      <c r="BN131" s="48"/>
    </row>
    <row r="132" spans="1:66" ht="15">
      <c r="A132" s="65" t="s">
        <v>288</v>
      </c>
      <c r="B132" s="65" t="s">
        <v>288</v>
      </c>
      <c r="C132" s="66"/>
      <c r="D132" s="67"/>
      <c r="E132" s="68"/>
      <c r="F132" s="69"/>
      <c r="G132" s="66"/>
      <c r="H132" s="70"/>
      <c r="I132" s="71"/>
      <c r="J132" s="71"/>
      <c r="K132" s="34" t="s">
        <v>65</v>
      </c>
      <c r="L132" s="78">
        <v>287</v>
      </c>
      <c r="M132" s="78"/>
      <c r="N132" s="73"/>
      <c r="O132" s="80" t="s">
        <v>197</v>
      </c>
      <c r="P132" s="82">
        <v>43698.92685185185</v>
      </c>
      <c r="Q132" s="80" t="s">
        <v>2158</v>
      </c>
      <c r="R132" s="83" t="s">
        <v>2180</v>
      </c>
      <c r="S132" s="80" t="s">
        <v>504</v>
      </c>
      <c r="T132" s="80"/>
      <c r="U132" s="80"/>
      <c r="V132" s="83" t="s">
        <v>565</v>
      </c>
      <c r="W132" s="82">
        <v>43698.92685185185</v>
      </c>
      <c r="X132" s="86">
        <v>43698</v>
      </c>
      <c r="Y132" s="88" t="s">
        <v>2257</v>
      </c>
      <c r="Z132" s="83" t="s">
        <v>2320</v>
      </c>
      <c r="AA132" s="80"/>
      <c r="AB132" s="80"/>
      <c r="AC132" s="88" t="s">
        <v>832</v>
      </c>
      <c r="AD132" s="80"/>
      <c r="AE132" s="80" t="b">
        <v>0</v>
      </c>
      <c r="AF132" s="80">
        <v>2</v>
      </c>
      <c r="AG132" s="88" t="s">
        <v>887</v>
      </c>
      <c r="AH132" s="80" t="b">
        <v>1</v>
      </c>
      <c r="AI132" s="80" t="s">
        <v>877</v>
      </c>
      <c r="AJ132" s="80"/>
      <c r="AK132" s="88" t="s">
        <v>2369</v>
      </c>
      <c r="AL132" s="80" t="b">
        <v>0</v>
      </c>
      <c r="AM132" s="80">
        <v>1</v>
      </c>
      <c r="AN132" s="88" t="s">
        <v>887</v>
      </c>
      <c r="AO132" s="80" t="s">
        <v>893</v>
      </c>
      <c r="AP132" s="80" t="b">
        <v>0</v>
      </c>
      <c r="AQ132" s="88" t="s">
        <v>832</v>
      </c>
      <c r="AR132" s="80" t="s">
        <v>2397</v>
      </c>
      <c r="AS132" s="80">
        <v>0</v>
      </c>
      <c r="AT132" s="80">
        <v>0</v>
      </c>
      <c r="AU132" s="80"/>
      <c r="AV132" s="80"/>
      <c r="AW132" s="80"/>
      <c r="AX132" s="80"/>
      <c r="AY132" s="80"/>
      <c r="AZ132" s="80"/>
      <c r="BA132" s="80"/>
      <c r="BB132" s="80"/>
      <c r="BC132">
        <v>2</v>
      </c>
      <c r="BD132" s="79" t="str">
        <f>REPLACE(INDEX(GroupVertices[Group],MATCH(Edges25[[#This Row],[Vertex 1]],GroupVertices[Vertex],0)),1,1,"")</f>
        <v>10</v>
      </c>
      <c r="BE132" s="79" t="str">
        <f>REPLACE(INDEX(GroupVertices[Group],MATCH(Edges25[[#This Row],[Vertex 2]],GroupVertices[Vertex],0)),1,1,"")</f>
        <v>10</v>
      </c>
      <c r="BF132" s="48">
        <v>0</v>
      </c>
      <c r="BG132" s="49">
        <v>0</v>
      </c>
      <c r="BH132" s="48">
        <v>4</v>
      </c>
      <c r="BI132" s="49">
        <v>14.285714285714286</v>
      </c>
      <c r="BJ132" s="48">
        <v>0</v>
      </c>
      <c r="BK132" s="49">
        <v>0</v>
      </c>
      <c r="BL132" s="48">
        <v>24</v>
      </c>
      <c r="BM132" s="49">
        <v>85.71428571428571</v>
      </c>
      <c r="BN132" s="48">
        <v>28</v>
      </c>
    </row>
    <row r="133" spans="1:66" ht="15">
      <c r="A133" s="65" t="s">
        <v>343</v>
      </c>
      <c r="B133" s="65" t="s">
        <v>343</v>
      </c>
      <c r="C133" s="66"/>
      <c r="D133" s="67"/>
      <c r="E133" s="68"/>
      <c r="F133" s="69"/>
      <c r="G133" s="66"/>
      <c r="H133" s="70"/>
      <c r="I133" s="71"/>
      <c r="J133" s="71"/>
      <c r="K133" s="34" t="s">
        <v>65</v>
      </c>
      <c r="L133" s="78">
        <v>288</v>
      </c>
      <c r="M133" s="78"/>
      <c r="N133" s="73"/>
      <c r="O133" s="80" t="s">
        <v>197</v>
      </c>
      <c r="P133" s="82">
        <v>43698.57079861111</v>
      </c>
      <c r="Q133" s="80" t="s">
        <v>2159</v>
      </c>
      <c r="R133" s="80"/>
      <c r="S133" s="80"/>
      <c r="T133" s="80"/>
      <c r="U133" s="80"/>
      <c r="V133" s="83" t="s">
        <v>1694</v>
      </c>
      <c r="W133" s="82">
        <v>43698.57079861111</v>
      </c>
      <c r="X133" s="86">
        <v>43698</v>
      </c>
      <c r="Y133" s="88" t="s">
        <v>2258</v>
      </c>
      <c r="Z133" s="83" t="s">
        <v>2321</v>
      </c>
      <c r="AA133" s="80"/>
      <c r="AB133" s="80"/>
      <c r="AC133" s="88" t="s">
        <v>2370</v>
      </c>
      <c r="AD133" s="80"/>
      <c r="AE133" s="80" t="b">
        <v>0</v>
      </c>
      <c r="AF133" s="80">
        <v>1388</v>
      </c>
      <c r="AG133" s="88" t="s">
        <v>887</v>
      </c>
      <c r="AH133" s="80" t="b">
        <v>0</v>
      </c>
      <c r="AI133" s="80" t="s">
        <v>877</v>
      </c>
      <c r="AJ133" s="80"/>
      <c r="AK133" s="88" t="s">
        <v>887</v>
      </c>
      <c r="AL133" s="80" t="b">
        <v>0</v>
      </c>
      <c r="AM133" s="80">
        <v>362</v>
      </c>
      <c r="AN133" s="88" t="s">
        <v>887</v>
      </c>
      <c r="AO133" s="80" t="s">
        <v>891</v>
      </c>
      <c r="AP133" s="80" t="b">
        <v>0</v>
      </c>
      <c r="AQ133" s="88" t="s">
        <v>2370</v>
      </c>
      <c r="AR133" s="80" t="s">
        <v>2397</v>
      </c>
      <c r="AS133" s="80">
        <v>0</v>
      </c>
      <c r="AT133" s="80">
        <v>0</v>
      </c>
      <c r="AU133" s="80"/>
      <c r="AV133" s="80"/>
      <c r="AW133" s="80"/>
      <c r="AX133" s="80"/>
      <c r="AY133" s="80"/>
      <c r="AZ133" s="80"/>
      <c r="BA133" s="80"/>
      <c r="BB133" s="80"/>
      <c r="BC133">
        <v>1</v>
      </c>
      <c r="BD133" s="79" t="str">
        <f>REPLACE(INDEX(GroupVertices[Group],MATCH(Edges25[[#This Row],[Vertex 1]],GroupVertices[Vertex],0)),1,1,"")</f>
        <v>15</v>
      </c>
      <c r="BE133" s="79" t="str">
        <f>REPLACE(INDEX(GroupVertices[Group],MATCH(Edges25[[#This Row],[Vertex 2]],GroupVertices[Vertex],0)),1,1,"")</f>
        <v>15</v>
      </c>
      <c r="BF133" s="48">
        <v>0</v>
      </c>
      <c r="BG133" s="49">
        <v>0</v>
      </c>
      <c r="BH133" s="48">
        <v>4</v>
      </c>
      <c r="BI133" s="49">
        <v>9.523809523809524</v>
      </c>
      <c r="BJ133" s="48">
        <v>0</v>
      </c>
      <c r="BK133" s="49">
        <v>0</v>
      </c>
      <c r="BL133" s="48">
        <v>38</v>
      </c>
      <c r="BM133" s="49">
        <v>90.47619047619048</v>
      </c>
      <c r="BN133" s="48">
        <v>42</v>
      </c>
    </row>
    <row r="134" spans="1:66" ht="15">
      <c r="A134" s="65" t="s">
        <v>344</v>
      </c>
      <c r="B134" s="65" t="s">
        <v>343</v>
      </c>
      <c r="C134" s="66"/>
      <c r="D134" s="67"/>
      <c r="E134" s="68"/>
      <c r="F134" s="69"/>
      <c r="G134" s="66"/>
      <c r="H134" s="70"/>
      <c r="I134" s="71"/>
      <c r="J134" s="71"/>
      <c r="K134" s="34" t="s">
        <v>65</v>
      </c>
      <c r="L134" s="78">
        <v>289</v>
      </c>
      <c r="M134" s="78"/>
      <c r="N134" s="73"/>
      <c r="O134" s="80" t="s">
        <v>420</v>
      </c>
      <c r="P134" s="82">
        <v>43698.76314814815</v>
      </c>
      <c r="Q134" s="80" t="s">
        <v>2160</v>
      </c>
      <c r="R134" s="80"/>
      <c r="S134" s="80"/>
      <c r="T134" s="80"/>
      <c r="U134" s="80"/>
      <c r="V134" s="83" t="s">
        <v>1695</v>
      </c>
      <c r="W134" s="82">
        <v>43698.76314814815</v>
      </c>
      <c r="X134" s="86">
        <v>43698</v>
      </c>
      <c r="Y134" s="88" t="s">
        <v>2259</v>
      </c>
      <c r="Z134" s="83" t="s">
        <v>2322</v>
      </c>
      <c r="AA134" s="80"/>
      <c r="AB134" s="80"/>
      <c r="AC134" s="88" t="s">
        <v>823</v>
      </c>
      <c r="AD134" s="88" t="s">
        <v>2370</v>
      </c>
      <c r="AE134" s="80" t="b">
        <v>0</v>
      </c>
      <c r="AF134" s="80">
        <v>5</v>
      </c>
      <c r="AG134" s="88" t="s">
        <v>2384</v>
      </c>
      <c r="AH134" s="80" t="b">
        <v>0</v>
      </c>
      <c r="AI134" s="80" t="s">
        <v>877</v>
      </c>
      <c r="AJ134" s="80"/>
      <c r="AK134" s="88" t="s">
        <v>887</v>
      </c>
      <c r="AL134" s="80" t="b">
        <v>0</v>
      </c>
      <c r="AM134" s="80">
        <v>0</v>
      </c>
      <c r="AN134" s="88" t="s">
        <v>887</v>
      </c>
      <c r="AO134" s="80" t="s">
        <v>893</v>
      </c>
      <c r="AP134" s="80" t="b">
        <v>0</v>
      </c>
      <c r="AQ134" s="88" t="s">
        <v>2370</v>
      </c>
      <c r="AR134" s="80" t="s">
        <v>2397</v>
      </c>
      <c r="AS134" s="80">
        <v>0</v>
      </c>
      <c r="AT134" s="80">
        <v>0</v>
      </c>
      <c r="AU134" s="80"/>
      <c r="AV134" s="80"/>
      <c r="AW134" s="80"/>
      <c r="AX134" s="80"/>
      <c r="AY134" s="80"/>
      <c r="AZ134" s="80"/>
      <c r="BA134" s="80"/>
      <c r="BB134" s="80"/>
      <c r="BC134">
        <v>1</v>
      </c>
      <c r="BD134" s="79" t="str">
        <f>REPLACE(INDEX(GroupVertices[Group],MATCH(Edges25[[#This Row],[Vertex 1]],GroupVertices[Vertex],0)),1,1,"")</f>
        <v>15</v>
      </c>
      <c r="BE134" s="79" t="str">
        <f>REPLACE(INDEX(GroupVertices[Group],MATCH(Edges25[[#This Row],[Vertex 2]],GroupVertices[Vertex],0)),1,1,"")</f>
        <v>15</v>
      </c>
      <c r="BF134" s="48">
        <v>0</v>
      </c>
      <c r="BG134" s="49">
        <v>0</v>
      </c>
      <c r="BH134" s="48">
        <v>1</v>
      </c>
      <c r="BI134" s="49">
        <v>5.2631578947368425</v>
      </c>
      <c r="BJ134" s="48">
        <v>0</v>
      </c>
      <c r="BK134" s="49">
        <v>0</v>
      </c>
      <c r="BL134" s="48">
        <v>18</v>
      </c>
      <c r="BM134" s="49">
        <v>94.73684210526316</v>
      </c>
      <c r="BN134" s="48">
        <v>19</v>
      </c>
    </row>
    <row r="135" spans="1:66" ht="15">
      <c r="A135" s="65" t="s">
        <v>302</v>
      </c>
      <c r="B135" s="65" t="s">
        <v>414</v>
      </c>
      <c r="C135" s="66"/>
      <c r="D135" s="67"/>
      <c r="E135" s="68"/>
      <c r="F135" s="69"/>
      <c r="G135" s="66"/>
      <c r="H135" s="70"/>
      <c r="I135" s="71"/>
      <c r="J135" s="71"/>
      <c r="K135" s="34" t="s">
        <v>65</v>
      </c>
      <c r="L135" s="78">
        <v>290</v>
      </c>
      <c r="M135" s="78"/>
      <c r="N135" s="73"/>
      <c r="O135" s="80" t="s">
        <v>420</v>
      </c>
      <c r="P135" s="82">
        <v>43699.350277777776</v>
      </c>
      <c r="Q135" s="80" t="s">
        <v>2161</v>
      </c>
      <c r="R135" s="80"/>
      <c r="S135" s="80"/>
      <c r="T135" s="80"/>
      <c r="U135" s="80"/>
      <c r="V135" s="83" t="s">
        <v>579</v>
      </c>
      <c r="W135" s="82">
        <v>43699.350277777776</v>
      </c>
      <c r="X135" s="86">
        <v>43699</v>
      </c>
      <c r="Y135" s="88" t="s">
        <v>2260</v>
      </c>
      <c r="Z135" s="83" t="s">
        <v>2323</v>
      </c>
      <c r="AA135" s="80"/>
      <c r="AB135" s="80"/>
      <c r="AC135" s="88" t="s">
        <v>2371</v>
      </c>
      <c r="AD135" s="88" t="s">
        <v>2368</v>
      </c>
      <c r="AE135" s="80" t="b">
        <v>0</v>
      </c>
      <c r="AF135" s="80">
        <v>0</v>
      </c>
      <c r="AG135" s="88" t="s">
        <v>2385</v>
      </c>
      <c r="AH135" s="80" t="b">
        <v>0</v>
      </c>
      <c r="AI135" s="80" t="s">
        <v>886</v>
      </c>
      <c r="AJ135" s="80"/>
      <c r="AK135" s="88" t="s">
        <v>887</v>
      </c>
      <c r="AL135" s="80" t="b">
        <v>0</v>
      </c>
      <c r="AM135" s="80">
        <v>0</v>
      </c>
      <c r="AN135" s="88" t="s">
        <v>887</v>
      </c>
      <c r="AO135" s="80" t="s">
        <v>891</v>
      </c>
      <c r="AP135" s="80" t="b">
        <v>0</v>
      </c>
      <c r="AQ135" s="88" t="s">
        <v>2368</v>
      </c>
      <c r="AR135" s="80" t="s">
        <v>2397</v>
      </c>
      <c r="AS135" s="80">
        <v>0</v>
      </c>
      <c r="AT135" s="80">
        <v>0</v>
      </c>
      <c r="AU135" s="80"/>
      <c r="AV135" s="80"/>
      <c r="AW135" s="80"/>
      <c r="AX135" s="80"/>
      <c r="AY135" s="80"/>
      <c r="AZ135" s="80"/>
      <c r="BA135" s="80"/>
      <c r="BB135" s="80"/>
      <c r="BC135">
        <v>2</v>
      </c>
      <c r="BD135" s="79" t="str">
        <f>REPLACE(INDEX(GroupVertices[Group],MATCH(Edges25[[#This Row],[Vertex 1]],GroupVertices[Vertex],0)),1,1,"")</f>
        <v>12</v>
      </c>
      <c r="BE135" s="79" t="str">
        <f>REPLACE(INDEX(GroupVertices[Group],MATCH(Edges25[[#This Row],[Vertex 2]],GroupVertices[Vertex],0)),1,1,"")</f>
        <v>12</v>
      </c>
      <c r="BF135" s="48">
        <v>0</v>
      </c>
      <c r="BG135" s="49">
        <v>0</v>
      </c>
      <c r="BH135" s="48">
        <v>0</v>
      </c>
      <c r="BI135" s="49">
        <v>0</v>
      </c>
      <c r="BJ135" s="48">
        <v>0</v>
      </c>
      <c r="BK135" s="49">
        <v>0</v>
      </c>
      <c r="BL135" s="48">
        <v>40</v>
      </c>
      <c r="BM135" s="49">
        <v>100</v>
      </c>
      <c r="BN135" s="48">
        <v>40</v>
      </c>
    </row>
    <row r="136" spans="1:66" ht="15">
      <c r="A136" s="65" t="s">
        <v>415</v>
      </c>
      <c r="B136" s="65" t="s">
        <v>414</v>
      </c>
      <c r="C136" s="66"/>
      <c r="D136" s="67"/>
      <c r="E136" s="68"/>
      <c r="F136" s="69"/>
      <c r="G136" s="66"/>
      <c r="H136" s="70"/>
      <c r="I136" s="71"/>
      <c r="J136" s="71"/>
      <c r="K136" s="34" t="s">
        <v>65</v>
      </c>
      <c r="L136" s="78">
        <v>291</v>
      </c>
      <c r="M136" s="78"/>
      <c r="N136" s="73"/>
      <c r="O136" s="80" t="s">
        <v>419</v>
      </c>
      <c r="P136" s="82">
        <v>43699.47709490741</v>
      </c>
      <c r="Q136" s="80" t="s">
        <v>2162</v>
      </c>
      <c r="R136" s="80"/>
      <c r="S136" s="80"/>
      <c r="T136" s="80"/>
      <c r="U136" s="80"/>
      <c r="V136" s="83" t="s">
        <v>1767</v>
      </c>
      <c r="W136" s="82">
        <v>43699.47709490741</v>
      </c>
      <c r="X136" s="86">
        <v>43699</v>
      </c>
      <c r="Y136" s="88" t="s">
        <v>2261</v>
      </c>
      <c r="Z136" s="83" t="s">
        <v>2324</v>
      </c>
      <c r="AA136" s="80"/>
      <c r="AB136" s="80"/>
      <c r="AC136" s="88" t="s">
        <v>837</v>
      </c>
      <c r="AD136" s="88" t="s">
        <v>2371</v>
      </c>
      <c r="AE136" s="80" t="b">
        <v>0</v>
      </c>
      <c r="AF136" s="80">
        <v>0</v>
      </c>
      <c r="AG136" s="88" t="s">
        <v>2386</v>
      </c>
      <c r="AH136" s="80" t="b">
        <v>0</v>
      </c>
      <c r="AI136" s="80" t="s">
        <v>886</v>
      </c>
      <c r="AJ136" s="80"/>
      <c r="AK136" s="88" t="s">
        <v>887</v>
      </c>
      <c r="AL136" s="80" t="b">
        <v>0</v>
      </c>
      <c r="AM136" s="80">
        <v>0</v>
      </c>
      <c r="AN136" s="88" t="s">
        <v>887</v>
      </c>
      <c r="AO136" s="80" t="s">
        <v>891</v>
      </c>
      <c r="AP136" s="80" t="b">
        <v>0</v>
      </c>
      <c r="AQ136" s="88" t="s">
        <v>2371</v>
      </c>
      <c r="AR136" s="80" t="s">
        <v>2397</v>
      </c>
      <c r="AS136" s="80">
        <v>0</v>
      </c>
      <c r="AT136" s="80">
        <v>0</v>
      </c>
      <c r="AU136" s="80"/>
      <c r="AV136" s="80"/>
      <c r="AW136" s="80"/>
      <c r="AX136" s="80"/>
      <c r="AY136" s="80"/>
      <c r="AZ136" s="80"/>
      <c r="BA136" s="80"/>
      <c r="BB136" s="80"/>
      <c r="BC136">
        <v>1</v>
      </c>
      <c r="BD136" s="79" t="str">
        <f>REPLACE(INDEX(GroupVertices[Group],MATCH(Edges25[[#This Row],[Vertex 1]],GroupVertices[Vertex],0)),1,1,"")</f>
        <v>12</v>
      </c>
      <c r="BE136" s="79" t="str">
        <f>REPLACE(INDEX(GroupVertices[Group],MATCH(Edges25[[#This Row],[Vertex 2]],GroupVertices[Vertex],0)),1,1,"")</f>
        <v>12</v>
      </c>
      <c r="BF136" s="48"/>
      <c r="BG136" s="49"/>
      <c r="BH136" s="48"/>
      <c r="BI136" s="49"/>
      <c r="BJ136" s="48"/>
      <c r="BK136" s="49"/>
      <c r="BL136" s="48"/>
      <c r="BM136" s="49"/>
      <c r="BN136" s="48"/>
    </row>
    <row r="137" spans="1:66" ht="15">
      <c r="A137" s="65" t="s">
        <v>251</v>
      </c>
      <c r="B137" s="65" t="s">
        <v>251</v>
      </c>
      <c r="C137" s="66"/>
      <c r="D137" s="67"/>
      <c r="E137" s="68"/>
      <c r="F137" s="69"/>
      <c r="G137" s="66"/>
      <c r="H137" s="70"/>
      <c r="I137" s="71"/>
      <c r="J137" s="71"/>
      <c r="K137" s="34" t="s">
        <v>65</v>
      </c>
      <c r="L137" s="78">
        <v>293</v>
      </c>
      <c r="M137" s="78"/>
      <c r="N137" s="73"/>
      <c r="O137" s="80" t="s">
        <v>197</v>
      </c>
      <c r="P137" s="82">
        <v>43698.74136574074</v>
      </c>
      <c r="Q137" s="80" t="s">
        <v>2163</v>
      </c>
      <c r="R137" s="83" t="s">
        <v>2181</v>
      </c>
      <c r="S137" s="80" t="s">
        <v>504</v>
      </c>
      <c r="T137" s="80"/>
      <c r="U137" s="80"/>
      <c r="V137" s="83" t="s">
        <v>532</v>
      </c>
      <c r="W137" s="82">
        <v>43698.74136574074</v>
      </c>
      <c r="X137" s="86">
        <v>43698</v>
      </c>
      <c r="Y137" s="88" t="s">
        <v>2262</v>
      </c>
      <c r="Z137" s="83" t="s">
        <v>2325</v>
      </c>
      <c r="AA137" s="80"/>
      <c r="AB137" s="80"/>
      <c r="AC137" s="88" t="s">
        <v>2372</v>
      </c>
      <c r="AD137" s="80"/>
      <c r="AE137" s="80" t="b">
        <v>0</v>
      </c>
      <c r="AF137" s="80">
        <v>0</v>
      </c>
      <c r="AG137" s="88" t="s">
        <v>887</v>
      </c>
      <c r="AH137" s="80" t="b">
        <v>1</v>
      </c>
      <c r="AI137" s="80" t="s">
        <v>877</v>
      </c>
      <c r="AJ137" s="80"/>
      <c r="AK137" s="88" t="s">
        <v>2391</v>
      </c>
      <c r="AL137" s="80" t="b">
        <v>0</v>
      </c>
      <c r="AM137" s="80">
        <v>0</v>
      </c>
      <c r="AN137" s="88" t="s">
        <v>887</v>
      </c>
      <c r="AO137" s="80" t="s">
        <v>892</v>
      </c>
      <c r="AP137" s="80" t="b">
        <v>0</v>
      </c>
      <c r="AQ137" s="88" t="s">
        <v>2372</v>
      </c>
      <c r="AR137" s="80" t="s">
        <v>2397</v>
      </c>
      <c r="AS137" s="80">
        <v>0</v>
      </c>
      <c r="AT137" s="80">
        <v>0</v>
      </c>
      <c r="AU137" s="80"/>
      <c r="AV137" s="80"/>
      <c r="AW137" s="80"/>
      <c r="AX137" s="80"/>
      <c r="AY137" s="80"/>
      <c r="AZ137" s="80"/>
      <c r="BA137" s="80"/>
      <c r="BB137" s="80"/>
      <c r="BC137">
        <v>1</v>
      </c>
      <c r="BD137" s="79" t="str">
        <f>REPLACE(INDEX(GroupVertices[Group],MATCH(Edges25[[#This Row],[Vertex 1]],GroupVertices[Vertex],0)),1,1,"")</f>
        <v>24</v>
      </c>
      <c r="BE137" s="79" t="str">
        <f>REPLACE(INDEX(GroupVertices[Group],MATCH(Edges25[[#This Row],[Vertex 2]],GroupVertices[Vertex],0)),1,1,"")</f>
        <v>24</v>
      </c>
      <c r="BF137" s="48">
        <v>0</v>
      </c>
      <c r="BG137" s="49">
        <v>0</v>
      </c>
      <c r="BH137" s="48">
        <v>1</v>
      </c>
      <c r="BI137" s="49">
        <v>11.11111111111111</v>
      </c>
      <c r="BJ137" s="48">
        <v>0</v>
      </c>
      <c r="BK137" s="49">
        <v>0</v>
      </c>
      <c r="BL137" s="48">
        <v>8</v>
      </c>
      <c r="BM137" s="49">
        <v>88.88888888888889</v>
      </c>
      <c r="BN137" s="48">
        <v>9</v>
      </c>
    </row>
    <row r="138" spans="1:66" ht="15">
      <c r="A138" s="65" t="s">
        <v>321</v>
      </c>
      <c r="B138" s="65" t="s">
        <v>251</v>
      </c>
      <c r="C138" s="66"/>
      <c r="D138" s="67"/>
      <c r="E138" s="68"/>
      <c r="F138" s="69"/>
      <c r="G138" s="66"/>
      <c r="H138" s="70"/>
      <c r="I138" s="71"/>
      <c r="J138" s="71"/>
      <c r="K138" s="34" t="s">
        <v>66</v>
      </c>
      <c r="L138" s="78">
        <v>294</v>
      </c>
      <c r="M138" s="78"/>
      <c r="N138" s="73"/>
      <c r="O138" s="80" t="s">
        <v>420</v>
      </c>
      <c r="P138" s="82">
        <v>43698.745034722226</v>
      </c>
      <c r="Q138" s="80" t="s">
        <v>2164</v>
      </c>
      <c r="R138" s="80"/>
      <c r="S138" s="80"/>
      <c r="T138" s="80"/>
      <c r="U138" s="80"/>
      <c r="V138" s="83" t="s">
        <v>1671</v>
      </c>
      <c r="W138" s="82">
        <v>43698.745034722226</v>
      </c>
      <c r="X138" s="86">
        <v>43698</v>
      </c>
      <c r="Y138" s="88" t="s">
        <v>2263</v>
      </c>
      <c r="Z138" s="83" t="s">
        <v>2326</v>
      </c>
      <c r="AA138" s="80"/>
      <c r="AB138" s="80"/>
      <c r="AC138" s="88" t="s">
        <v>821</v>
      </c>
      <c r="AD138" s="88" t="s">
        <v>2372</v>
      </c>
      <c r="AE138" s="80" t="b">
        <v>0</v>
      </c>
      <c r="AF138" s="80">
        <v>0</v>
      </c>
      <c r="AG138" s="88" t="s">
        <v>2387</v>
      </c>
      <c r="AH138" s="80" t="b">
        <v>0</v>
      </c>
      <c r="AI138" s="80" t="s">
        <v>880</v>
      </c>
      <c r="AJ138" s="80"/>
      <c r="AK138" s="88" t="s">
        <v>887</v>
      </c>
      <c r="AL138" s="80" t="b">
        <v>0</v>
      </c>
      <c r="AM138" s="80">
        <v>0</v>
      </c>
      <c r="AN138" s="88" t="s">
        <v>887</v>
      </c>
      <c r="AO138" s="80" t="s">
        <v>891</v>
      </c>
      <c r="AP138" s="80" t="b">
        <v>0</v>
      </c>
      <c r="AQ138" s="88" t="s">
        <v>2372</v>
      </c>
      <c r="AR138" s="80" t="s">
        <v>2397</v>
      </c>
      <c r="AS138" s="80">
        <v>0</v>
      </c>
      <c r="AT138" s="80">
        <v>0</v>
      </c>
      <c r="AU138" s="80"/>
      <c r="AV138" s="80"/>
      <c r="AW138" s="80"/>
      <c r="AX138" s="80"/>
      <c r="AY138" s="80"/>
      <c r="AZ138" s="80"/>
      <c r="BA138" s="80"/>
      <c r="BB138" s="80"/>
      <c r="BC138">
        <v>1</v>
      </c>
      <c r="BD138" s="79" t="str">
        <f>REPLACE(INDEX(GroupVertices[Group],MATCH(Edges25[[#This Row],[Vertex 1]],GroupVertices[Vertex],0)),1,1,"")</f>
        <v>24</v>
      </c>
      <c r="BE138" s="79" t="str">
        <f>REPLACE(INDEX(GroupVertices[Group],MATCH(Edges25[[#This Row],[Vertex 2]],GroupVertices[Vertex],0)),1,1,"")</f>
        <v>24</v>
      </c>
      <c r="BF138" s="48">
        <v>0</v>
      </c>
      <c r="BG138" s="49">
        <v>0</v>
      </c>
      <c r="BH138" s="48">
        <v>0</v>
      </c>
      <c r="BI138" s="49">
        <v>0</v>
      </c>
      <c r="BJ138" s="48">
        <v>0</v>
      </c>
      <c r="BK138" s="49">
        <v>0</v>
      </c>
      <c r="BL138" s="48">
        <v>6</v>
      </c>
      <c r="BM138" s="49">
        <v>100</v>
      </c>
      <c r="BN138" s="48">
        <v>6</v>
      </c>
    </row>
    <row r="139" spans="1:66" ht="15">
      <c r="A139" s="65" t="s">
        <v>253</v>
      </c>
      <c r="B139" s="65" t="s">
        <v>253</v>
      </c>
      <c r="C139" s="66"/>
      <c r="D139" s="67"/>
      <c r="E139" s="68"/>
      <c r="F139" s="69"/>
      <c r="G139" s="66"/>
      <c r="H139" s="70"/>
      <c r="I139" s="71"/>
      <c r="J139" s="71"/>
      <c r="K139" s="34" t="s">
        <v>65</v>
      </c>
      <c r="L139" s="78">
        <v>295</v>
      </c>
      <c r="M139" s="78"/>
      <c r="N139" s="73"/>
      <c r="O139" s="80" t="s">
        <v>197</v>
      </c>
      <c r="P139" s="82">
        <v>43697.997881944444</v>
      </c>
      <c r="Q139" s="80" t="s">
        <v>2165</v>
      </c>
      <c r="R139" s="83" t="s">
        <v>2182</v>
      </c>
      <c r="S139" s="80" t="s">
        <v>504</v>
      </c>
      <c r="T139" s="80"/>
      <c r="U139" s="80"/>
      <c r="V139" s="83" t="s">
        <v>534</v>
      </c>
      <c r="W139" s="82">
        <v>43697.997881944444</v>
      </c>
      <c r="X139" s="86">
        <v>43697</v>
      </c>
      <c r="Y139" s="88" t="s">
        <v>2264</v>
      </c>
      <c r="Z139" s="83" t="s">
        <v>2327</v>
      </c>
      <c r="AA139" s="80"/>
      <c r="AB139" s="80"/>
      <c r="AC139" s="88" t="s">
        <v>2373</v>
      </c>
      <c r="AD139" s="80"/>
      <c r="AE139" s="80" t="b">
        <v>0</v>
      </c>
      <c r="AF139" s="80">
        <v>21</v>
      </c>
      <c r="AG139" s="88" t="s">
        <v>887</v>
      </c>
      <c r="AH139" s="80" t="b">
        <v>1</v>
      </c>
      <c r="AI139" s="80" t="s">
        <v>877</v>
      </c>
      <c r="AJ139" s="80"/>
      <c r="AK139" s="88" t="s">
        <v>2392</v>
      </c>
      <c r="AL139" s="80" t="b">
        <v>0</v>
      </c>
      <c r="AM139" s="80">
        <v>5</v>
      </c>
      <c r="AN139" s="88" t="s">
        <v>887</v>
      </c>
      <c r="AO139" s="80" t="s">
        <v>895</v>
      </c>
      <c r="AP139" s="80" t="b">
        <v>0</v>
      </c>
      <c r="AQ139" s="88" t="s">
        <v>2373</v>
      </c>
      <c r="AR139" s="80" t="s">
        <v>2397</v>
      </c>
      <c r="AS139" s="80">
        <v>0</v>
      </c>
      <c r="AT139" s="80">
        <v>0</v>
      </c>
      <c r="AU139" s="80"/>
      <c r="AV139" s="80"/>
      <c r="AW139" s="80"/>
      <c r="AX139" s="80"/>
      <c r="AY139" s="80"/>
      <c r="AZ139" s="80"/>
      <c r="BA139" s="80"/>
      <c r="BB139" s="80"/>
      <c r="BC139">
        <v>5</v>
      </c>
      <c r="BD139" s="79" t="str">
        <f>REPLACE(INDEX(GroupVertices[Group],MATCH(Edges25[[#This Row],[Vertex 1]],GroupVertices[Vertex],0)),1,1,"")</f>
        <v>10</v>
      </c>
      <c r="BE139" s="79" t="str">
        <f>REPLACE(INDEX(GroupVertices[Group],MATCH(Edges25[[#This Row],[Vertex 2]],GroupVertices[Vertex],0)),1,1,"")</f>
        <v>10</v>
      </c>
      <c r="BF139" s="48">
        <v>1</v>
      </c>
      <c r="BG139" s="49">
        <v>14.285714285714286</v>
      </c>
      <c r="BH139" s="48">
        <v>0</v>
      </c>
      <c r="BI139" s="49">
        <v>0</v>
      </c>
      <c r="BJ139" s="48">
        <v>0</v>
      </c>
      <c r="BK139" s="49">
        <v>0</v>
      </c>
      <c r="BL139" s="48">
        <v>6</v>
      </c>
      <c r="BM139" s="49">
        <v>85.71428571428571</v>
      </c>
      <c r="BN139" s="48">
        <v>7</v>
      </c>
    </row>
    <row r="140" spans="1:66" ht="15">
      <c r="A140" s="65" t="s">
        <v>253</v>
      </c>
      <c r="B140" s="65" t="s">
        <v>253</v>
      </c>
      <c r="C140" s="66"/>
      <c r="D140" s="67"/>
      <c r="E140" s="68"/>
      <c r="F140" s="69"/>
      <c r="G140" s="66"/>
      <c r="H140" s="70"/>
      <c r="I140" s="71"/>
      <c r="J140" s="71"/>
      <c r="K140" s="34" t="s">
        <v>65</v>
      </c>
      <c r="L140" s="78">
        <v>296</v>
      </c>
      <c r="M140" s="78"/>
      <c r="N140" s="73"/>
      <c r="O140" s="80" t="s">
        <v>197</v>
      </c>
      <c r="P140" s="82">
        <v>43698.03524305556</v>
      </c>
      <c r="Q140" s="80" t="s">
        <v>2166</v>
      </c>
      <c r="R140" s="83" t="s">
        <v>2183</v>
      </c>
      <c r="S140" s="80" t="s">
        <v>504</v>
      </c>
      <c r="T140" s="80"/>
      <c r="U140" s="80"/>
      <c r="V140" s="83" t="s">
        <v>534</v>
      </c>
      <c r="W140" s="82">
        <v>43698.03524305556</v>
      </c>
      <c r="X140" s="86">
        <v>43698</v>
      </c>
      <c r="Y140" s="88" t="s">
        <v>2265</v>
      </c>
      <c r="Z140" s="83" t="s">
        <v>2328</v>
      </c>
      <c r="AA140" s="80"/>
      <c r="AB140" s="80"/>
      <c r="AC140" s="88" t="s">
        <v>2374</v>
      </c>
      <c r="AD140" s="88" t="s">
        <v>2373</v>
      </c>
      <c r="AE140" s="80" t="b">
        <v>0</v>
      </c>
      <c r="AF140" s="80">
        <v>3</v>
      </c>
      <c r="AG140" s="88" t="s">
        <v>850</v>
      </c>
      <c r="AH140" s="80" t="b">
        <v>1</v>
      </c>
      <c r="AI140" s="80" t="s">
        <v>877</v>
      </c>
      <c r="AJ140" s="80"/>
      <c r="AK140" s="88" t="s">
        <v>2393</v>
      </c>
      <c r="AL140" s="80" t="b">
        <v>0</v>
      </c>
      <c r="AM140" s="80">
        <v>0</v>
      </c>
      <c r="AN140" s="88" t="s">
        <v>887</v>
      </c>
      <c r="AO140" s="80" t="s">
        <v>895</v>
      </c>
      <c r="AP140" s="80" t="b">
        <v>0</v>
      </c>
      <c r="AQ140" s="88" t="s">
        <v>2373</v>
      </c>
      <c r="AR140" s="80" t="s">
        <v>2397</v>
      </c>
      <c r="AS140" s="80">
        <v>0</v>
      </c>
      <c r="AT140" s="80">
        <v>0</v>
      </c>
      <c r="AU140" s="80"/>
      <c r="AV140" s="80"/>
      <c r="AW140" s="80"/>
      <c r="AX140" s="80"/>
      <c r="AY140" s="80"/>
      <c r="AZ140" s="80"/>
      <c r="BA140" s="80"/>
      <c r="BB140" s="80"/>
      <c r="BC140">
        <v>5</v>
      </c>
      <c r="BD140" s="79" t="str">
        <f>REPLACE(INDEX(GroupVertices[Group],MATCH(Edges25[[#This Row],[Vertex 1]],GroupVertices[Vertex],0)),1,1,"")</f>
        <v>10</v>
      </c>
      <c r="BE140" s="79" t="str">
        <f>REPLACE(INDEX(GroupVertices[Group],MATCH(Edges25[[#This Row],[Vertex 2]],GroupVertices[Vertex],0)),1,1,"")</f>
        <v>10</v>
      </c>
      <c r="BF140" s="48">
        <v>3</v>
      </c>
      <c r="BG140" s="49">
        <v>10.714285714285714</v>
      </c>
      <c r="BH140" s="48">
        <v>0</v>
      </c>
      <c r="BI140" s="49">
        <v>0</v>
      </c>
      <c r="BJ140" s="48">
        <v>0</v>
      </c>
      <c r="BK140" s="49">
        <v>0</v>
      </c>
      <c r="BL140" s="48">
        <v>25</v>
      </c>
      <c r="BM140" s="49">
        <v>89.28571428571429</v>
      </c>
      <c r="BN140" s="48">
        <v>28</v>
      </c>
    </row>
    <row r="141" spans="1:66" ht="15">
      <c r="A141" s="65" t="s">
        <v>253</v>
      </c>
      <c r="B141" s="65" t="s">
        <v>253</v>
      </c>
      <c r="C141" s="66"/>
      <c r="D141" s="67"/>
      <c r="E141" s="68"/>
      <c r="F141" s="69"/>
      <c r="G141" s="66"/>
      <c r="H141" s="70"/>
      <c r="I141" s="71"/>
      <c r="J141" s="71"/>
      <c r="K141" s="34" t="s">
        <v>65</v>
      </c>
      <c r="L141" s="78">
        <v>297</v>
      </c>
      <c r="M141" s="78"/>
      <c r="N141" s="73"/>
      <c r="O141" s="80" t="s">
        <v>197</v>
      </c>
      <c r="P141" s="82">
        <v>43698.74885416667</v>
      </c>
      <c r="Q141" s="80" t="s">
        <v>2167</v>
      </c>
      <c r="R141" s="83" t="s">
        <v>2184</v>
      </c>
      <c r="S141" s="80" t="s">
        <v>504</v>
      </c>
      <c r="T141" s="80" t="s">
        <v>516</v>
      </c>
      <c r="U141" s="80"/>
      <c r="V141" s="83" t="s">
        <v>534</v>
      </c>
      <c r="W141" s="82">
        <v>43698.74885416667</v>
      </c>
      <c r="X141" s="86">
        <v>43698</v>
      </c>
      <c r="Y141" s="88" t="s">
        <v>2266</v>
      </c>
      <c r="Z141" s="83" t="s">
        <v>2329</v>
      </c>
      <c r="AA141" s="80"/>
      <c r="AB141" s="80"/>
      <c r="AC141" s="88" t="s">
        <v>2375</v>
      </c>
      <c r="AD141" s="88" t="s">
        <v>2374</v>
      </c>
      <c r="AE141" s="80" t="b">
        <v>0</v>
      </c>
      <c r="AF141" s="80">
        <v>5</v>
      </c>
      <c r="AG141" s="88" t="s">
        <v>850</v>
      </c>
      <c r="AH141" s="80" t="b">
        <v>1</v>
      </c>
      <c r="AI141" s="80" t="s">
        <v>877</v>
      </c>
      <c r="AJ141" s="80"/>
      <c r="AK141" s="88" t="s">
        <v>2369</v>
      </c>
      <c r="AL141" s="80" t="b">
        <v>0</v>
      </c>
      <c r="AM141" s="80">
        <v>0</v>
      </c>
      <c r="AN141" s="88" t="s">
        <v>887</v>
      </c>
      <c r="AO141" s="80" t="s">
        <v>895</v>
      </c>
      <c r="AP141" s="80" t="b">
        <v>0</v>
      </c>
      <c r="AQ141" s="88" t="s">
        <v>2374</v>
      </c>
      <c r="AR141" s="80" t="s">
        <v>2397</v>
      </c>
      <c r="AS141" s="80">
        <v>0</v>
      </c>
      <c r="AT141" s="80">
        <v>0</v>
      </c>
      <c r="AU141" s="80"/>
      <c r="AV141" s="80"/>
      <c r="AW141" s="80"/>
      <c r="AX141" s="80"/>
      <c r="AY141" s="80"/>
      <c r="AZ141" s="80"/>
      <c r="BA141" s="80"/>
      <c r="BB141" s="80"/>
      <c r="BC141">
        <v>5</v>
      </c>
      <c r="BD141" s="79" t="str">
        <f>REPLACE(INDEX(GroupVertices[Group],MATCH(Edges25[[#This Row],[Vertex 1]],GroupVertices[Vertex],0)),1,1,"")</f>
        <v>10</v>
      </c>
      <c r="BE141" s="79" t="str">
        <f>REPLACE(INDEX(GroupVertices[Group],MATCH(Edges25[[#This Row],[Vertex 2]],GroupVertices[Vertex],0)),1,1,"")</f>
        <v>10</v>
      </c>
      <c r="BF141" s="48">
        <v>0</v>
      </c>
      <c r="BG141" s="49">
        <v>0</v>
      </c>
      <c r="BH141" s="48">
        <v>3</v>
      </c>
      <c r="BI141" s="49">
        <v>17.647058823529413</v>
      </c>
      <c r="BJ141" s="48">
        <v>0</v>
      </c>
      <c r="BK141" s="49">
        <v>0</v>
      </c>
      <c r="BL141" s="48">
        <v>14</v>
      </c>
      <c r="BM141" s="49">
        <v>82.3529411764706</v>
      </c>
      <c r="BN141" s="48">
        <v>17</v>
      </c>
    </row>
    <row r="142" spans="1:66" ht="15">
      <c r="A142" s="65" t="s">
        <v>253</v>
      </c>
      <c r="B142" s="65" t="s">
        <v>253</v>
      </c>
      <c r="C142" s="66"/>
      <c r="D142" s="67"/>
      <c r="E142" s="68"/>
      <c r="F142" s="69"/>
      <c r="G142" s="66"/>
      <c r="H142" s="70"/>
      <c r="I142" s="71"/>
      <c r="J142" s="71"/>
      <c r="K142" s="34" t="s">
        <v>65</v>
      </c>
      <c r="L142" s="78">
        <v>298</v>
      </c>
      <c r="M142" s="78"/>
      <c r="N142" s="73"/>
      <c r="O142" s="80" t="s">
        <v>197</v>
      </c>
      <c r="P142" s="82">
        <v>43698.75268518519</v>
      </c>
      <c r="Q142" s="80" t="s">
        <v>2168</v>
      </c>
      <c r="R142" s="83" t="s">
        <v>2185</v>
      </c>
      <c r="S142" s="80" t="s">
        <v>504</v>
      </c>
      <c r="T142" s="80" t="s">
        <v>307</v>
      </c>
      <c r="U142" s="80"/>
      <c r="V142" s="83" t="s">
        <v>534</v>
      </c>
      <c r="W142" s="82">
        <v>43698.75268518519</v>
      </c>
      <c r="X142" s="86">
        <v>43698</v>
      </c>
      <c r="Y142" s="88" t="s">
        <v>2267</v>
      </c>
      <c r="Z142" s="83" t="s">
        <v>2330</v>
      </c>
      <c r="AA142" s="80"/>
      <c r="AB142" s="80"/>
      <c r="AC142" s="88" t="s">
        <v>822</v>
      </c>
      <c r="AD142" s="88" t="s">
        <v>2375</v>
      </c>
      <c r="AE142" s="80" t="b">
        <v>0</v>
      </c>
      <c r="AF142" s="80">
        <v>2</v>
      </c>
      <c r="AG142" s="88" t="s">
        <v>850</v>
      </c>
      <c r="AH142" s="80" t="b">
        <v>1</v>
      </c>
      <c r="AI142" s="80" t="s">
        <v>877</v>
      </c>
      <c r="AJ142" s="80"/>
      <c r="AK142" s="88" t="s">
        <v>2394</v>
      </c>
      <c r="AL142" s="80" t="b">
        <v>0</v>
      </c>
      <c r="AM142" s="80">
        <v>1</v>
      </c>
      <c r="AN142" s="88" t="s">
        <v>887</v>
      </c>
      <c r="AO142" s="80" t="s">
        <v>895</v>
      </c>
      <c r="AP142" s="80" t="b">
        <v>0</v>
      </c>
      <c r="AQ142" s="88" t="s">
        <v>2375</v>
      </c>
      <c r="AR142" s="80" t="s">
        <v>2397</v>
      </c>
      <c r="AS142" s="80">
        <v>0</v>
      </c>
      <c r="AT142" s="80">
        <v>0</v>
      </c>
      <c r="AU142" s="80"/>
      <c r="AV142" s="80"/>
      <c r="AW142" s="80"/>
      <c r="AX142" s="80"/>
      <c r="AY142" s="80"/>
      <c r="AZ142" s="80"/>
      <c r="BA142" s="80"/>
      <c r="BB142" s="80"/>
      <c r="BC142">
        <v>5</v>
      </c>
      <c r="BD142" s="79" t="str">
        <f>REPLACE(INDEX(GroupVertices[Group],MATCH(Edges25[[#This Row],[Vertex 1]],GroupVertices[Vertex],0)),1,1,"")</f>
        <v>10</v>
      </c>
      <c r="BE142" s="79" t="str">
        <f>REPLACE(INDEX(GroupVertices[Group],MATCH(Edges25[[#This Row],[Vertex 2]],GroupVertices[Vertex],0)),1,1,"")</f>
        <v>10</v>
      </c>
      <c r="BF142" s="48">
        <v>0</v>
      </c>
      <c r="BG142" s="49">
        <v>0</v>
      </c>
      <c r="BH142" s="48">
        <v>0</v>
      </c>
      <c r="BI142" s="49">
        <v>0</v>
      </c>
      <c r="BJ142" s="48">
        <v>0</v>
      </c>
      <c r="BK142" s="49">
        <v>0</v>
      </c>
      <c r="BL142" s="48">
        <v>9</v>
      </c>
      <c r="BM142" s="49">
        <v>100</v>
      </c>
      <c r="BN142" s="48">
        <v>9</v>
      </c>
    </row>
    <row r="143" spans="1:66" ht="15">
      <c r="A143" s="65" t="s">
        <v>394</v>
      </c>
      <c r="B143" s="65" t="s">
        <v>394</v>
      </c>
      <c r="C143" s="66"/>
      <c r="D143" s="67"/>
      <c r="E143" s="68"/>
      <c r="F143" s="69"/>
      <c r="G143" s="66"/>
      <c r="H143" s="70"/>
      <c r="I143" s="71"/>
      <c r="J143" s="71"/>
      <c r="K143" s="34" t="s">
        <v>65</v>
      </c>
      <c r="L143" s="78">
        <v>299</v>
      </c>
      <c r="M143" s="78"/>
      <c r="N143" s="73"/>
      <c r="O143" s="80" t="s">
        <v>197</v>
      </c>
      <c r="P143" s="82">
        <v>43698.01877314815</v>
      </c>
      <c r="Q143" s="80" t="s">
        <v>2169</v>
      </c>
      <c r="R143" s="83" t="s">
        <v>2186</v>
      </c>
      <c r="S143" s="80" t="s">
        <v>2194</v>
      </c>
      <c r="T143" s="80" t="s">
        <v>2200</v>
      </c>
      <c r="U143" s="83" t="s">
        <v>2205</v>
      </c>
      <c r="V143" s="83" t="s">
        <v>2205</v>
      </c>
      <c r="W143" s="82">
        <v>43698.01877314815</v>
      </c>
      <c r="X143" s="86">
        <v>43698</v>
      </c>
      <c r="Y143" s="88" t="s">
        <v>2268</v>
      </c>
      <c r="Z143" s="83" t="s">
        <v>2331</v>
      </c>
      <c r="AA143" s="80"/>
      <c r="AB143" s="80"/>
      <c r="AC143" s="88" t="s">
        <v>829</v>
      </c>
      <c r="AD143" s="80"/>
      <c r="AE143" s="80" t="b">
        <v>0</v>
      </c>
      <c r="AF143" s="80">
        <v>220</v>
      </c>
      <c r="AG143" s="88" t="s">
        <v>887</v>
      </c>
      <c r="AH143" s="80" t="b">
        <v>0</v>
      </c>
      <c r="AI143" s="80" t="s">
        <v>877</v>
      </c>
      <c r="AJ143" s="80"/>
      <c r="AK143" s="88" t="s">
        <v>887</v>
      </c>
      <c r="AL143" s="80" t="b">
        <v>0</v>
      </c>
      <c r="AM143" s="80">
        <v>82</v>
      </c>
      <c r="AN143" s="88" t="s">
        <v>887</v>
      </c>
      <c r="AO143" s="80" t="s">
        <v>2396</v>
      </c>
      <c r="AP143" s="80" t="b">
        <v>0</v>
      </c>
      <c r="AQ143" s="88" t="s">
        <v>829</v>
      </c>
      <c r="AR143" s="80" t="s">
        <v>2397</v>
      </c>
      <c r="AS143" s="80">
        <v>0</v>
      </c>
      <c r="AT143" s="80">
        <v>0</v>
      </c>
      <c r="AU143" s="80"/>
      <c r="AV143" s="80"/>
      <c r="AW143" s="80"/>
      <c r="AX143" s="80"/>
      <c r="AY143" s="80"/>
      <c r="AZ143" s="80"/>
      <c r="BA143" s="80"/>
      <c r="BB143" s="80"/>
      <c r="BC143">
        <v>1</v>
      </c>
      <c r="BD143" s="79" t="str">
        <f>REPLACE(INDEX(GroupVertices[Group],MATCH(Edges25[[#This Row],[Vertex 1]],GroupVertices[Vertex],0)),1,1,"")</f>
        <v>4</v>
      </c>
      <c r="BE143" s="79" t="str">
        <f>REPLACE(INDEX(GroupVertices[Group],MATCH(Edges25[[#This Row],[Vertex 2]],GroupVertices[Vertex],0)),1,1,"")</f>
        <v>4</v>
      </c>
      <c r="BF143" s="48">
        <v>1</v>
      </c>
      <c r="BG143" s="49">
        <v>2.5641025641025643</v>
      </c>
      <c r="BH143" s="48">
        <v>0</v>
      </c>
      <c r="BI143" s="49">
        <v>0</v>
      </c>
      <c r="BJ143" s="48">
        <v>0</v>
      </c>
      <c r="BK143" s="49">
        <v>0</v>
      </c>
      <c r="BL143" s="48">
        <v>38</v>
      </c>
      <c r="BM143" s="49">
        <v>97.43589743589743</v>
      </c>
      <c r="BN143" s="48">
        <v>39</v>
      </c>
    </row>
    <row r="144" spans="1:66" ht="15">
      <c r="A144" s="90" t="s">
        <v>408</v>
      </c>
      <c r="B144" s="90" t="s">
        <v>408</v>
      </c>
      <c r="C144" s="132"/>
      <c r="D144" s="133"/>
      <c r="E144" s="134"/>
      <c r="F144" s="135"/>
      <c r="G144" s="132"/>
      <c r="H144" s="136"/>
      <c r="I144" s="137"/>
      <c r="J144" s="137"/>
      <c r="K144" s="34" t="s">
        <v>65</v>
      </c>
      <c r="L144" s="138">
        <v>300</v>
      </c>
      <c r="M144" s="138"/>
      <c r="N144" s="102"/>
      <c r="O144" s="107" t="s">
        <v>197</v>
      </c>
      <c r="P144" s="108">
        <v>43698.93664351852</v>
      </c>
      <c r="Q144" s="107" t="s">
        <v>2170</v>
      </c>
      <c r="R144" s="109" t="s">
        <v>2187</v>
      </c>
      <c r="S144" s="107" t="s">
        <v>504</v>
      </c>
      <c r="T144" s="107"/>
      <c r="U144" s="107"/>
      <c r="V144" s="109" t="s">
        <v>1760</v>
      </c>
      <c r="W144" s="108">
        <v>43698.93664351852</v>
      </c>
      <c r="X144" s="110">
        <v>43698</v>
      </c>
      <c r="Y144" s="111" t="s">
        <v>2269</v>
      </c>
      <c r="Z144" s="109" t="s">
        <v>2332</v>
      </c>
      <c r="AA144" s="107"/>
      <c r="AB144" s="107"/>
      <c r="AC144" s="111" t="s">
        <v>834</v>
      </c>
      <c r="AD144" s="107"/>
      <c r="AE144" s="107" t="b">
        <v>0</v>
      </c>
      <c r="AF144" s="107">
        <v>121</v>
      </c>
      <c r="AG144" s="111" t="s">
        <v>887</v>
      </c>
      <c r="AH144" s="107" t="b">
        <v>1</v>
      </c>
      <c r="AI144" s="107" t="s">
        <v>877</v>
      </c>
      <c r="AJ144" s="107"/>
      <c r="AK144" s="111" t="s">
        <v>2395</v>
      </c>
      <c r="AL144" s="107" t="b">
        <v>0</v>
      </c>
      <c r="AM144" s="107">
        <v>36</v>
      </c>
      <c r="AN144" s="111" t="s">
        <v>887</v>
      </c>
      <c r="AO144" s="107" t="s">
        <v>897</v>
      </c>
      <c r="AP144" s="107" t="b">
        <v>0</v>
      </c>
      <c r="AQ144" s="111" t="s">
        <v>834</v>
      </c>
      <c r="AR144" s="107" t="s">
        <v>2397</v>
      </c>
      <c r="AS144" s="107">
        <v>0</v>
      </c>
      <c r="AT144" s="107">
        <v>0</v>
      </c>
      <c r="AU144" s="107"/>
      <c r="AV144" s="107"/>
      <c r="AW144" s="107"/>
      <c r="AX144" s="107"/>
      <c r="AY144" s="107"/>
      <c r="AZ144" s="107"/>
      <c r="BA144" s="107"/>
      <c r="BB144" s="107"/>
      <c r="BC144">
        <v>1</v>
      </c>
      <c r="BD144" s="79" t="str">
        <f>REPLACE(INDEX(GroupVertices[Group],MATCH(Edges25[[#This Row],[Vertex 1]],GroupVertices[Vertex],0)),1,1,"")</f>
        <v>20</v>
      </c>
      <c r="BE144" s="79" t="str">
        <f>REPLACE(INDEX(GroupVertices[Group],MATCH(Edges25[[#This Row],[Vertex 2]],GroupVertices[Vertex],0)),1,1,"")</f>
        <v>20</v>
      </c>
      <c r="BF144" s="48">
        <v>0</v>
      </c>
      <c r="BG144" s="49">
        <v>0</v>
      </c>
      <c r="BH144" s="48">
        <v>0</v>
      </c>
      <c r="BI144" s="49">
        <v>0</v>
      </c>
      <c r="BJ144" s="48">
        <v>0</v>
      </c>
      <c r="BK144" s="49">
        <v>0</v>
      </c>
      <c r="BL144" s="48">
        <v>13</v>
      </c>
      <c r="BM144" s="49">
        <v>100</v>
      </c>
      <c r="BN144" s="48">
        <v>13</v>
      </c>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allowBlank="1" showInputMessage="1" showErrorMessage="1" promptTitle="Vertex 2 Name" prompt="Enter the name of the edge's second vertex." sqref="B3:B144"/>
    <dataValidation allowBlank="1" showInputMessage="1" showErrorMessage="1" promptTitle="Vertex 1 Name" prompt="Enter the name of the edge's first vertex." sqref="A3:A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Color" prompt="To select an optional edge color, right-click and select Select Color on the right-click menu." sqref="C3:C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ErrorMessage="1" sqref="N2:N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s>
  <hyperlinks>
    <hyperlink ref="Q21" r:id="rId1" display="https://t.co/vYg4BzbUSx"/>
    <hyperlink ref="R6" r:id="rId2" display="https://twitter.com/realdonaldtrump/status/1164231651351617536?s=21"/>
    <hyperlink ref="R7" r:id="rId3" display="https://twitter.com/realDonaldTrump/status/1164231651351617536"/>
    <hyperlink ref="R8" r:id="rId4" display="https://twitter.com/realDonaldTrump/status/1164231651351617536"/>
    <hyperlink ref="R9" r:id="rId5" display="https://twitter.com/realDonaldTrump/status/1164231651351617536"/>
    <hyperlink ref="R10" r:id="rId6" display="https://twitter.com/realDonaldTrump/status/1164231651351617536"/>
    <hyperlink ref="R11" r:id="rId7" display="https://twitter.com/realDonaldTrump/status/1164231651351617536"/>
    <hyperlink ref="R12" r:id="rId8" display="https://twitter.com/realDonaldTrump/status/1164231651351617536"/>
    <hyperlink ref="R13" r:id="rId9" display="https://twitter.com/realDonaldTrump/status/1164231651351617536"/>
    <hyperlink ref="R14" r:id="rId10" display="https://twitter.com/realdonaldtrump/status/1164231651351617536?s=21"/>
    <hyperlink ref="R15" r:id="rId11" display="https://twitter.com/realdonaldtrump/status/1164231651351617536"/>
    <hyperlink ref="R16" r:id="rId12" display="https://twitter.com/realDonaldTrump/status/1164231651351617536"/>
    <hyperlink ref="R17" r:id="rId13" display="https://twitter.com/realDonaldTrump/status/1164231651351617536"/>
    <hyperlink ref="R18" r:id="rId14" display="https://twitter.com/realDonaldTrump/status/1164231651351617536"/>
    <hyperlink ref="R19" r:id="rId15" display="https://twitter.com/realDonaldTrump/status/1164231651351617536"/>
    <hyperlink ref="R20" r:id="rId16" display="https://twitter.com/realDonaldTrump/status/1164231651351617536"/>
    <hyperlink ref="R21" r:id="rId17" display="https://twitter.com/realDonaldTrump/status/1164231651351617536?s=20"/>
    <hyperlink ref="R23" r:id="rId18" display="https://twitter.com/realDonaldTrump/status/1164231651351617536"/>
    <hyperlink ref="R24" r:id="rId19" display="https://twitter.com/realdonaldtrump/status/1164231651351617536"/>
    <hyperlink ref="R25" r:id="rId20" display="https://twitter.com/realDonaldTrump/status/1164231651351617536"/>
    <hyperlink ref="R26" r:id="rId21" display="https://twitter.com/realDonaldTrump/status/1164231651351617536"/>
    <hyperlink ref="R27" r:id="rId22" display="https://twitter.com/realDonaldTrump/status/1164231651351617536"/>
    <hyperlink ref="R28" r:id="rId23" display="https://twitter.com/realDonaldTrump/status/1164231651351617536"/>
    <hyperlink ref="R29" r:id="rId24" display="https://twitter.com/realDonaldTrump/status/1164231651351617536?s=20"/>
    <hyperlink ref="R30" r:id="rId25" display="https://twitter.com/realdonaldtrump/status/1164231651351617536"/>
    <hyperlink ref="R32" r:id="rId26" display="https://twitter.com/realDonaldTrump/status/1164231651351617536"/>
    <hyperlink ref="R33" r:id="rId27" display="https://twitter.com/realDonaldTrump/status/1164231651351617536"/>
    <hyperlink ref="R34" r:id="rId28" display="https://twitter.com/realDonaldTrump/status/1164231651351617536"/>
    <hyperlink ref="R35" r:id="rId29" display="https://twitter.com/realDonaldTrump/status/1164231651351617536"/>
    <hyperlink ref="R36" r:id="rId30" display="https://twitter.com/realdonaldtrump/status/1164231651351617536"/>
    <hyperlink ref="R37" r:id="rId31" display="https://twitter.com/realDonaldTrump/status/1164231651351617536"/>
    <hyperlink ref="R38" r:id="rId32" display="https://twitter.com/realDonaldTrump/status/1164231651351617536"/>
    <hyperlink ref="R42" r:id="rId33" display="https://twitter.com/realdonaldtrump/status/1164231651351617536"/>
    <hyperlink ref="R43" r:id="rId34" display="https://twitter.com/realdonaldtrump/status/1164231651351617536"/>
    <hyperlink ref="R44" r:id="rId35" display="https://twitter.com/realDonaldTrump/status/1164231651351617536"/>
    <hyperlink ref="R45" r:id="rId36" display="https://twitter.com/realDonaldTrump/status/1164231651351617536"/>
    <hyperlink ref="R46" r:id="rId37" display="https://twitter.com/realdonaldtrump/status/1164231651351617536"/>
    <hyperlink ref="R47" r:id="rId38" display="https://twitter.com/realDonaldTrump/status/1164231651351617536"/>
    <hyperlink ref="R48" r:id="rId39" display="https://mobile.twitter.com/realDonaldTrump/status/1164231651351617536"/>
    <hyperlink ref="R49" r:id="rId40" display="https://twitter.com/realDonaldTrump/status/1164231651351617536"/>
    <hyperlink ref="R50" r:id="rId41" display="https://twitter.com/realdonaldtrump/status/1164231651351617536"/>
    <hyperlink ref="R51" r:id="rId42" display="https://twitter.com/realDonaldTrump/status/1164231651351617536"/>
    <hyperlink ref="R52" r:id="rId43" display="https://twitter.com/realDonaldTrump/status/1164231651351617536"/>
    <hyperlink ref="R53" r:id="rId44" display="https://twitter.com/realdonaldtrump/status/1164231651351617536"/>
    <hyperlink ref="R54" r:id="rId45" display="https://twitter.com/realDonaldTrump/status/1164231651351617536?s=20"/>
    <hyperlink ref="R55" r:id="rId46" display="https://twitter.com/realDonaldTrump/status/1164231651351617536?s=20"/>
    <hyperlink ref="R56" r:id="rId47" display="https://twitter.com/realDonaldTrump/status/1164231651351617536?s=20"/>
    <hyperlink ref="R57" r:id="rId48" display="https://twitter.com/realDonaldTrump/status/1164231651351617536?s=20"/>
    <hyperlink ref="R58" r:id="rId49" display="https://twitter.com/realdonaldtrump/status/1164231651351617536"/>
    <hyperlink ref="R59" r:id="rId50" display="https://twitter.com/realDonaldTrump/status/1164231651351617536"/>
    <hyperlink ref="R60" r:id="rId51" display="https://twitter.com/realDonaldTrump/status/1164231651351617536"/>
    <hyperlink ref="R61" r:id="rId52" display="https://twitter.com/realDonaldTrump/status/1164231651351617536?s=19"/>
    <hyperlink ref="R62" r:id="rId53" display="https://twitter.com/realdonaldtrump/status/1164231651351617536"/>
    <hyperlink ref="R63" r:id="rId54" display="https://twitter.com/realDonaldTrump/status/1164231651351617536?s=20"/>
    <hyperlink ref="R64" r:id="rId55" display="https://twitter.com/realdonaldtrump/status/1164231651351617536?s=21"/>
    <hyperlink ref="R65" r:id="rId56" display="https://twitter.com/realDonaldTrump/status/1164231651351617536?s=19"/>
    <hyperlink ref="R66" r:id="rId57" display="https://twitter.com/realDonaldTrump/status/1164231651351617536?s=20"/>
    <hyperlink ref="R67" r:id="rId58" display="https://twitter.com/realDonaldTrump/status/1164231651351617536?s=19"/>
    <hyperlink ref="R68" r:id="rId59" display="https://twitter.com/realDonaldTrump/status/1164231651351617536"/>
    <hyperlink ref="R69" r:id="rId60" display="https://twitter.com/realDonaldTrump/status/1164231651351617536"/>
    <hyperlink ref="R70" r:id="rId61" display="https://twitter.com/realDonaldTrump/status/1164231651351617536?s=19"/>
    <hyperlink ref="R71" r:id="rId62" display="https://twitter.com/realDonaldTrump/status/1164231651351617536"/>
    <hyperlink ref="R72" r:id="rId63" display="https://twitter.com/realdonaldtrump/status/1164231651351617536"/>
    <hyperlink ref="R73" r:id="rId64" display="https://twitter.com/realdonaldtrump/status/1164231651351617536"/>
    <hyperlink ref="R74" r:id="rId65" display="https://twitter.com/realDonaldTrump/status/1164231651351617536"/>
    <hyperlink ref="R75" r:id="rId66" display="https://twitter.com/realdonaldtrump/status/1164231651351617536?s=21"/>
    <hyperlink ref="R76" r:id="rId67" display="https://twitter.com/realdonaldtrump/status/1164231651351617536"/>
    <hyperlink ref="R77" r:id="rId68" display="https://twitter.com/realdonaldtrump/status/1164231651351617536"/>
    <hyperlink ref="R78" r:id="rId69" display="https://twitter.com/realdonaldtrump/status/1164231651351617536?s=21"/>
    <hyperlink ref="R79" r:id="rId70" display="https://twitter.com/realdonaldtrump/status/1164231651351617536"/>
    <hyperlink ref="R80" r:id="rId71" display="https://twitter.com/realdonaldtrump/status/1164231651351617536"/>
    <hyperlink ref="U3" r:id="rId72" display="https://pbs.twimg.com/media/ECgugPkVAAEKWds.jpg"/>
    <hyperlink ref="U4" r:id="rId73" display="https://pbs.twimg.com/media/ECgugPkVAAEKWds.jpg"/>
    <hyperlink ref="U5" r:id="rId74" display="https://pbs.twimg.com/media/ECgugPkVAAEKWds.jpg"/>
    <hyperlink ref="U8" r:id="rId75" display="https://pbs.twimg.com/media/ECgvOOFUIAAN8yJ.jpg"/>
    <hyperlink ref="U22" r:id="rId76" display="https://pbs.twimg.com/media/ECgugPkVAAEKWds.jpg"/>
    <hyperlink ref="U31" r:id="rId77" display="https://pbs.twimg.com/media/ECgugPkVAAEKWds.jpg"/>
    <hyperlink ref="U39" r:id="rId78" display="https://pbs.twimg.com/media/ECgugPkVAAEKWds.jpg"/>
    <hyperlink ref="U40" r:id="rId79" display="https://pbs.twimg.com/media/ECgugPkVAAEKWds.jpg"/>
    <hyperlink ref="U41" r:id="rId80" display="https://pbs.twimg.com/media/ECgugPkVAAEKWds.jpg"/>
    <hyperlink ref="U50" r:id="rId81" display="https://pbs.twimg.com/media/EChgFqaU4AEpH0a.jpg"/>
    <hyperlink ref="V3" r:id="rId82" display="https://pbs.twimg.com/media/ECgugPkVAAEKWds.jpg"/>
    <hyperlink ref="V4" r:id="rId83" display="https://pbs.twimg.com/media/ECgugPkVAAEKWds.jpg"/>
    <hyperlink ref="V5" r:id="rId84" display="https://pbs.twimg.com/media/ECgugPkVAAEKWds.jpg"/>
    <hyperlink ref="V6" r:id="rId85" display="http://pbs.twimg.com/profile_images/960940049561927680/-KtIWjJV_normal.jpg"/>
    <hyperlink ref="V7" r:id="rId86" display="http://pbs.twimg.com/profile_images/1250729097/Buddah_2.jpg_red_normal.jpg"/>
    <hyperlink ref="V8" r:id="rId87" display="https://pbs.twimg.com/media/ECgvOOFUIAAN8yJ.jpg"/>
    <hyperlink ref="V9" r:id="rId88" display="http://pbs.twimg.com/profile_images/978256306942472193/UGbTipbY_normal.jpg"/>
    <hyperlink ref="V10" r:id="rId89" display="http://pbs.twimg.com/profile_images/1163088783270715393/UXsNorsx_normal.jpg"/>
    <hyperlink ref="V11" r:id="rId90" display="http://pbs.twimg.com/profile_images/1142685590607028224/Sxo-rZL6_normal.png"/>
    <hyperlink ref="V12" r:id="rId91" display="http://pbs.twimg.com/profile_images/1152267500966596608/hP9T5WB1_normal.jpg"/>
    <hyperlink ref="V13" r:id="rId92" display="http://pbs.twimg.com/profile_images/1088898561213751296/98Ew6-y3_normal.jpg"/>
    <hyperlink ref="V14" r:id="rId93" display="http://pbs.twimg.com/profile_images/1164311225427222529/kOVl1WXJ_normal.jpg"/>
    <hyperlink ref="V15" r:id="rId94" display="http://pbs.twimg.com/profile_images/630675658436382720/aToeTL1o_normal.jpg"/>
    <hyperlink ref="V16" r:id="rId95" display="http://pbs.twimg.com/profile_images/2715267793/b6729d675bbd93df3478e7ba0dead98d_normal.jpeg"/>
    <hyperlink ref="V17" r:id="rId96" display="http://pbs.twimg.com/profile_images/1138832139351482368/VcICpCF1_normal.jpg"/>
    <hyperlink ref="V18" r:id="rId97" display="http://pbs.twimg.com/profile_images/1086712375082995712/f5a1HSB0_normal.jpg"/>
    <hyperlink ref="V19" r:id="rId98" display="http://pbs.twimg.com/profile_images/1133541803/ElCangriman_normal.png"/>
    <hyperlink ref="V20" r:id="rId99" display="http://pbs.twimg.com/profile_images/1045671501754556416/Fd_nn9qc_normal.jpg"/>
    <hyperlink ref="V21" r:id="rId100" display="http://pbs.twimg.com/profile_images/1131812105638821889/U-NL7tMo_normal.jpg"/>
    <hyperlink ref="V22" r:id="rId101" display="https://pbs.twimg.com/media/ECgugPkVAAEKWds.jpg"/>
    <hyperlink ref="V23" r:id="rId102" display="http://pbs.twimg.com/profile_images/1066746754769444864/zOj8Y9oX_normal.jpg"/>
    <hyperlink ref="V24" r:id="rId103" display="http://pbs.twimg.com/profile_images/1163952255902633985/HX8zdV_W_normal.jpg"/>
    <hyperlink ref="V25" r:id="rId104" display="http://pbs.twimg.com/profile_images/1156978808630546432/V-iq62iJ_normal.jpg"/>
    <hyperlink ref="V26" r:id="rId105" display="http://pbs.twimg.com/profile_images/1157205527820156929/1qdasen__normal.jpg"/>
    <hyperlink ref="V27" r:id="rId106" display="http://pbs.twimg.com/profile_images/566130034541203459/474yJkpb_normal.jpeg"/>
    <hyperlink ref="V28" r:id="rId107" display="http://pbs.twimg.com/profile_images/1100892080853798913/14r9h-jv_normal.png"/>
    <hyperlink ref="V29" r:id="rId108" display="http://pbs.twimg.com/profile_images/1115921210188103680/aSY8-MM7_normal.jpg"/>
    <hyperlink ref="V30" r:id="rId109" display="http://pbs.twimg.com/profile_images/1000887169005780999/ifVqI8MQ_normal.jpg"/>
    <hyperlink ref="V31" r:id="rId110" display="https://pbs.twimg.com/media/ECgugPkVAAEKWds.jpg"/>
    <hyperlink ref="V32" r:id="rId111" display="http://pbs.twimg.com/profile_images/1164528255447126016/9_0zVQS-_normal.jpg"/>
    <hyperlink ref="V33" r:id="rId112" display="http://pbs.twimg.com/profile_images/1143743427944898560/6TI31kRb_normal.png"/>
    <hyperlink ref="V34" r:id="rId113" display="http://pbs.twimg.com/profile_images/1158503516656324608/CLJ94cQX_normal.jpg"/>
    <hyperlink ref="V35" r:id="rId114" display="http://pbs.twimg.com/profile_images/978879250991341568/KWqRUIY3_normal.jpg"/>
    <hyperlink ref="V36" r:id="rId115" display="http://pbs.twimg.com/profile_images/1151508445591457793/kpSjVfaB_normal.jpg"/>
    <hyperlink ref="V37" r:id="rId116" display="http://pbs.twimg.com/profile_images/679490129849876480/jMVH6lzR_normal.jpg"/>
    <hyperlink ref="V38" r:id="rId117" display="http://pbs.twimg.com/profile_images/1073640725802291200/CBwhRSIB_normal.jpg"/>
    <hyperlink ref="V39" r:id="rId118" display="https://pbs.twimg.com/media/ECgugPkVAAEKWds.jpg"/>
    <hyperlink ref="V40" r:id="rId119" display="https://pbs.twimg.com/media/ECgugPkVAAEKWds.jpg"/>
    <hyperlink ref="V41" r:id="rId120" display="https://pbs.twimg.com/media/ECgugPkVAAEKWds.jpg"/>
    <hyperlink ref="V42" r:id="rId121" display="http://pbs.twimg.com/profile_images/738062060576071680/tAsgL412_normal.jpg"/>
    <hyperlink ref="V43" r:id="rId122" display="http://pbs.twimg.com/profile_images/1127915493548011520/3E3tCN73_normal.jpg"/>
    <hyperlink ref="V44" r:id="rId123" display="http://pbs.twimg.com/profile_images/560330789380833280/ZB6kOpfe_normal.jpeg"/>
    <hyperlink ref="V45" r:id="rId124" display="http://pbs.twimg.com/profile_images/1091760906847977472/Ao9v6lw0_normal.jpg"/>
    <hyperlink ref="V46" r:id="rId125" display="http://pbs.twimg.com/profile_images/1464735927/ASA_normal.jpg"/>
    <hyperlink ref="V47" r:id="rId126" display="http://pbs.twimg.com/profile_images/1156947728762572802/CFRvk6wY_normal.jpg"/>
    <hyperlink ref="V48" r:id="rId127" display="http://pbs.twimg.com/profile_images/672554172366102533/lV128fzV_normal.jpg"/>
    <hyperlink ref="V49" r:id="rId128" display="http://pbs.twimg.com/profile_images/1110191867289878528/rHTjyaZp_normal.png"/>
    <hyperlink ref="V50" r:id="rId129" display="https://pbs.twimg.com/media/EChgFqaU4AEpH0a.jpg"/>
    <hyperlink ref="V51" r:id="rId130" display="http://pbs.twimg.com/profile_images/1113703139025326081/8jx1Gwcf_normal.jpg"/>
    <hyperlink ref="V52" r:id="rId131" display="http://pbs.twimg.com/profile_images/1354917911/US_Seal_a_normal.jpg"/>
    <hyperlink ref="V53" r:id="rId132" display="http://pbs.twimg.com/profile_images/1041905591067664389/3wXQeTLx_normal.jpg"/>
    <hyperlink ref="V54" r:id="rId133" display="http://pbs.twimg.com/profile_images/1109641786954264576/SVuxgu5u_normal.png"/>
    <hyperlink ref="V55" r:id="rId134" display="http://pbs.twimg.com/profile_images/1109641786954264576/SVuxgu5u_normal.png"/>
    <hyperlink ref="V56" r:id="rId135" display="http://pbs.twimg.com/profile_images/1109641786954264576/SVuxgu5u_normal.png"/>
    <hyperlink ref="V57" r:id="rId136" display="http://pbs.twimg.com/profile_images/1109641786954264576/SVuxgu5u_normal.png"/>
    <hyperlink ref="V58" r:id="rId137" display="http://pbs.twimg.com/profile_images/925892212340207618/-ZofsvJ5_normal.jpg"/>
    <hyperlink ref="V59" r:id="rId138" display="http://pbs.twimg.com/profile_images/950720223799382016/1yqfQr7d_normal.jpg"/>
    <hyperlink ref="V60" r:id="rId139" display="http://pbs.twimg.com/profile_images/1141447444502331394/cnG0eb_u_normal.jpg"/>
    <hyperlink ref="V61" r:id="rId140" display="http://pbs.twimg.com/profile_images/1153626863627055104/BkJ0S6tK_normal.png"/>
    <hyperlink ref="V62" r:id="rId141" display="http://pbs.twimg.com/profile_images/1107695891463446528/mffzSlOO_normal.jpg"/>
    <hyperlink ref="V63" r:id="rId142" display="http://pbs.twimg.com/profile_images/420348455043604480/N4-vJ3YH_normal.jpeg"/>
    <hyperlink ref="V64" r:id="rId143" display="http://pbs.twimg.com/profile_images/1122060218056101888/TbDcVvMN_normal.jpg"/>
    <hyperlink ref="V65" r:id="rId144" display="http://pbs.twimg.com/profile_images/1054716743820722176/RDpazS0g_normal.jpg"/>
    <hyperlink ref="V66" r:id="rId145" display="http://pbs.twimg.com/profile_images/975168930934214656/txZcrR71_normal.jpg"/>
    <hyperlink ref="V67" r:id="rId146" display="http://pbs.twimg.com/profile_images/1159940249591717890/b9xt80hr_normal.jpg"/>
    <hyperlink ref="V68" r:id="rId147" display="http://pbs.twimg.com/profile_images/1039742498959241216/iifY4eha_normal.jpg"/>
    <hyperlink ref="V69" r:id="rId148" display="http://pbs.twimg.com/profile_images/838098893963415555/P5ykzG7O_normal.jpg"/>
    <hyperlink ref="V70" r:id="rId149" display="http://pbs.twimg.com/profile_images/1131389521918955522/_SqbMucd_normal.jpg"/>
    <hyperlink ref="V71" r:id="rId150" display="http://pbs.twimg.com/profile_images/1035182604704608257/QX7nAFKs_normal.jpg"/>
    <hyperlink ref="V72" r:id="rId151" display="http://pbs.twimg.com/profile_images/1426562045/image_normal.jpg"/>
    <hyperlink ref="V73" r:id="rId152" display="http://pbs.twimg.com/profile_images/1330525114/giants-logo_normal.jpg"/>
    <hyperlink ref="V74" r:id="rId153" display="http://pbs.twimg.com/profile_images/1154188197896888320/PWrkMUAq_normal.jpg"/>
    <hyperlink ref="V75" r:id="rId154" display="http://pbs.twimg.com/profile_images/2246175282/twitter_normal.jpg"/>
    <hyperlink ref="V76" r:id="rId155" display="http://pbs.twimg.com/profile_images/378800000624178589/d9dde7957722f78e5915325632561b33_normal.jpeg"/>
    <hyperlink ref="V77" r:id="rId156" display="http://pbs.twimg.com/profile_images/760486119712718848/o8vyufGR_normal.jpg"/>
    <hyperlink ref="V78" r:id="rId157" display="http://pbs.twimg.com/profile_images/1134239441143422978/MqlKgE8k_normal.jpg"/>
    <hyperlink ref="V79" r:id="rId158" display="http://pbs.twimg.com/profile_images/973960707698933760/fZf70iCX_normal.jpg"/>
    <hyperlink ref="V80" r:id="rId159" display="http://pbs.twimg.com/profile_images/973960707698933760/fZf70iCX_normal.jpg"/>
    <hyperlink ref="Z3" r:id="rId160" display="https://twitter.com/djarjartrump/status/1164231663280222208"/>
    <hyperlink ref="Z4" r:id="rId161" display="https://twitter.com/jiveasstrump/status/1164231675477417984"/>
    <hyperlink ref="Z5" r:id="rId162" display="https://twitter.com/twump_owo/status/1164231844545597442"/>
    <hyperlink ref="Z6" r:id="rId163" display="https://twitter.com/beenewsdaily/status/1164232181264392193"/>
    <hyperlink ref="Z7" r:id="rId164" display="https://twitter.com/hapkidogal/status/1164232236385939461"/>
    <hyperlink ref="Z8" r:id="rId165" display="https://twitter.com/dragonfly_drama/status/1164232429327925248"/>
    <hyperlink ref="Z9" r:id="rId166" display="https://twitter.com/michaelt162/status/1164232623570505729"/>
    <hyperlink ref="Z10" r:id="rId167" display="https://twitter.com/lasouizzi/status/1164233117932171265"/>
    <hyperlink ref="Z11" r:id="rId168" display="https://twitter.com/romanwenzl/status/1164233121669287941"/>
    <hyperlink ref="Z12" r:id="rId169" display="https://twitter.com/arriaga_kreuz/status/1164233213130227713"/>
    <hyperlink ref="Z13" r:id="rId170" display="https://twitter.com/tchalla____/status/1164233827302043648"/>
    <hyperlink ref="Z14" r:id="rId171" display="https://twitter.com/enough68972575/status/1164234153803550722"/>
    <hyperlink ref="Z15" r:id="rId172" display="https://twitter.com/jakkiecilliers/status/1164234422163509248"/>
    <hyperlink ref="Z16" r:id="rId173" display="https://twitter.com/phaethontweets/status/1164234472830771207"/>
    <hyperlink ref="Z17" r:id="rId174" display="https://twitter.com/bbbmarsh/status/1164234669682040832"/>
    <hyperlink ref="Z18" r:id="rId175" display="https://twitter.com/cjcmichel/status/1164235029674962945"/>
    <hyperlink ref="Z19" r:id="rId176" display="https://twitter.com/soyelcangriman/status/1164235280318177280"/>
    <hyperlink ref="Z20" r:id="rId177" display="https://twitter.com/trawetsla/status/1164235389890174977"/>
    <hyperlink ref="Z21" r:id="rId178" display="https://twitter.com/ljt_is_me/status/1164236876095655936"/>
    <hyperlink ref="Z22" r:id="rId179" display="https://twitter.com/aditiyadav52500/status/1164237316702912512"/>
    <hyperlink ref="Z23" r:id="rId180" display="https://twitter.com/analyticascent/status/1164237730009632768"/>
    <hyperlink ref="Z24" r:id="rId181" display="https://twitter.com/demitry_kot/status/1164240697777688576"/>
    <hyperlink ref="Z25" r:id="rId182" display="https://twitter.com/mbjorklund1963/status/1164240925767262208"/>
    <hyperlink ref="Z26" r:id="rId183" display="https://twitter.com/asceticstance/status/1164241331557982208"/>
    <hyperlink ref="Z27" r:id="rId184" display="https://twitter.com/007amnesia/status/1164241825001029632"/>
    <hyperlink ref="Z28" r:id="rId185" display="https://twitter.com/bencampo/status/1164241946463887362"/>
    <hyperlink ref="Z29" r:id="rId186" display="https://twitter.com/ykrkane/status/1164242183299276800"/>
    <hyperlink ref="Z30" r:id="rId187" display="https://twitter.com/debbiej66015887/status/1164242233203286017"/>
    <hyperlink ref="Z31" r:id="rId188" display="https://twitter.com/joeycomplaints/status/1164243298036277248"/>
    <hyperlink ref="Z32" r:id="rId189" display="https://twitter.com/cali_ps/status/1164244280199827456"/>
    <hyperlink ref="Z33" r:id="rId190" display="https://twitter.com/tinamarief49/status/1164247752676716546"/>
    <hyperlink ref="Z34" r:id="rId191" display="https://twitter.com/retiredarmy7/status/1164248985168699392"/>
    <hyperlink ref="Z35" r:id="rId192" display="https://twitter.com/chrishalton516/status/1164249800491098112"/>
    <hyperlink ref="Z36" r:id="rId193" display="https://twitter.com/timeouttweeter/status/1164250309918699520"/>
    <hyperlink ref="Z37" r:id="rId194" display="https://twitter.com/havanadc/status/1164252891668013058"/>
    <hyperlink ref="Z38" r:id="rId195" display="https://twitter.com/erkperk/status/1164258966274281472"/>
    <hyperlink ref="Z39" r:id="rId196" display="https://twitter.com/havetotakeatru2/status/1164259461256679424"/>
    <hyperlink ref="Z40" r:id="rId197" display="https://twitter.com/havetotakeatru2/status/1164258554049650688"/>
    <hyperlink ref="Z41" r:id="rId198" display="https://twitter.com/havetotakeatru2/status/1164259043361382400"/>
    <hyperlink ref="Z42" r:id="rId199" display="https://twitter.com/raedoubleu/status/1164264137624444928"/>
    <hyperlink ref="Z43" r:id="rId200" display="https://twitter.com/bishyoucray2/status/1164268229608517632"/>
    <hyperlink ref="Z44" r:id="rId201" display="https://twitter.com/lauraitalia14/status/1164272477427703812"/>
    <hyperlink ref="Z45" r:id="rId202" display="https://twitter.com/gjnr14/status/1164273883135926272"/>
    <hyperlink ref="Z46" r:id="rId203" display="https://twitter.com/phxdave/status/1164275299598647296"/>
    <hyperlink ref="Z47" r:id="rId204" display="https://twitter.com/mm72931622/status/1164276290050039809"/>
    <hyperlink ref="Z48" r:id="rId205" display="https://twitter.com/dreamescapeps/status/1164278114895237125"/>
    <hyperlink ref="Z49" r:id="rId206" display="https://twitter.com/timmcguiness/status/1164278366855450626"/>
    <hyperlink ref="Z50" r:id="rId207" display="https://twitter.com/nach9636/status/1164286157179346944"/>
    <hyperlink ref="Z51" r:id="rId208" display="https://twitter.com/briancarr73/status/1164286857812873216"/>
    <hyperlink ref="Z52" r:id="rId209" display="https://twitter.com/jerrylingle/status/1164287510073098240"/>
    <hyperlink ref="Z53" r:id="rId210" display="https://twitter.com/katet7/status/1164288390906273793"/>
    <hyperlink ref="Z54" r:id="rId211" display="https://twitter.com/tonyrenner/status/1164295233502437377"/>
    <hyperlink ref="Z55" r:id="rId212" display="https://twitter.com/tonyrenner/status/1164295270781399041"/>
    <hyperlink ref="Z56" r:id="rId213" display="https://twitter.com/tonyrenner/status/1164295301487894528"/>
    <hyperlink ref="Z57" r:id="rId214" display="https://twitter.com/tonyrenner/status/1164295375626342409"/>
    <hyperlink ref="Z58" r:id="rId215" display="https://twitter.com/whatsdomupto/status/1164295452159815680"/>
    <hyperlink ref="Z59" r:id="rId216" display="https://twitter.com/saquibclimatex/status/1164298108739686406"/>
    <hyperlink ref="Z60" r:id="rId217" display="https://twitter.com/dantipena/status/1164301304602255361"/>
    <hyperlink ref="Z61" r:id="rId218" display="https://twitter.com/inthelionsden_/status/1164301771331776513"/>
    <hyperlink ref="Z62" r:id="rId219" display="https://twitter.com/nyabok/status/1164312113751515136"/>
    <hyperlink ref="Z63" r:id="rId220" display="https://twitter.com/scottevanjenk/status/1164316779390341122"/>
    <hyperlink ref="Z64" r:id="rId221" display="https://twitter.com/benktallmadge/status/1164331334447185922"/>
    <hyperlink ref="Z65" r:id="rId222" display="https://twitter.com/rich_roser/status/1164335487244537856"/>
    <hyperlink ref="Z66" r:id="rId223" display="https://twitter.com/sandboxvet1/status/1164335861804281857"/>
    <hyperlink ref="Z67" r:id="rId224" display="https://twitter.com/carolinefromp5/status/1164336923533631492"/>
    <hyperlink ref="Z68" r:id="rId225" display="https://twitter.com/ernestpob/status/1164366775015706625"/>
    <hyperlink ref="Z69" r:id="rId226" display="https://twitter.com/newsericks/status/1164381592485269504"/>
    <hyperlink ref="Z70" r:id="rId227" display="https://twitter.com/kamiliaharaqoo/status/1164420759256588288"/>
    <hyperlink ref="Z71" r:id="rId228" display="https://twitter.com/annievanleur/status/1164478890569588736"/>
    <hyperlink ref="Z72" r:id="rId229" display="https://twitter.com/icemikeusa/status/1164484824272375809"/>
    <hyperlink ref="Z73" r:id="rId230" display="https://twitter.com/jvman588/status/1164492211775508480"/>
    <hyperlink ref="Z74" r:id="rId231" display="https://twitter.com/godrus/status/1164501509113094144"/>
    <hyperlink ref="Z75" r:id="rId232" display="https://twitter.com/dagboee/status/1164502083363659776"/>
    <hyperlink ref="Z76" r:id="rId233" display="https://twitter.com/stellastar711/status/1164540161134387201"/>
    <hyperlink ref="Z77" r:id="rId234" display="https://twitter.com/bill_jira/status/1164551607704383489"/>
    <hyperlink ref="Z78" r:id="rId235" display="https://twitter.com/mrdic/status/1164557721431154689"/>
    <hyperlink ref="Z79" r:id="rId236" display="https://twitter.com/vicpenley/status/1164318836574736384"/>
    <hyperlink ref="Z80" r:id="rId237" display="https://twitter.com/vicpenley/status/1164580753142714368"/>
    <hyperlink ref="BB43" r:id="rId238" display="https://api.twitter.com/1.1/geo/id/01fbe706f872cb32.json"/>
    <hyperlink ref="BB77" r:id="rId239" display="https://api.twitter.com/1.1/geo/id/8fa6d7a33b83ef26.json"/>
    <hyperlink ref="R83" r:id="rId240" display="https://twitter.com/JeffreyGuterman/status/1164268111312412672"/>
    <hyperlink ref="R111" r:id="rId241" display="https://twitter.com/JasminMuj/status/1101528361984233472"/>
    <hyperlink ref="R112" r:id="rId242" display="https://www.foreignaffairs.com/articles/2019-03-12/convincing-call-central-europe-let-us-nato"/>
    <hyperlink ref="R113" r:id="rId243" display="https://urm.lt/default/en/news/l-linkevicius-north-macedonias-accession-to-nato-brings-security-and-stability-to-western-balkans"/>
    <hyperlink ref="R115" r:id="rId244" display="https://www.defense.gov/explore/story/Article/1684641/alliances-vs-partnerships/"/>
    <hyperlink ref="R116" r:id="rId245" display="https://www.washingtonpost.com/politics/trump-complains-to-senators-that-puerto-rico-is-getting-too-much-hurricane-relief-funding/2019/03/26/c8c09c30-4fd3-11e9-8d28-f5149e5a2fda_story.html?utm_term=.e9ce667db19c"/>
    <hyperlink ref="R117" r:id="rId246" display="https://www.foreignaffairs.com/articles/2019-03-20/nato-thriving-spite-trump"/>
    <hyperlink ref="R118" r:id="rId247" display="https://edition.cnn.com/2019/08/21/politics/immigration-family-detention-flores/index.html"/>
    <hyperlink ref="R123" r:id="rId248" display="https://news.ltn.com.tw/news/world/breakingnews/2892098?utm_source=TWITTER&amp;utm_medium=APP&amp;utm_campaign=SHARE"/>
    <hyperlink ref="R132" r:id="rId249" display="https://twitter.com/realDonaldTrump/status/1164228805562552326"/>
    <hyperlink ref="R137" r:id="rId250" display="https://twitter.com/RealPressSecBot/status/1164232204567773185"/>
    <hyperlink ref="R139" r:id="rId251" display="https://twitter.com/realDonaldTrump/status/1163961882945970176"/>
    <hyperlink ref="R140" r:id="rId252" display="https://twitter.com/realDonaldTrump/status/1163961884225277954?s=20"/>
    <hyperlink ref="R141" r:id="rId253" display="https://twitter.com/realDonaldTrump/status/1164228805562552326?s=20"/>
    <hyperlink ref="R142" r:id="rId254" display="https://twitter.com/realDonaldTrump/status/1164228810310426624?s=20"/>
    <hyperlink ref="R143" r:id="rId255" display="https://www.army.mil/article/225815"/>
    <hyperlink ref="R144" r:id="rId256" display="https://twitter.com/pmc2522/status/1164289263325741056"/>
    <hyperlink ref="U84" r:id="rId257" display="https://pbs.twimg.com/ext_tw_video_thumb/1164191768126119938/pu/img/OEFNWD_igkBdagjd.jpg"/>
    <hyperlink ref="U115" r:id="rId258" display="https://pbs.twimg.com/media/D2Wz-yVWkAEGuXv.jpg"/>
    <hyperlink ref="U119" r:id="rId259" display="https://pbs.twimg.com/media/ECaYLPBW4AAeCZG.jpg"/>
    <hyperlink ref="U128" r:id="rId260" display="https://pbs.twimg.com/media/ECh3hs6XUAASohE.jpg"/>
    <hyperlink ref="U129" r:id="rId261" display="https://pbs.twimg.com/media/ECgugPkVAAEKWds.jpg"/>
    <hyperlink ref="U143" r:id="rId262" display="https://pbs.twimg.com/media/ECdBNP8WwAIHzM8.jpg"/>
    <hyperlink ref="V81" r:id="rId263" display="http://pbs.twimg.com/profile_images/1100661254279041025/6aI9IRGq_normal.jpg"/>
    <hyperlink ref="V82" r:id="rId264" display="http://pbs.twimg.com/profile_images/1011618246271774721/B_OHl17X_normal.jpg"/>
    <hyperlink ref="V83" r:id="rId265" display="http://pbs.twimg.com/profile_images/672554172366102533/lV128fzV_normal.jpg"/>
    <hyperlink ref="V84" r:id="rId266" display="https://pbs.twimg.com/ext_tw_video_thumb/1164191768126119938/pu/img/OEFNWD_igkBdagjd.jpg"/>
    <hyperlink ref="V85" r:id="rId267" display="http://pbs.twimg.com/profile_images/1158935381729042432/jArkped6_normal.jpg"/>
    <hyperlink ref="V86" r:id="rId268" display="http://pbs.twimg.com/profile_images/1054716743820722176/RDpazS0g_normal.jpg"/>
    <hyperlink ref="V87" r:id="rId269" display="http://pbs.twimg.com/profile_images/1054716743820722176/RDpazS0g_normal.jpg"/>
    <hyperlink ref="V88" r:id="rId270" display="http://pbs.twimg.com/profile_images/1073669187619512320/sSahczt1_normal.jpg"/>
    <hyperlink ref="V89" r:id="rId271" display="http://pbs.twimg.com/profile_images/1073669187619512320/sSahczt1_normal.jpg"/>
    <hyperlink ref="V90" r:id="rId272" display="http://pbs.twimg.com/profile_images/1073669187619512320/sSahczt1_normal.jpg"/>
    <hyperlink ref="V91" r:id="rId273" display="http://pbs.twimg.com/profile_images/1158551527331516417/oMxc3OtC_normal.jpg"/>
    <hyperlink ref="V92" r:id="rId274" display="http://pbs.twimg.com/profile_images/1110191867289878528/rHTjyaZp_normal.png"/>
    <hyperlink ref="V93" r:id="rId275" display="http://pbs.twimg.com/profile_images/1110191867289878528/rHTjyaZp_normal.png"/>
    <hyperlink ref="V94" r:id="rId276" display="http://pbs.twimg.com/profile_images/1110191867289878528/rHTjyaZp_normal.png"/>
    <hyperlink ref="V95" r:id="rId277" display="http://pbs.twimg.com/profile_images/1110191867289878528/rHTjyaZp_normal.png"/>
    <hyperlink ref="V96" r:id="rId278" display="http://pbs.twimg.com/profile_images/1110191867289878528/rHTjyaZp_normal.png"/>
    <hyperlink ref="V97" r:id="rId279" display="http://pbs.twimg.com/profile_images/1110191867289878528/rHTjyaZp_normal.png"/>
    <hyperlink ref="V98" r:id="rId280" display="http://pbs.twimg.com/profile_images/1110191867289878528/rHTjyaZp_normal.png"/>
    <hyperlink ref="V99" r:id="rId281" display="http://abs.twimg.com/sticky/default_profile_images/default_profile_normal.png"/>
    <hyperlink ref="V100" r:id="rId282" display="http://abs.twimg.com/sticky/default_profile_images/default_profile_normal.png"/>
    <hyperlink ref="V101" r:id="rId283" display="http://abs.twimg.com/sticky/default_profile_images/default_profile_normal.png"/>
    <hyperlink ref="V102" r:id="rId284" display="http://abs.twimg.com/sticky/default_profile_images/default_profile_normal.png"/>
    <hyperlink ref="V103" r:id="rId285" display="http://abs.twimg.com/sticky/default_profile_images/default_profile_normal.png"/>
    <hyperlink ref="V104" r:id="rId286" display="http://abs.twimg.com/sticky/default_profile_images/default_profile_normal.png"/>
    <hyperlink ref="V105" r:id="rId287" display="http://abs.twimg.com/sticky/default_profile_images/default_profile_normal.png"/>
    <hyperlink ref="V106" r:id="rId288" display="http://abs.twimg.com/sticky/default_profile_images/default_profile_normal.png"/>
    <hyperlink ref="V107" r:id="rId289" display="http://pbs.twimg.com/profile_images/686960111026241536/z0ziRxjD_normal.png"/>
    <hyperlink ref="V108" r:id="rId290" display="http://pbs.twimg.com/profile_images/686960111026241536/z0ziRxjD_normal.png"/>
    <hyperlink ref="V109" r:id="rId291" display="http://pbs.twimg.com/profile_images/1074404599400927232/JzFGvICu_normal.jpg"/>
    <hyperlink ref="V110" r:id="rId292" display="http://pbs.twimg.com/profile_images/1074404599400927232/JzFGvICu_normal.jpg"/>
    <hyperlink ref="V111" r:id="rId293" display="http://pbs.twimg.com/profile_images/1086712375082995712/f5a1HSB0_normal.jpg"/>
    <hyperlink ref="V112" r:id="rId294" display="http://pbs.twimg.com/profile_images/1086712375082995712/f5a1HSB0_normal.jpg"/>
    <hyperlink ref="V113" r:id="rId295" display="http://pbs.twimg.com/profile_images/1086712375082995712/f5a1HSB0_normal.jpg"/>
    <hyperlink ref="V114" r:id="rId296" display="http://pbs.twimg.com/profile_images/1086712375082995712/f5a1HSB0_normal.jpg"/>
    <hyperlink ref="V115" r:id="rId297" display="https://pbs.twimg.com/media/D2Wz-yVWkAEGuXv.jpg"/>
    <hyperlink ref="V116" r:id="rId298" display="http://pbs.twimg.com/profile_images/1086712375082995712/f5a1HSB0_normal.jpg"/>
    <hyperlink ref="V117" r:id="rId299" display="http://pbs.twimg.com/profile_images/1086712375082995712/f5a1HSB0_normal.jpg"/>
    <hyperlink ref="V118" r:id="rId300" display="http://pbs.twimg.com/profile_images/1163336087294619648/z9T0LzSp_normal.jpg"/>
    <hyperlink ref="V119" r:id="rId301" display="https://pbs.twimg.com/media/ECaYLPBW4AAeCZG.jpg"/>
    <hyperlink ref="V120" r:id="rId302" display="http://pbs.twimg.com/profile_images/1132831472149098496/P-ZzMwiG_normal.png"/>
    <hyperlink ref="V121" r:id="rId303" display="http://pbs.twimg.com/profile_images/1164311225427222529/kOVl1WXJ_normal.jpg"/>
    <hyperlink ref="V122" r:id="rId304" display="http://pbs.twimg.com/profile_images/1143166149263319040/rpxKcDvg_normal.png"/>
    <hyperlink ref="V123" r:id="rId305" display="http://pbs.twimg.com/profile_images/1088111236049297408/i70vBV6r_normal.jpg"/>
    <hyperlink ref="V124" r:id="rId306" display="http://pbs.twimg.com/profile_images/1159940249591717890/b9xt80hr_normal.jpg"/>
    <hyperlink ref="V125" r:id="rId307" display="http://pbs.twimg.com/profile_images/1159940249591717890/b9xt80hr_normal.jpg"/>
    <hyperlink ref="V126" r:id="rId308" display="http://pbs.twimg.com/profile_images/1118506431257436160/XgvTAzYq_normal.png"/>
    <hyperlink ref="V127" r:id="rId309" display="http://pbs.twimg.com/profile_images/1118506431257436160/XgvTAzYq_normal.png"/>
    <hyperlink ref="V128" r:id="rId310" display="https://pbs.twimg.com/media/ECh3hs6XUAASohE.jpg"/>
    <hyperlink ref="V129" r:id="rId311" display="https://pbs.twimg.com/media/ECgugPkVAAEKWds.jpg"/>
    <hyperlink ref="V130" r:id="rId312" display="http://pbs.twimg.com/profile_images/1006942394003197953/ksw7AdGs_normal.jpg"/>
    <hyperlink ref="V131" r:id="rId313" display="http://pbs.twimg.com/profile_images/874276197357596672/kUuht00m_normal.jpg"/>
    <hyperlink ref="V132" r:id="rId314" display="http://pbs.twimg.com/profile_images/1153626863627055104/BkJ0S6tK_normal.png"/>
    <hyperlink ref="V133" r:id="rId315" display="http://pbs.twimg.com/profile_images/748305029187125249/IWuSB7o8_normal.jpg"/>
    <hyperlink ref="V134" r:id="rId316" display="http://pbs.twimg.com/profile_images/1144546763728195584/wO28SQ96_normal.jpg"/>
    <hyperlink ref="V135" r:id="rId317" display="http://pbs.twimg.com/profile_images/2246175282/twitter_normal.jpg"/>
    <hyperlink ref="V136" r:id="rId318" display="http://pbs.twimg.com/profile_images/546329078513426432/-Kinqnyw_normal.jpeg"/>
    <hyperlink ref="V137" r:id="rId319" display="http://pbs.twimg.com/profile_images/1133541803/ElCangriman_normal.png"/>
    <hyperlink ref="V138" r:id="rId320" display="http://pbs.twimg.com/profile_images/1141849027706839045/MTXhIplo_normal.jpg"/>
    <hyperlink ref="V139" r:id="rId321" display="http://pbs.twimg.com/profile_images/1131812105638821889/U-NL7tMo_normal.jpg"/>
    <hyperlink ref="V140" r:id="rId322" display="http://pbs.twimg.com/profile_images/1131812105638821889/U-NL7tMo_normal.jpg"/>
    <hyperlink ref="V141" r:id="rId323" display="http://pbs.twimg.com/profile_images/1131812105638821889/U-NL7tMo_normal.jpg"/>
    <hyperlink ref="V142" r:id="rId324" display="http://pbs.twimg.com/profile_images/1131812105638821889/U-NL7tMo_normal.jpg"/>
    <hyperlink ref="V143" r:id="rId325" display="https://pbs.twimg.com/media/ECdBNP8WwAIHzM8.jpg"/>
    <hyperlink ref="V144" r:id="rId326" display="http://pbs.twimg.com/profile_images/1156205206302076929/6ezqVtLE_normal.jpg"/>
    <hyperlink ref="Z81" r:id="rId327" display="https://twitter.com/ebnehava/status/1164236944815136769"/>
    <hyperlink ref="Z82" r:id="rId328" display="https://twitter.com/snowbirdsix1000/status/1164275261304557568"/>
    <hyperlink ref="Z83" r:id="rId329" display="https://twitter.com/dreamescapeps/status/1164271779117973504"/>
    <hyperlink ref="Z84" r:id="rId330" display="https://twitter.com/natojfcbs/status/1164192264610095110"/>
    <hyperlink ref="Z85" r:id="rId331" display="https://twitter.com/jchaltiwanger/status/1164162095681822720"/>
    <hyperlink ref="Z86" r:id="rId332" display="https://twitter.com/rich_roser/status/1164191023381303296"/>
    <hyperlink ref="Z87" r:id="rId333" display="https://twitter.com/rich_roser/status/1164240473218789376"/>
    <hyperlink ref="Z88" r:id="rId334" display="https://twitter.com/cati1836/status/1164189821050458113"/>
    <hyperlink ref="Z89" r:id="rId335" display="https://twitter.com/cati1836/status/1164239860015816705"/>
    <hyperlink ref="Z90" r:id="rId336" display="https://twitter.com/cati1836/status/1164241283193462784"/>
    <hyperlink ref="Z91" r:id="rId337" display="https://twitter.com/michaelcoudrey/status/1164229239484235776"/>
    <hyperlink ref="Z92" r:id="rId338" display="https://twitter.com/timmcguiness/status/1164230162457780225"/>
    <hyperlink ref="Z93" r:id="rId339" display="https://twitter.com/timmcguiness/status/1164251962352779264"/>
    <hyperlink ref="Z94" r:id="rId340" display="https://twitter.com/timmcguiness/status/1164261091003772929"/>
    <hyperlink ref="Z95" r:id="rId341" display="https://twitter.com/timmcguiness/status/1164262250863058944"/>
    <hyperlink ref="Z96" r:id="rId342" display="https://twitter.com/timmcguiness/status/1164263605023514624"/>
    <hyperlink ref="Z97" r:id="rId343" display="https://twitter.com/timmcguiness/status/1164267173390536706"/>
    <hyperlink ref="Z98" r:id="rId344" display="https://twitter.com/timmcguiness/status/1164275192534900736"/>
    <hyperlink ref="Z99" r:id="rId345" display="https://twitter.com/alanfair12/status/1164229624483786752"/>
    <hyperlink ref="Z100" r:id="rId346" display="https://twitter.com/alanfair12/status/1164250215026741249"/>
    <hyperlink ref="Z101" r:id="rId347" display="https://twitter.com/alanfair12/status/1164260638010564609"/>
    <hyperlink ref="Z102" r:id="rId348" display="https://twitter.com/alanfair12/status/1164261758695030785"/>
    <hyperlink ref="Z103" r:id="rId349" display="https://twitter.com/alanfair12/status/1164263248901890050"/>
    <hyperlink ref="Z104" r:id="rId350" display="https://twitter.com/alanfair12/status/1164266580215287808"/>
    <hyperlink ref="Z105" r:id="rId351" display="https://twitter.com/alanfair12/status/1164272710945517570"/>
    <hyperlink ref="Z106" r:id="rId352" display="https://twitter.com/alanfair12/status/1164277516028252160"/>
    <hyperlink ref="Z107" r:id="rId353" display="https://twitter.com/mikeharrisny/status/1164266744296423430"/>
    <hyperlink ref="Z108" r:id="rId354" display="https://twitter.com/mikeharrisny/status/1164456901322649600"/>
    <hyperlink ref="Z109" r:id="rId355" display="https://twitter.com/epsilomatic/status/1164406983870619649"/>
    <hyperlink ref="Z110" r:id="rId356" display="https://twitter.com/epsilomatic/status/1164469909134426113"/>
    <hyperlink ref="Z111" r:id="rId357" display="https://twitter.com/cjcmichel/status/1102717532090368000"/>
    <hyperlink ref="Z112" r:id="rId358" display="https://twitter.com/cjcmichel/status/1107042962033311744"/>
    <hyperlink ref="Z113" r:id="rId359" display="https://twitter.com/cjcmichel/status/1107645189521330177"/>
    <hyperlink ref="Z114" r:id="rId360" display="https://twitter.com/cjcmichel/status/1107713305223852032"/>
    <hyperlink ref="Z115" r:id="rId361" display="https://twitter.com/cjcmichel/status/1109490777518993408"/>
    <hyperlink ref="Z116" r:id="rId362" display="https://twitter.com/cjcmichel/status/1110702088185659392"/>
    <hyperlink ref="Z117" r:id="rId363" display="https://twitter.com/cjcmichel/status/1112424819004456962"/>
    <hyperlink ref="Z118" r:id="rId364" display="https://twitter.com/ejduboisl7444/status/1164255522121555969"/>
    <hyperlink ref="Z119" r:id="rId365" display="https://twitter.com/belgiumdefence/status/1163784877755568131"/>
    <hyperlink ref="Z120" r:id="rId366" display="https://twitter.com/sethabramson/status/1164005605482389507"/>
    <hyperlink ref="Z121" r:id="rId367" display="https://twitter.com/enough68972575/status/1164025081548480513"/>
    <hyperlink ref="Z122" r:id="rId368" display="https://twitter.com/esperdod/status/1163917037640568833"/>
    <hyperlink ref="Z123" r:id="rId369" display="https://twitter.com/rogerhpng/status/1164418367249190913"/>
    <hyperlink ref="Z124" r:id="rId370" display="https://twitter.com/carolinefromp5/status/1164330932524003328"/>
    <hyperlink ref="Z125" r:id="rId371" display="https://twitter.com/carolinefromp5/status/1164331291166289922"/>
    <hyperlink ref="Z126" r:id="rId372" display="https://twitter.com/stopgettingaway/status/1164331180491251717"/>
    <hyperlink ref="Z127" r:id="rId373" display="https://twitter.com/stopgettingaway/status/1164331800090566657"/>
    <hyperlink ref="Z128" r:id="rId374" display="https://twitter.com/stopgettingaway/status/1164311937930469376"/>
    <hyperlink ref="Z129" r:id="rId375" display="https://twitter.com/realdonaldtrump/status/1164231651351617536"/>
    <hyperlink ref="Z130" r:id="rId376" display="https://twitter.com/thomasseltzer/status/1164443570830544896"/>
    <hyperlink ref="Z131" r:id="rId377" display="https://twitter.com/realdonaldtrump/status/1164228805562552326"/>
    <hyperlink ref="Z132" r:id="rId378" display="https://twitter.com/inthelionsden_/status/1164299808565268482"/>
    <hyperlink ref="Z133" r:id="rId379" display="https://twitter.com/jack_burkman/status/1164170778503458816"/>
    <hyperlink ref="Z134" r:id="rId380" display="https://twitter.com/glitterbeard_/status/1164240484774101003"/>
    <hyperlink ref="Z135" r:id="rId381" display="https://twitter.com/dagboee/status/1164453251154137088"/>
    <hyperlink ref="Z136" r:id="rId382" display="https://twitter.com/fjodorkarne/status/1164499208881299457"/>
    <hyperlink ref="Z137" r:id="rId383" display="https://twitter.com/soyelcangriman/status/1164232589487542272"/>
    <hyperlink ref="Z138" r:id="rId384" display="https://twitter.com/idislikegabo/status/1164233917836267520"/>
    <hyperlink ref="Z139" r:id="rId385" display="https://twitter.com/ljt_is_me/status/1163963158840664064"/>
    <hyperlink ref="Z140" r:id="rId386" display="https://twitter.com/ljt_is_me/status/1163976701354921985"/>
    <hyperlink ref="Z141" r:id="rId387" display="https://twitter.com/ljt_is_me/status/1164235302225031168"/>
    <hyperlink ref="Z142" r:id="rId388" display="https://twitter.com/ljt_is_me/status/1164236690380283905"/>
    <hyperlink ref="Z143" r:id="rId389" display="https://twitter.com/usarmyeurope/status/1163970730998063110"/>
    <hyperlink ref="Z144" r:id="rId390" display="https://twitter.com/kurtschlichter/status/1164303357604794368"/>
    <hyperlink ref="BB85" r:id="rId391" display="https://api.twitter.com/1.1/geo/id/01fbe706f872cb32.json"/>
  </hyperlinks>
  <printOptions/>
  <pageMargins left="0.7" right="0.7" top="0.75" bottom="0.75" header="0.3" footer="0.3"/>
  <pageSetup horizontalDpi="600" verticalDpi="600" orientation="portrait" r:id="rId395"/>
  <legacyDrawing r:id="rId393"/>
  <tableParts>
    <tablePart r:id="rId39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7DF0D-7E21-4B40-8002-C141DF2C062E}">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2777</v>
      </c>
      <c r="B1" s="13" t="s">
        <v>2778</v>
      </c>
      <c r="C1" s="13" t="s">
        <v>2779</v>
      </c>
      <c r="D1" s="13" t="s">
        <v>2781</v>
      </c>
      <c r="E1" s="13" t="s">
        <v>2780</v>
      </c>
      <c r="F1" s="13" t="s">
        <v>2783</v>
      </c>
      <c r="G1" s="13" t="s">
        <v>2782</v>
      </c>
      <c r="H1" s="13" t="s">
        <v>2785</v>
      </c>
      <c r="I1" s="13" t="s">
        <v>2784</v>
      </c>
      <c r="J1" s="13" t="s">
        <v>2787</v>
      </c>
      <c r="K1" s="13" t="s">
        <v>2786</v>
      </c>
      <c r="L1" s="13" t="s">
        <v>2789</v>
      </c>
      <c r="M1" s="13" t="s">
        <v>2788</v>
      </c>
      <c r="N1" s="13" t="s">
        <v>2791</v>
      </c>
      <c r="O1" s="13" t="s">
        <v>2790</v>
      </c>
      <c r="P1" s="13" t="s">
        <v>2793</v>
      </c>
      <c r="Q1" s="13" t="s">
        <v>2792</v>
      </c>
      <c r="R1" s="13" t="s">
        <v>2795</v>
      </c>
      <c r="S1" s="13" t="s">
        <v>2794</v>
      </c>
      <c r="T1" s="13" t="s">
        <v>2797</v>
      </c>
      <c r="U1" s="13" t="s">
        <v>2796</v>
      </c>
      <c r="V1" s="13" t="s">
        <v>2798</v>
      </c>
    </row>
    <row r="2" spans="1:22" ht="15">
      <c r="A2" s="84" t="s">
        <v>499</v>
      </c>
      <c r="B2" s="79">
        <v>35</v>
      </c>
      <c r="C2" s="84" t="s">
        <v>499</v>
      </c>
      <c r="D2" s="79">
        <v>16</v>
      </c>
      <c r="E2" s="84" t="s">
        <v>499</v>
      </c>
      <c r="F2" s="79">
        <v>1</v>
      </c>
      <c r="G2" s="84" t="s">
        <v>500</v>
      </c>
      <c r="H2" s="79">
        <v>1</v>
      </c>
      <c r="I2" s="84" t="s">
        <v>501</v>
      </c>
      <c r="J2" s="79">
        <v>4</v>
      </c>
      <c r="K2" s="84" t="s">
        <v>499</v>
      </c>
      <c r="L2" s="79">
        <v>1</v>
      </c>
      <c r="M2" s="84" t="s">
        <v>2171</v>
      </c>
      <c r="N2" s="79">
        <v>1</v>
      </c>
      <c r="O2" s="84" t="s">
        <v>499</v>
      </c>
      <c r="P2" s="79">
        <v>1</v>
      </c>
      <c r="Q2" s="84" t="s">
        <v>499</v>
      </c>
      <c r="R2" s="79">
        <v>1</v>
      </c>
      <c r="S2" s="84" t="s">
        <v>499</v>
      </c>
      <c r="T2" s="79">
        <v>1</v>
      </c>
      <c r="U2" s="84" t="s">
        <v>499</v>
      </c>
      <c r="V2" s="79">
        <v>2</v>
      </c>
    </row>
    <row r="3" spans="1:22" ht="15">
      <c r="A3" s="84" t="s">
        <v>500</v>
      </c>
      <c r="B3" s="79">
        <v>17</v>
      </c>
      <c r="C3" s="84" t="s">
        <v>500</v>
      </c>
      <c r="D3" s="79">
        <v>15</v>
      </c>
      <c r="E3" s="79"/>
      <c r="F3" s="79"/>
      <c r="G3" s="84" t="s">
        <v>499</v>
      </c>
      <c r="H3" s="79">
        <v>1</v>
      </c>
      <c r="I3" s="84" t="s">
        <v>2186</v>
      </c>
      <c r="J3" s="79">
        <v>1</v>
      </c>
      <c r="K3" s="79"/>
      <c r="L3" s="79"/>
      <c r="M3" s="84" t="s">
        <v>502</v>
      </c>
      <c r="N3" s="79">
        <v>1</v>
      </c>
      <c r="O3" s="79"/>
      <c r="P3" s="79"/>
      <c r="Q3" s="79"/>
      <c r="R3" s="79"/>
      <c r="S3" s="79"/>
      <c r="T3" s="79"/>
      <c r="U3" s="84" t="s">
        <v>2177</v>
      </c>
      <c r="V3" s="79">
        <v>1</v>
      </c>
    </row>
    <row r="4" spans="1:22" ht="15">
      <c r="A4" s="84" t="s">
        <v>501</v>
      </c>
      <c r="B4" s="79">
        <v>8</v>
      </c>
      <c r="C4" s="84" t="s">
        <v>498</v>
      </c>
      <c r="D4" s="79">
        <v>2</v>
      </c>
      <c r="E4" s="79"/>
      <c r="F4" s="79"/>
      <c r="G4" s="79"/>
      <c r="H4" s="79"/>
      <c r="I4" s="84" t="s">
        <v>499</v>
      </c>
      <c r="J4" s="79">
        <v>1</v>
      </c>
      <c r="K4" s="79"/>
      <c r="L4" s="79"/>
      <c r="M4" s="84" t="s">
        <v>499</v>
      </c>
      <c r="N4" s="79">
        <v>1</v>
      </c>
      <c r="O4" s="79"/>
      <c r="P4" s="79"/>
      <c r="Q4" s="79"/>
      <c r="R4" s="79"/>
      <c r="S4" s="79"/>
      <c r="T4" s="79"/>
      <c r="U4" s="84" t="s">
        <v>2172</v>
      </c>
      <c r="V4" s="79">
        <v>1</v>
      </c>
    </row>
    <row r="5" spans="1:22" ht="15">
      <c r="A5" s="84" t="s">
        <v>498</v>
      </c>
      <c r="B5" s="79">
        <v>5</v>
      </c>
      <c r="C5" s="84" t="s">
        <v>501</v>
      </c>
      <c r="D5" s="79">
        <v>1</v>
      </c>
      <c r="E5" s="79"/>
      <c r="F5" s="79"/>
      <c r="G5" s="79"/>
      <c r="H5" s="79"/>
      <c r="I5" s="79"/>
      <c r="J5" s="79"/>
      <c r="K5" s="79"/>
      <c r="L5" s="79"/>
      <c r="M5" s="79"/>
      <c r="N5" s="79"/>
      <c r="O5" s="79"/>
      <c r="P5" s="79"/>
      <c r="Q5" s="79"/>
      <c r="R5" s="79"/>
      <c r="S5" s="79"/>
      <c r="T5" s="79"/>
      <c r="U5" s="84" t="s">
        <v>2173</v>
      </c>
      <c r="V5" s="79">
        <v>1</v>
      </c>
    </row>
    <row r="6" spans="1:22" ht="15">
      <c r="A6" s="84" t="s">
        <v>503</v>
      </c>
      <c r="B6" s="79">
        <v>4</v>
      </c>
      <c r="C6" s="84" t="s">
        <v>2178</v>
      </c>
      <c r="D6" s="79">
        <v>1</v>
      </c>
      <c r="E6" s="79"/>
      <c r="F6" s="79"/>
      <c r="G6" s="79"/>
      <c r="H6" s="79"/>
      <c r="I6" s="79"/>
      <c r="J6" s="79"/>
      <c r="K6" s="79"/>
      <c r="L6" s="79"/>
      <c r="M6" s="79"/>
      <c r="N6" s="79"/>
      <c r="O6" s="79"/>
      <c r="P6" s="79"/>
      <c r="Q6" s="79"/>
      <c r="R6" s="79"/>
      <c r="S6" s="79"/>
      <c r="T6" s="79"/>
      <c r="U6" s="84" t="s">
        <v>2174</v>
      </c>
      <c r="V6" s="79">
        <v>1</v>
      </c>
    </row>
    <row r="7" spans="1:22" ht="15">
      <c r="A7" s="84" t="s">
        <v>2179</v>
      </c>
      <c r="B7" s="79">
        <v>1</v>
      </c>
      <c r="C7" s="79"/>
      <c r="D7" s="79"/>
      <c r="E7" s="79"/>
      <c r="F7" s="79"/>
      <c r="G7" s="79"/>
      <c r="H7" s="79"/>
      <c r="I7" s="79"/>
      <c r="J7" s="79"/>
      <c r="K7" s="79"/>
      <c r="L7" s="79"/>
      <c r="M7" s="79"/>
      <c r="N7" s="79"/>
      <c r="O7" s="79"/>
      <c r="P7" s="79"/>
      <c r="Q7" s="79"/>
      <c r="R7" s="79"/>
      <c r="S7" s="79"/>
      <c r="T7" s="79"/>
      <c r="U7" s="84" t="s">
        <v>2175</v>
      </c>
      <c r="V7" s="79">
        <v>1</v>
      </c>
    </row>
    <row r="8" spans="1:22" ht="15">
      <c r="A8" s="84" t="s">
        <v>2187</v>
      </c>
      <c r="B8" s="79">
        <v>1</v>
      </c>
      <c r="C8" s="79"/>
      <c r="D8" s="79"/>
      <c r="E8" s="79"/>
      <c r="F8" s="79"/>
      <c r="G8" s="79"/>
      <c r="H8" s="79"/>
      <c r="I8" s="79"/>
      <c r="J8" s="79"/>
      <c r="K8" s="79"/>
      <c r="L8" s="79"/>
      <c r="M8" s="79"/>
      <c r="N8" s="79"/>
      <c r="O8" s="79"/>
      <c r="P8" s="79"/>
      <c r="Q8" s="79"/>
      <c r="R8" s="79"/>
      <c r="S8" s="79"/>
      <c r="T8" s="79"/>
      <c r="U8" s="84" t="s">
        <v>2176</v>
      </c>
      <c r="V8" s="79">
        <v>1</v>
      </c>
    </row>
    <row r="9" spans="1:22" ht="15">
      <c r="A9" s="84" t="s">
        <v>2180</v>
      </c>
      <c r="B9" s="79">
        <v>1</v>
      </c>
      <c r="C9" s="79"/>
      <c r="D9" s="79"/>
      <c r="E9" s="79"/>
      <c r="F9" s="79"/>
      <c r="G9" s="79"/>
      <c r="H9" s="79"/>
      <c r="I9" s="79"/>
      <c r="J9" s="79"/>
      <c r="K9" s="79"/>
      <c r="L9" s="79"/>
      <c r="M9" s="79"/>
      <c r="N9" s="79"/>
      <c r="O9" s="79"/>
      <c r="P9" s="79"/>
      <c r="Q9" s="79"/>
      <c r="R9" s="79"/>
      <c r="S9" s="79"/>
      <c r="T9" s="79"/>
      <c r="U9" s="84" t="s">
        <v>2185</v>
      </c>
      <c r="V9" s="79">
        <v>1</v>
      </c>
    </row>
    <row r="10" spans="1:22" ht="15">
      <c r="A10" s="84" t="s">
        <v>2186</v>
      </c>
      <c r="B10" s="79">
        <v>1</v>
      </c>
      <c r="C10" s="79"/>
      <c r="D10" s="79"/>
      <c r="E10" s="79"/>
      <c r="F10" s="79"/>
      <c r="G10" s="79"/>
      <c r="H10" s="79"/>
      <c r="I10" s="79"/>
      <c r="J10" s="79"/>
      <c r="K10" s="79"/>
      <c r="L10" s="79"/>
      <c r="M10" s="79"/>
      <c r="N10" s="79"/>
      <c r="O10" s="79"/>
      <c r="P10" s="79"/>
      <c r="Q10" s="79"/>
      <c r="R10" s="79"/>
      <c r="S10" s="79"/>
      <c r="T10" s="79"/>
      <c r="U10" s="84" t="s">
        <v>501</v>
      </c>
      <c r="V10" s="79">
        <v>1</v>
      </c>
    </row>
    <row r="11" spans="1:22" ht="15">
      <c r="A11" s="84" t="s">
        <v>2171</v>
      </c>
      <c r="B11" s="79">
        <v>1</v>
      </c>
      <c r="C11" s="79"/>
      <c r="D11" s="79"/>
      <c r="E11" s="79"/>
      <c r="F11" s="79"/>
      <c r="G11" s="79"/>
      <c r="H11" s="79"/>
      <c r="I11" s="79"/>
      <c r="J11" s="79"/>
      <c r="K11" s="79"/>
      <c r="L11" s="79"/>
      <c r="M11" s="79"/>
      <c r="N11" s="79"/>
      <c r="O11" s="79"/>
      <c r="P11" s="79"/>
      <c r="Q11" s="79"/>
      <c r="R11" s="79"/>
      <c r="S11" s="79"/>
      <c r="T11" s="79"/>
      <c r="U11" s="84" t="s">
        <v>2182</v>
      </c>
      <c r="V11" s="79">
        <v>1</v>
      </c>
    </row>
    <row r="14" spans="1:22" ht="15" customHeight="1">
      <c r="A14" s="13" t="s">
        <v>2808</v>
      </c>
      <c r="B14" s="13" t="s">
        <v>2778</v>
      </c>
      <c r="C14" s="13" t="s">
        <v>2809</v>
      </c>
      <c r="D14" s="13" t="s">
        <v>2781</v>
      </c>
      <c r="E14" s="13" t="s">
        <v>2810</v>
      </c>
      <c r="F14" s="13" t="s">
        <v>2783</v>
      </c>
      <c r="G14" s="13" t="s">
        <v>2811</v>
      </c>
      <c r="H14" s="13" t="s">
        <v>2785</v>
      </c>
      <c r="I14" s="13" t="s">
        <v>2812</v>
      </c>
      <c r="J14" s="13" t="s">
        <v>2787</v>
      </c>
      <c r="K14" s="13" t="s">
        <v>2813</v>
      </c>
      <c r="L14" s="13" t="s">
        <v>2789</v>
      </c>
      <c r="M14" s="13" t="s">
        <v>2814</v>
      </c>
      <c r="N14" s="13" t="s">
        <v>2791</v>
      </c>
      <c r="O14" s="13" t="s">
        <v>2815</v>
      </c>
      <c r="P14" s="13" t="s">
        <v>2793</v>
      </c>
      <c r="Q14" s="13" t="s">
        <v>2816</v>
      </c>
      <c r="R14" s="13" t="s">
        <v>2795</v>
      </c>
      <c r="S14" s="13" t="s">
        <v>2817</v>
      </c>
      <c r="T14" s="13" t="s">
        <v>2797</v>
      </c>
      <c r="U14" s="13" t="s">
        <v>2818</v>
      </c>
      <c r="V14" s="13" t="s">
        <v>2798</v>
      </c>
    </row>
    <row r="15" spans="1:22" ht="15">
      <c r="A15" s="79" t="s">
        <v>504</v>
      </c>
      <c r="B15" s="79">
        <v>79</v>
      </c>
      <c r="C15" s="79" t="s">
        <v>504</v>
      </c>
      <c r="D15" s="79">
        <v>34</v>
      </c>
      <c r="E15" s="79" t="s">
        <v>504</v>
      </c>
      <c r="F15" s="79">
        <v>1</v>
      </c>
      <c r="G15" s="79" t="s">
        <v>504</v>
      </c>
      <c r="H15" s="79">
        <v>2</v>
      </c>
      <c r="I15" s="79" t="s">
        <v>504</v>
      </c>
      <c r="J15" s="79">
        <v>5</v>
      </c>
      <c r="K15" s="79" t="s">
        <v>504</v>
      </c>
      <c r="L15" s="79">
        <v>1</v>
      </c>
      <c r="M15" s="79" t="s">
        <v>504</v>
      </c>
      <c r="N15" s="79">
        <v>3</v>
      </c>
      <c r="O15" s="79" t="s">
        <v>504</v>
      </c>
      <c r="P15" s="79">
        <v>1</v>
      </c>
      <c r="Q15" s="79" t="s">
        <v>504</v>
      </c>
      <c r="R15" s="79">
        <v>1</v>
      </c>
      <c r="S15" s="79" t="s">
        <v>504</v>
      </c>
      <c r="T15" s="79">
        <v>1</v>
      </c>
      <c r="U15" s="79" t="s">
        <v>504</v>
      </c>
      <c r="V15" s="79">
        <v>10</v>
      </c>
    </row>
    <row r="16" spans="1:22" ht="15">
      <c r="A16" s="79" t="s">
        <v>2188</v>
      </c>
      <c r="B16" s="79">
        <v>2</v>
      </c>
      <c r="C16" s="79" t="s">
        <v>2192</v>
      </c>
      <c r="D16" s="79">
        <v>1</v>
      </c>
      <c r="E16" s="79"/>
      <c r="F16" s="79"/>
      <c r="G16" s="79"/>
      <c r="H16" s="79"/>
      <c r="I16" s="79" t="s">
        <v>2194</v>
      </c>
      <c r="J16" s="79">
        <v>1</v>
      </c>
      <c r="K16" s="79"/>
      <c r="L16" s="79"/>
      <c r="M16" s="79"/>
      <c r="N16" s="79"/>
      <c r="O16" s="79"/>
      <c r="P16" s="79"/>
      <c r="Q16" s="79"/>
      <c r="R16" s="79"/>
      <c r="S16" s="79"/>
      <c r="T16" s="79"/>
      <c r="U16" s="79" t="s">
        <v>2188</v>
      </c>
      <c r="V16" s="79">
        <v>2</v>
      </c>
    </row>
    <row r="17" spans="1:22" ht="15">
      <c r="A17" s="79" t="s">
        <v>2193</v>
      </c>
      <c r="B17" s="79">
        <v>1</v>
      </c>
      <c r="C17" s="79"/>
      <c r="D17" s="79"/>
      <c r="E17" s="79"/>
      <c r="F17" s="79"/>
      <c r="G17" s="79"/>
      <c r="H17" s="79"/>
      <c r="I17" s="79"/>
      <c r="J17" s="79"/>
      <c r="K17" s="79"/>
      <c r="L17" s="79"/>
      <c r="M17" s="79"/>
      <c r="N17" s="79"/>
      <c r="O17" s="79"/>
      <c r="P17" s="79"/>
      <c r="Q17" s="79"/>
      <c r="R17" s="79"/>
      <c r="S17" s="79"/>
      <c r="T17" s="79"/>
      <c r="U17" s="79" t="s">
        <v>2189</v>
      </c>
      <c r="V17" s="79">
        <v>1</v>
      </c>
    </row>
    <row r="18" spans="1:22" ht="15">
      <c r="A18" s="79" t="s">
        <v>2194</v>
      </c>
      <c r="B18" s="79">
        <v>1</v>
      </c>
      <c r="C18" s="79"/>
      <c r="D18" s="79"/>
      <c r="E18" s="79"/>
      <c r="F18" s="79"/>
      <c r="G18" s="79"/>
      <c r="H18" s="79"/>
      <c r="I18" s="79"/>
      <c r="J18" s="79"/>
      <c r="K18" s="79"/>
      <c r="L18" s="79"/>
      <c r="M18" s="79"/>
      <c r="N18" s="79"/>
      <c r="O18" s="79"/>
      <c r="P18" s="79"/>
      <c r="Q18" s="79"/>
      <c r="R18" s="79"/>
      <c r="S18" s="79"/>
      <c r="T18" s="79"/>
      <c r="U18" s="79" t="s">
        <v>2190</v>
      </c>
      <c r="V18" s="79">
        <v>1</v>
      </c>
    </row>
    <row r="19" spans="1:22" ht="15">
      <c r="A19" s="79" t="s">
        <v>2192</v>
      </c>
      <c r="B19" s="79">
        <v>1</v>
      </c>
      <c r="C19" s="79"/>
      <c r="D19" s="79"/>
      <c r="E19" s="79"/>
      <c r="F19" s="79"/>
      <c r="G19" s="79"/>
      <c r="H19" s="79"/>
      <c r="I19" s="79"/>
      <c r="J19" s="79"/>
      <c r="K19" s="79"/>
      <c r="L19" s="79"/>
      <c r="M19" s="79"/>
      <c r="N19" s="79"/>
      <c r="O19" s="79"/>
      <c r="P19" s="79"/>
      <c r="Q19" s="79"/>
      <c r="R19" s="79"/>
      <c r="S19" s="79"/>
      <c r="T19" s="79"/>
      <c r="U19" s="79" t="s">
        <v>2191</v>
      </c>
      <c r="V19" s="79">
        <v>1</v>
      </c>
    </row>
    <row r="20" spans="1:22" ht="15">
      <c r="A20" s="79" t="s">
        <v>2191</v>
      </c>
      <c r="B20" s="79">
        <v>1</v>
      </c>
      <c r="C20" s="79"/>
      <c r="D20" s="79"/>
      <c r="E20" s="79"/>
      <c r="F20" s="79"/>
      <c r="G20" s="79"/>
      <c r="H20" s="79"/>
      <c r="I20" s="79"/>
      <c r="J20" s="79"/>
      <c r="K20" s="79"/>
      <c r="L20" s="79"/>
      <c r="M20" s="79"/>
      <c r="N20" s="79"/>
      <c r="O20" s="79"/>
      <c r="P20" s="79"/>
      <c r="Q20" s="79"/>
      <c r="R20" s="79"/>
      <c r="S20" s="79"/>
      <c r="T20" s="79"/>
      <c r="U20" s="79"/>
      <c r="V20" s="79"/>
    </row>
    <row r="21" spans="1:22" ht="15">
      <c r="A21" s="79" t="s">
        <v>2190</v>
      </c>
      <c r="B21" s="79">
        <v>1</v>
      </c>
      <c r="C21" s="79"/>
      <c r="D21" s="79"/>
      <c r="E21" s="79"/>
      <c r="F21" s="79"/>
      <c r="G21" s="79"/>
      <c r="H21" s="79"/>
      <c r="I21" s="79"/>
      <c r="J21" s="79"/>
      <c r="K21" s="79"/>
      <c r="L21" s="79"/>
      <c r="M21" s="79"/>
      <c r="N21" s="79"/>
      <c r="O21" s="79"/>
      <c r="P21" s="79"/>
      <c r="Q21" s="79"/>
      <c r="R21" s="79"/>
      <c r="S21" s="79"/>
      <c r="T21" s="79"/>
      <c r="U21" s="79"/>
      <c r="V21" s="79"/>
    </row>
    <row r="22" spans="1:22" ht="15">
      <c r="A22" s="79" t="s">
        <v>2189</v>
      </c>
      <c r="B22" s="79">
        <v>1</v>
      </c>
      <c r="C22" s="79"/>
      <c r="D22" s="79"/>
      <c r="E22" s="79"/>
      <c r="F22" s="79"/>
      <c r="G22" s="79"/>
      <c r="H22" s="79"/>
      <c r="I22" s="79"/>
      <c r="J22" s="79"/>
      <c r="K22" s="79"/>
      <c r="L22" s="79"/>
      <c r="M22" s="79"/>
      <c r="N22" s="79"/>
      <c r="O22" s="79"/>
      <c r="P22" s="79"/>
      <c r="Q22" s="79"/>
      <c r="R22" s="79"/>
      <c r="S22" s="79"/>
      <c r="T22" s="79"/>
      <c r="U22" s="79"/>
      <c r="V22" s="79"/>
    </row>
    <row r="25" spans="1:22" ht="15" customHeight="1">
      <c r="A25" s="13" t="s">
        <v>2824</v>
      </c>
      <c r="B25" s="13" t="s">
        <v>2778</v>
      </c>
      <c r="C25" s="13" t="s">
        <v>2826</v>
      </c>
      <c r="D25" s="13" t="s">
        <v>2781</v>
      </c>
      <c r="E25" s="79" t="s">
        <v>2829</v>
      </c>
      <c r="F25" s="79" t="s">
        <v>2783</v>
      </c>
      <c r="G25" s="13" t="s">
        <v>2830</v>
      </c>
      <c r="H25" s="13" t="s">
        <v>2785</v>
      </c>
      <c r="I25" s="13" t="s">
        <v>2831</v>
      </c>
      <c r="J25" s="13" t="s">
        <v>2787</v>
      </c>
      <c r="K25" s="79" t="s">
        <v>2837</v>
      </c>
      <c r="L25" s="79" t="s">
        <v>2789</v>
      </c>
      <c r="M25" s="13" t="s">
        <v>2838</v>
      </c>
      <c r="N25" s="13" t="s">
        <v>2791</v>
      </c>
      <c r="O25" s="13" t="s">
        <v>2839</v>
      </c>
      <c r="P25" s="13" t="s">
        <v>2793</v>
      </c>
      <c r="Q25" s="79" t="s">
        <v>2840</v>
      </c>
      <c r="R25" s="79" t="s">
        <v>2795</v>
      </c>
      <c r="S25" s="79" t="s">
        <v>2841</v>
      </c>
      <c r="T25" s="79" t="s">
        <v>2797</v>
      </c>
      <c r="U25" s="13" t="s">
        <v>2842</v>
      </c>
      <c r="V25" s="13" t="s">
        <v>2798</v>
      </c>
    </row>
    <row r="26" spans="1:22" ht="15">
      <c r="A26" s="79" t="s">
        <v>307</v>
      </c>
      <c r="B26" s="79">
        <v>7</v>
      </c>
      <c r="C26" s="79" t="s">
        <v>508</v>
      </c>
      <c r="D26" s="79">
        <v>3</v>
      </c>
      <c r="E26" s="79"/>
      <c r="F26" s="79"/>
      <c r="G26" s="79" t="s">
        <v>514</v>
      </c>
      <c r="H26" s="79">
        <v>1</v>
      </c>
      <c r="I26" s="79" t="s">
        <v>307</v>
      </c>
      <c r="J26" s="79">
        <v>2</v>
      </c>
      <c r="K26" s="79"/>
      <c r="L26" s="79"/>
      <c r="M26" s="79" t="s">
        <v>505</v>
      </c>
      <c r="N26" s="79">
        <v>1</v>
      </c>
      <c r="O26" s="79" t="s">
        <v>507</v>
      </c>
      <c r="P26" s="79">
        <v>1</v>
      </c>
      <c r="Q26" s="79"/>
      <c r="R26" s="79"/>
      <c r="S26" s="79"/>
      <c r="T26" s="79"/>
      <c r="U26" s="79" t="s">
        <v>307</v>
      </c>
      <c r="V26" s="79">
        <v>2</v>
      </c>
    </row>
    <row r="27" spans="1:22" ht="15">
      <c r="A27" s="79" t="s">
        <v>508</v>
      </c>
      <c r="B27" s="79">
        <v>3</v>
      </c>
      <c r="C27" s="79" t="s">
        <v>509</v>
      </c>
      <c r="D27" s="79">
        <v>2</v>
      </c>
      <c r="E27" s="79"/>
      <c r="F27" s="79"/>
      <c r="G27" s="79"/>
      <c r="H27" s="79"/>
      <c r="I27" s="79" t="s">
        <v>2199</v>
      </c>
      <c r="J27" s="79">
        <v>1</v>
      </c>
      <c r="K27" s="79"/>
      <c r="L27" s="79"/>
      <c r="M27" s="79"/>
      <c r="N27" s="79"/>
      <c r="O27" s="79"/>
      <c r="P27" s="79"/>
      <c r="Q27" s="79"/>
      <c r="R27" s="79"/>
      <c r="S27" s="79"/>
      <c r="T27" s="79"/>
      <c r="U27" s="79" t="s">
        <v>516</v>
      </c>
      <c r="V27" s="79">
        <v>1</v>
      </c>
    </row>
    <row r="28" spans="1:22" ht="15">
      <c r="A28" s="79" t="s">
        <v>516</v>
      </c>
      <c r="B28" s="79">
        <v>2</v>
      </c>
      <c r="C28" s="79" t="s">
        <v>307</v>
      </c>
      <c r="D28" s="79">
        <v>1</v>
      </c>
      <c r="E28" s="79"/>
      <c r="F28" s="79"/>
      <c r="G28" s="79"/>
      <c r="H28" s="79"/>
      <c r="I28" s="79" t="s">
        <v>511</v>
      </c>
      <c r="J28" s="79">
        <v>1</v>
      </c>
      <c r="K28" s="79"/>
      <c r="L28" s="79"/>
      <c r="M28" s="79"/>
      <c r="N28" s="79"/>
      <c r="O28" s="79"/>
      <c r="P28" s="79"/>
      <c r="Q28" s="79"/>
      <c r="R28" s="79"/>
      <c r="S28" s="79"/>
      <c r="T28" s="79"/>
      <c r="U28" s="79" t="s">
        <v>2825</v>
      </c>
      <c r="V28" s="79">
        <v>1</v>
      </c>
    </row>
    <row r="29" spans="1:22" ht="15">
      <c r="A29" s="79" t="s">
        <v>509</v>
      </c>
      <c r="B29" s="79">
        <v>2</v>
      </c>
      <c r="C29" s="79" t="s">
        <v>516</v>
      </c>
      <c r="D29" s="79">
        <v>1</v>
      </c>
      <c r="E29" s="79"/>
      <c r="F29" s="79"/>
      <c r="G29" s="79"/>
      <c r="H29" s="79"/>
      <c r="I29" s="79" t="s">
        <v>2832</v>
      </c>
      <c r="J29" s="79">
        <v>1</v>
      </c>
      <c r="K29" s="79"/>
      <c r="L29" s="79"/>
      <c r="M29" s="79"/>
      <c r="N29" s="79"/>
      <c r="O29" s="79"/>
      <c r="P29" s="79"/>
      <c r="Q29" s="79"/>
      <c r="R29" s="79"/>
      <c r="S29" s="79"/>
      <c r="T29" s="79"/>
      <c r="U29" s="79"/>
      <c r="V29" s="79"/>
    </row>
    <row r="30" spans="1:22" ht="15">
      <c r="A30" s="79" t="s">
        <v>2196</v>
      </c>
      <c r="B30" s="79">
        <v>1</v>
      </c>
      <c r="C30" s="79" t="s">
        <v>515</v>
      </c>
      <c r="D30" s="79">
        <v>1</v>
      </c>
      <c r="E30" s="79"/>
      <c r="F30" s="79"/>
      <c r="G30" s="79"/>
      <c r="H30" s="79"/>
      <c r="I30" s="79" t="s">
        <v>2833</v>
      </c>
      <c r="J30" s="79">
        <v>1</v>
      </c>
      <c r="K30" s="79"/>
      <c r="L30" s="79"/>
      <c r="M30" s="79"/>
      <c r="N30" s="79"/>
      <c r="O30" s="79"/>
      <c r="P30" s="79"/>
      <c r="Q30" s="79"/>
      <c r="R30" s="79"/>
      <c r="S30" s="79"/>
      <c r="T30" s="79"/>
      <c r="U30" s="79"/>
      <c r="V30" s="79"/>
    </row>
    <row r="31" spans="1:22" ht="15">
      <c r="A31" s="79" t="s">
        <v>515</v>
      </c>
      <c r="B31" s="79">
        <v>1</v>
      </c>
      <c r="C31" s="79" t="s">
        <v>513</v>
      </c>
      <c r="D31" s="79">
        <v>1</v>
      </c>
      <c r="E31" s="79"/>
      <c r="F31" s="79"/>
      <c r="G31" s="79"/>
      <c r="H31" s="79"/>
      <c r="I31" s="79" t="s">
        <v>2663</v>
      </c>
      <c r="J31" s="79">
        <v>1</v>
      </c>
      <c r="K31" s="79"/>
      <c r="L31" s="79"/>
      <c r="M31" s="79"/>
      <c r="N31" s="79"/>
      <c r="O31" s="79"/>
      <c r="P31" s="79"/>
      <c r="Q31" s="79"/>
      <c r="R31" s="79"/>
      <c r="S31" s="79"/>
      <c r="T31" s="79"/>
      <c r="U31" s="79"/>
      <c r="V31" s="79"/>
    </row>
    <row r="32" spans="1:22" ht="15">
      <c r="A32" s="79" t="s">
        <v>514</v>
      </c>
      <c r="B32" s="79">
        <v>1</v>
      </c>
      <c r="C32" s="79" t="s">
        <v>2827</v>
      </c>
      <c r="D32" s="79">
        <v>1</v>
      </c>
      <c r="E32" s="79"/>
      <c r="F32" s="79"/>
      <c r="G32" s="79"/>
      <c r="H32" s="79"/>
      <c r="I32" s="79" t="s">
        <v>2571</v>
      </c>
      <c r="J32" s="79">
        <v>1</v>
      </c>
      <c r="K32" s="79"/>
      <c r="L32" s="79"/>
      <c r="M32" s="79"/>
      <c r="N32" s="79"/>
      <c r="O32" s="79"/>
      <c r="P32" s="79"/>
      <c r="Q32" s="79"/>
      <c r="R32" s="79"/>
      <c r="S32" s="79"/>
      <c r="T32" s="79"/>
      <c r="U32" s="79"/>
      <c r="V32" s="79"/>
    </row>
    <row r="33" spans="1:22" ht="15">
      <c r="A33" s="79" t="s">
        <v>513</v>
      </c>
      <c r="B33" s="79">
        <v>1</v>
      </c>
      <c r="C33" s="79" t="s">
        <v>2828</v>
      </c>
      <c r="D33" s="79">
        <v>1</v>
      </c>
      <c r="E33" s="79"/>
      <c r="F33" s="79"/>
      <c r="G33" s="79"/>
      <c r="H33" s="79"/>
      <c r="I33" s="79" t="s">
        <v>2834</v>
      </c>
      <c r="J33" s="79">
        <v>1</v>
      </c>
      <c r="K33" s="79"/>
      <c r="L33" s="79"/>
      <c r="M33" s="79"/>
      <c r="N33" s="79"/>
      <c r="O33" s="79"/>
      <c r="P33" s="79"/>
      <c r="Q33" s="79"/>
      <c r="R33" s="79"/>
      <c r="S33" s="79"/>
      <c r="T33" s="79"/>
      <c r="U33" s="79"/>
      <c r="V33" s="79"/>
    </row>
    <row r="34" spans="1:22" ht="15">
      <c r="A34" s="79" t="s">
        <v>2825</v>
      </c>
      <c r="B34" s="79">
        <v>1</v>
      </c>
      <c r="C34" s="79" t="s">
        <v>506</v>
      </c>
      <c r="D34" s="79">
        <v>1</v>
      </c>
      <c r="E34" s="79"/>
      <c r="F34" s="79"/>
      <c r="G34" s="79"/>
      <c r="H34" s="79"/>
      <c r="I34" s="79" t="s">
        <v>2835</v>
      </c>
      <c r="J34" s="79">
        <v>1</v>
      </c>
      <c r="K34" s="79"/>
      <c r="L34" s="79"/>
      <c r="M34" s="79"/>
      <c r="N34" s="79"/>
      <c r="O34" s="79"/>
      <c r="P34" s="79"/>
      <c r="Q34" s="79"/>
      <c r="R34" s="79"/>
      <c r="S34" s="79"/>
      <c r="T34" s="79"/>
      <c r="U34" s="79"/>
      <c r="V34" s="79"/>
    </row>
    <row r="35" spans="1:22" ht="15">
      <c r="A35" s="79" t="s">
        <v>2199</v>
      </c>
      <c r="B35" s="79">
        <v>1</v>
      </c>
      <c r="C35" s="79"/>
      <c r="D35" s="79"/>
      <c r="E35" s="79"/>
      <c r="F35" s="79"/>
      <c r="G35" s="79"/>
      <c r="H35" s="79"/>
      <c r="I35" s="79" t="s">
        <v>2836</v>
      </c>
      <c r="J35" s="79">
        <v>1</v>
      </c>
      <c r="K35" s="79"/>
      <c r="L35" s="79"/>
      <c r="M35" s="79"/>
      <c r="N35" s="79"/>
      <c r="O35" s="79"/>
      <c r="P35" s="79"/>
      <c r="Q35" s="79"/>
      <c r="R35" s="79"/>
      <c r="S35" s="79"/>
      <c r="T35" s="79"/>
      <c r="U35" s="79"/>
      <c r="V35" s="79"/>
    </row>
    <row r="38" spans="1:22" ht="15" customHeight="1">
      <c r="A38" s="13" t="s">
        <v>2847</v>
      </c>
      <c r="B38" s="13" t="s">
        <v>2778</v>
      </c>
      <c r="C38" s="13" t="s">
        <v>2848</v>
      </c>
      <c r="D38" s="13" t="s">
        <v>2781</v>
      </c>
      <c r="E38" s="79" t="s">
        <v>2849</v>
      </c>
      <c r="F38" s="79" t="s">
        <v>2783</v>
      </c>
      <c r="G38" s="13" t="s">
        <v>2850</v>
      </c>
      <c r="H38" s="13" t="s">
        <v>2785</v>
      </c>
      <c r="I38" s="13" t="s">
        <v>2851</v>
      </c>
      <c r="J38" s="13" t="s">
        <v>2787</v>
      </c>
      <c r="K38" s="79" t="s">
        <v>2852</v>
      </c>
      <c r="L38" s="79" t="s">
        <v>2789</v>
      </c>
      <c r="M38" s="13" t="s">
        <v>2853</v>
      </c>
      <c r="N38" s="13" t="s">
        <v>2791</v>
      </c>
      <c r="O38" s="79" t="s">
        <v>2854</v>
      </c>
      <c r="P38" s="79" t="s">
        <v>2793</v>
      </c>
      <c r="Q38" s="79" t="s">
        <v>2855</v>
      </c>
      <c r="R38" s="79" t="s">
        <v>2795</v>
      </c>
      <c r="S38" s="79" t="s">
        <v>2856</v>
      </c>
      <c r="T38" s="79" t="s">
        <v>2797</v>
      </c>
      <c r="U38" s="13" t="s">
        <v>2857</v>
      </c>
      <c r="V38" s="13" t="s">
        <v>2798</v>
      </c>
    </row>
    <row r="39" spans="1:22" ht="15">
      <c r="A39" s="87" t="s">
        <v>2492</v>
      </c>
      <c r="B39" s="87">
        <v>64</v>
      </c>
      <c r="C39" s="87" t="s">
        <v>308</v>
      </c>
      <c r="D39" s="87">
        <v>55</v>
      </c>
      <c r="E39" s="87"/>
      <c r="F39" s="87"/>
      <c r="G39" s="87" t="s">
        <v>380</v>
      </c>
      <c r="H39" s="87">
        <v>2</v>
      </c>
      <c r="I39" s="87" t="s">
        <v>307</v>
      </c>
      <c r="J39" s="87">
        <v>6</v>
      </c>
      <c r="K39" s="87"/>
      <c r="L39" s="87"/>
      <c r="M39" s="87" t="s">
        <v>389</v>
      </c>
      <c r="N39" s="87">
        <v>3</v>
      </c>
      <c r="O39" s="87"/>
      <c r="P39" s="87"/>
      <c r="Q39" s="87"/>
      <c r="R39" s="87"/>
      <c r="S39" s="87"/>
      <c r="T39" s="87"/>
      <c r="U39" s="87" t="s">
        <v>307</v>
      </c>
      <c r="V39" s="87">
        <v>9</v>
      </c>
    </row>
    <row r="40" spans="1:22" ht="15">
      <c r="A40" s="87" t="s">
        <v>2493</v>
      </c>
      <c r="B40" s="87">
        <v>105</v>
      </c>
      <c r="C40" s="87" t="s">
        <v>307</v>
      </c>
      <c r="D40" s="87">
        <v>46</v>
      </c>
      <c r="E40" s="87"/>
      <c r="F40" s="87"/>
      <c r="G40" s="87" t="s">
        <v>381</v>
      </c>
      <c r="H40" s="87">
        <v>2</v>
      </c>
      <c r="I40" s="87" t="s">
        <v>349</v>
      </c>
      <c r="J40" s="87">
        <v>4</v>
      </c>
      <c r="K40" s="87"/>
      <c r="L40" s="87"/>
      <c r="M40" s="87" t="s">
        <v>310</v>
      </c>
      <c r="N40" s="87">
        <v>3</v>
      </c>
      <c r="O40" s="87"/>
      <c r="P40" s="87"/>
      <c r="Q40" s="87"/>
      <c r="R40" s="87"/>
      <c r="S40" s="87"/>
      <c r="T40" s="87"/>
      <c r="U40" s="87" t="s">
        <v>2497</v>
      </c>
      <c r="V40" s="87">
        <v>4</v>
      </c>
    </row>
    <row r="41" spans="1:22" ht="15">
      <c r="A41" s="87" t="s">
        <v>2494</v>
      </c>
      <c r="B41" s="87">
        <v>0</v>
      </c>
      <c r="C41" s="87" t="s">
        <v>391</v>
      </c>
      <c r="D41" s="87">
        <v>16</v>
      </c>
      <c r="E41" s="87"/>
      <c r="F41" s="87"/>
      <c r="G41" s="87" t="s">
        <v>2563</v>
      </c>
      <c r="H41" s="87">
        <v>2</v>
      </c>
      <c r="I41" s="87" t="s">
        <v>2577</v>
      </c>
      <c r="J41" s="87">
        <v>3</v>
      </c>
      <c r="K41" s="87"/>
      <c r="L41" s="87"/>
      <c r="M41" s="87" t="s">
        <v>2703</v>
      </c>
      <c r="N41" s="87">
        <v>2</v>
      </c>
      <c r="O41" s="87"/>
      <c r="P41" s="87"/>
      <c r="Q41" s="87"/>
      <c r="R41" s="87"/>
      <c r="S41" s="87"/>
      <c r="T41" s="87"/>
      <c r="U41" s="87" t="s">
        <v>2574</v>
      </c>
      <c r="V41" s="87">
        <v>3</v>
      </c>
    </row>
    <row r="42" spans="1:22" ht="15">
      <c r="A42" s="87" t="s">
        <v>2495</v>
      </c>
      <c r="B42" s="87">
        <v>2900</v>
      </c>
      <c r="C42" s="87" t="s">
        <v>2498</v>
      </c>
      <c r="D42" s="87">
        <v>14</v>
      </c>
      <c r="E42" s="87"/>
      <c r="F42" s="87"/>
      <c r="G42" s="87" t="s">
        <v>2500</v>
      </c>
      <c r="H42" s="87">
        <v>2</v>
      </c>
      <c r="I42" s="87" t="s">
        <v>2509</v>
      </c>
      <c r="J42" s="87">
        <v>2</v>
      </c>
      <c r="K42" s="87"/>
      <c r="L42" s="87"/>
      <c r="M42" s="87" t="s">
        <v>2704</v>
      </c>
      <c r="N42" s="87">
        <v>2</v>
      </c>
      <c r="O42" s="87"/>
      <c r="P42" s="87"/>
      <c r="Q42" s="87"/>
      <c r="R42" s="87"/>
      <c r="S42" s="87"/>
      <c r="T42" s="87"/>
      <c r="U42" s="87" t="s">
        <v>2597</v>
      </c>
      <c r="V42" s="87">
        <v>3</v>
      </c>
    </row>
    <row r="43" spans="1:22" ht="15">
      <c r="A43" s="87" t="s">
        <v>2496</v>
      </c>
      <c r="B43" s="87">
        <v>3069</v>
      </c>
      <c r="C43" s="87" t="s">
        <v>2499</v>
      </c>
      <c r="D43" s="87">
        <v>14</v>
      </c>
      <c r="E43" s="87"/>
      <c r="F43" s="87"/>
      <c r="G43" s="87" t="s">
        <v>2564</v>
      </c>
      <c r="H43" s="87">
        <v>2</v>
      </c>
      <c r="I43" s="87" t="s">
        <v>403</v>
      </c>
      <c r="J43" s="87">
        <v>2</v>
      </c>
      <c r="K43" s="87"/>
      <c r="L43" s="87"/>
      <c r="M43" s="87" t="s">
        <v>388</v>
      </c>
      <c r="N43" s="87">
        <v>2</v>
      </c>
      <c r="O43" s="87"/>
      <c r="P43" s="87"/>
      <c r="Q43" s="87"/>
      <c r="R43" s="87"/>
      <c r="S43" s="87"/>
      <c r="T43" s="87"/>
      <c r="U43" s="87" t="s">
        <v>2503</v>
      </c>
      <c r="V43" s="87">
        <v>3</v>
      </c>
    </row>
    <row r="44" spans="1:22" ht="15">
      <c r="A44" s="87" t="s">
        <v>307</v>
      </c>
      <c r="B44" s="87">
        <v>68</v>
      </c>
      <c r="C44" s="87" t="s">
        <v>2501</v>
      </c>
      <c r="D44" s="87">
        <v>12</v>
      </c>
      <c r="E44" s="87"/>
      <c r="F44" s="87"/>
      <c r="G44" s="87" t="s">
        <v>2615</v>
      </c>
      <c r="H44" s="87">
        <v>2</v>
      </c>
      <c r="I44" s="87" t="s">
        <v>2656</v>
      </c>
      <c r="J44" s="87">
        <v>2</v>
      </c>
      <c r="K44" s="87"/>
      <c r="L44" s="87"/>
      <c r="M44" s="87" t="s">
        <v>387</v>
      </c>
      <c r="N44" s="87">
        <v>2</v>
      </c>
      <c r="O44" s="87"/>
      <c r="P44" s="87"/>
      <c r="Q44" s="87"/>
      <c r="R44" s="87"/>
      <c r="S44" s="87"/>
      <c r="T44" s="87"/>
      <c r="U44" s="87" t="s">
        <v>2539</v>
      </c>
      <c r="V44" s="87">
        <v>2</v>
      </c>
    </row>
    <row r="45" spans="1:22" ht="15">
      <c r="A45" s="87" t="s">
        <v>308</v>
      </c>
      <c r="B45" s="87">
        <v>58</v>
      </c>
      <c r="C45" s="87" t="s">
        <v>2502</v>
      </c>
      <c r="D45" s="87">
        <v>12</v>
      </c>
      <c r="E45" s="87"/>
      <c r="F45" s="87"/>
      <c r="G45" s="87"/>
      <c r="H45" s="87"/>
      <c r="I45" s="87" t="s">
        <v>2575</v>
      </c>
      <c r="J45" s="87">
        <v>2</v>
      </c>
      <c r="K45" s="87"/>
      <c r="L45" s="87"/>
      <c r="M45" s="87" t="s">
        <v>386</v>
      </c>
      <c r="N45" s="87">
        <v>2</v>
      </c>
      <c r="O45" s="87"/>
      <c r="P45" s="87"/>
      <c r="Q45" s="87"/>
      <c r="R45" s="87"/>
      <c r="S45" s="87"/>
      <c r="T45" s="87"/>
      <c r="U45" s="87" t="s">
        <v>2724</v>
      </c>
      <c r="V45" s="87">
        <v>2</v>
      </c>
    </row>
    <row r="46" spans="1:22" ht="15">
      <c r="A46" s="87" t="s">
        <v>2497</v>
      </c>
      <c r="B46" s="87">
        <v>19</v>
      </c>
      <c r="C46" s="87" t="s">
        <v>2500</v>
      </c>
      <c r="D46" s="87">
        <v>11</v>
      </c>
      <c r="E46" s="87"/>
      <c r="F46" s="87"/>
      <c r="G46" s="87"/>
      <c r="H46" s="87"/>
      <c r="I46" s="87" t="s">
        <v>2576</v>
      </c>
      <c r="J46" s="87">
        <v>2</v>
      </c>
      <c r="K46" s="87"/>
      <c r="L46" s="87"/>
      <c r="M46" s="87" t="s">
        <v>385</v>
      </c>
      <c r="N46" s="87">
        <v>2</v>
      </c>
      <c r="O46" s="87"/>
      <c r="P46" s="87"/>
      <c r="Q46" s="87"/>
      <c r="R46" s="87"/>
      <c r="S46" s="87"/>
      <c r="T46" s="87"/>
      <c r="U46" s="87" t="s">
        <v>2725</v>
      </c>
      <c r="V46" s="87">
        <v>2</v>
      </c>
    </row>
    <row r="47" spans="1:22" ht="15">
      <c r="A47" s="87" t="s">
        <v>391</v>
      </c>
      <c r="B47" s="87">
        <v>16</v>
      </c>
      <c r="C47" s="87" t="s">
        <v>2497</v>
      </c>
      <c r="D47" s="87">
        <v>8</v>
      </c>
      <c r="E47" s="87"/>
      <c r="F47" s="87"/>
      <c r="G47" s="87"/>
      <c r="H47" s="87"/>
      <c r="I47" s="87" t="s">
        <v>2539</v>
      </c>
      <c r="J47" s="87">
        <v>2</v>
      </c>
      <c r="K47" s="87"/>
      <c r="L47" s="87"/>
      <c r="M47" s="87" t="s">
        <v>384</v>
      </c>
      <c r="N47" s="87">
        <v>2</v>
      </c>
      <c r="O47" s="87"/>
      <c r="P47" s="87"/>
      <c r="Q47" s="87"/>
      <c r="R47" s="87"/>
      <c r="S47" s="87"/>
      <c r="T47" s="87"/>
      <c r="U47" s="87" t="s">
        <v>2522</v>
      </c>
      <c r="V47" s="87">
        <v>2</v>
      </c>
    </row>
    <row r="48" spans="1:22" ht="15">
      <c r="A48" s="87" t="s">
        <v>2498</v>
      </c>
      <c r="B48" s="87">
        <v>14</v>
      </c>
      <c r="C48" s="87" t="s">
        <v>392</v>
      </c>
      <c r="D48" s="87">
        <v>8</v>
      </c>
      <c r="E48" s="87"/>
      <c r="F48" s="87"/>
      <c r="G48" s="87"/>
      <c r="H48" s="87"/>
      <c r="I48" s="87" t="s">
        <v>2659</v>
      </c>
      <c r="J48" s="87">
        <v>2</v>
      </c>
      <c r="K48" s="87"/>
      <c r="L48" s="87"/>
      <c r="M48" s="87" t="s">
        <v>383</v>
      </c>
      <c r="N48" s="87">
        <v>2</v>
      </c>
      <c r="O48" s="87"/>
      <c r="P48" s="87"/>
      <c r="Q48" s="87"/>
      <c r="R48" s="87"/>
      <c r="S48" s="87"/>
      <c r="T48" s="87"/>
      <c r="U48" s="87" t="s">
        <v>2649</v>
      </c>
      <c r="V48" s="87">
        <v>2</v>
      </c>
    </row>
    <row r="51" spans="1:22" ht="15" customHeight="1">
      <c r="A51" s="13" t="s">
        <v>2871</v>
      </c>
      <c r="B51" s="13" t="s">
        <v>2778</v>
      </c>
      <c r="C51" s="13" t="s">
        <v>2882</v>
      </c>
      <c r="D51" s="13" t="s">
        <v>2781</v>
      </c>
      <c r="E51" s="79" t="s">
        <v>2884</v>
      </c>
      <c r="F51" s="79" t="s">
        <v>2783</v>
      </c>
      <c r="G51" s="13" t="s">
        <v>2885</v>
      </c>
      <c r="H51" s="13" t="s">
        <v>2785</v>
      </c>
      <c r="I51" s="79" t="s">
        <v>2888</v>
      </c>
      <c r="J51" s="79" t="s">
        <v>2787</v>
      </c>
      <c r="K51" s="79" t="s">
        <v>2889</v>
      </c>
      <c r="L51" s="79" t="s">
        <v>2789</v>
      </c>
      <c r="M51" s="13" t="s">
        <v>2890</v>
      </c>
      <c r="N51" s="13" t="s">
        <v>2791</v>
      </c>
      <c r="O51" s="79" t="s">
        <v>2899</v>
      </c>
      <c r="P51" s="79" t="s">
        <v>2793</v>
      </c>
      <c r="Q51" s="79" t="s">
        <v>2900</v>
      </c>
      <c r="R51" s="79" t="s">
        <v>2795</v>
      </c>
      <c r="S51" s="79" t="s">
        <v>2901</v>
      </c>
      <c r="T51" s="79" t="s">
        <v>2797</v>
      </c>
      <c r="U51" s="13" t="s">
        <v>2902</v>
      </c>
      <c r="V51" s="13" t="s">
        <v>2798</v>
      </c>
    </row>
    <row r="52" spans="1:22" ht="15">
      <c r="A52" s="87" t="s">
        <v>2872</v>
      </c>
      <c r="B52" s="87">
        <v>16</v>
      </c>
      <c r="C52" s="87" t="s">
        <v>2872</v>
      </c>
      <c r="D52" s="87">
        <v>16</v>
      </c>
      <c r="E52" s="87"/>
      <c r="F52" s="87"/>
      <c r="G52" s="87" t="s">
        <v>2886</v>
      </c>
      <c r="H52" s="87">
        <v>2</v>
      </c>
      <c r="I52" s="87"/>
      <c r="J52" s="87"/>
      <c r="K52" s="87"/>
      <c r="L52" s="87"/>
      <c r="M52" s="87" t="s">
        <v>2891</v>
      </c>
      <c r="N52" s="87">
        <v>2</v>
      </c>
      <c r="O52" s="87"/>
      <c r="P52" s="87"/>
      <c r="Q52" s="87"/>
      <c r="R52" s="87"/>
      <c r="S52" s="87"/>
      <c r="T52" s="87"/>
      <c r="U52" s="87" t="s">
        <v>2903</v>
      </c>
      <c r="V52" s="87">
        <v>3</v>
      </c>
    </row>
    <row r="53" spans="1:22" ht="15">
      <c r="A53" s="87" t="s">
        <v>2873</v>
      </c>
      <c r="B53" s="87">
        <v>16</v>
      </c>
      <c r="C53" s="87" t="s">
        <v>2873</v>
      </c>
      <c r="D53" s="87">
        <v>16</v>
      </c>
      <c r="E53" s="87"/>
      <c r="F53" s="87"/>
      <c r="G53" s="87" t="s">
        <v>2887</v>
      </c>
      <c r="H53" s="87">
        <v>2</v>
      </c>
      <c r="I53" s="87"/>
      <c r="J53" s="87"/>
      <c r="K53" s="87"/>
      <c r="L53" s="87"/>
      <c r="M53" s="87" t="s">
        <v>2892</v>
      </c>
      <c r="N53" s="87">
        <v>2</v>
      </c>
      <c r="O53" s="87"/>
      <c r="P53" s="87"/>
      <c r="Q53" s="87"/>
      <c r="R53" s="87"/>
      <c r="S53" s="87"/>
      <c r="T53" s="87"/>
      <c r="U53" s="87" t="s">
        <v>2904</v>
      </c>
      <c r="V53" s="87">
        <v>2</v>
      </c>
    </row>
    <row r="54" spans="1:22" ht="15">
      <c r="A54" s="87" t="s">
        <v>2874</v>
      </c>
      <c r="B54" s="87">
        <v>14</v>
      </c>
      <c r="C54" s="87" t="s">
        <v>2874</v>
      </c>
      <c r="D54" s="87">
        <v>14</v>
      </c>
      <c r="E54" s="87"/>
      <c r="F54" s="87"/>
      <c r="G54" s="87"/>
      <c r="H54" s="87"/>
      <c r="I54" s="87"/>
      <c r="J54" s="87"/>
      <c r="K54" s="87"/>
      <c r="L54" s="87"/>
      <c r="M54" s="87" t="s">
        <v>2893</v>
      </c>
      <c r="N54" s="87">
        <v>2</v>
      </c>
      <c r="O54" s="87"/>
      <c r="P54" s="87"/>
      <c r="Q54" s="87"/>
      <c r="R54" s="87"/>
      <c r="S54" s="87"/>
      <c r="T54" s="87"/>
      <c r="U54" s="87"/>
      <c r="V54" s="87"/>
    </row>
    <row r="55" spans="1:22" ht="15">
      <c r="A55" s="87" t="s">
        <v>2875</v>
      </c>
      <c r="B55" s="87">
        <v>10</v>
      </c>
      <c r="C55" s="87" t="s">
        <v>2875</v>
      </c>
      <c r="D55" s="87">
        <v>9</v>
      </c>
      <c r="E55" s="87"/>
      <c r="F55" s="87"/>
      <c r="G55" s="87"/>
      <c r="H55" s="87"/>
      <c r="I55" s="87"/>
      <c r="J55" s="87"/>
      <c r="K55" s="87"/>
      <c r="L55" s="87"/>
      <c r="M55" s="87" t="s">
        <v>2894</v>
      </c>
      <c r="N55" s="87">
        <v>2</v>
      </c>
      <c r="O55" s="87"/>
      <c r="P55" s="87"/>
      <c r="Q55" s="87"/>
      <c r="R55" s="87"/>
      <c r="S55" s="87"/>
      <c r="T55" s="87"/>
      <c r="U55" s="87"/>
      <c r="V55" s="87"/>
    </row>
    <row r="56" spans="1:22" ht="15">
      <c r="A56" s="87" t="s">
        <v>2876</v>
      </c>
      <c r="B56" s="87">
        <v>8</v>
      </c>
      <c r="C56" s="87" t="s">
        <v>2876</v>
      </c>
      <c r="D56" s="87">
        <v>8</v>
      </c>
      <c r="E56" s="87"/>
      <c r="F56" s="87"/>
      <c r="G56" s="87"/>
      <c r="H56" s="87"/>
      <c r="I56" s="87"/>
      <c r="J56" s="87"/>
      <c r="K56" s="87"/>
      <c r="L56" s="87"/>
      <c r="M56" s="87" t="s">
        <v>2895</v>
      </c>
      <c r="N56" s="87">
        <v>2</v>
      </c>
      <c r="O56" s="87"/>
      <c r="P56" s="87"/>
      <c r="Q56" s="87"/>
      <c r="R56" s="87"/>
      <c r="S56" s="87"/>
      <c r="T56" s="87"/>
      <c r="U56" s="87"/>
      <c r="V56" s="87"/>
    </row>
    <row r="57" spans="1:22" ht="15">
      <c r="A57" s="87" t="s">
        <v>2877</v>
      </c>
      <c r="B57" s="87">
        <v>7</v>
      </c>
      <c r="C57" s="87" t="s">
        <v>2877</v>
      </c>
      <c r="D57" s="87">
        <v>7</v>
      </c>
      <c r="E57" s="87"/>
      <c r="F57" s="87"/>
      <c r="G57" s="87"/>
      <c r="H57" s="87"/>
      <c r="I57" s="87"/>
      <c r="J57" s="87"/>
      <c r="K57" s="87"/>
      <c r="L57" s="87"/>
      <c r="M57" s="87" t="s">
        <v>2896</v>
      </c>
      <c r="N57" s="87">
        <v>2</v>
      </c>
      <c r="O57" s="87"/>
      <c r="P57" s="87"/>
      <c r="Q57" s="87"/>
      <c r="R57" s="87"/>
      <c r="S57" s="87"/>
      <c r="T57" s="87"/>
      <c r="U57" s="87"/>
      <c r="V57" s="87"/>
    </row>
    <row r="58" spans="1:22" ht="15">
      <c r="A58" s="87" t="s">
        <v>2878</v>
      </c>
      <c r="B58" s="87">
        <v>7</v>
      </c>
      <c r="C58" s="87" t="s">
        <v>2878</v>
      </c>
      <c r="D58" s="87">
        <v>7</v>
      </c>
      <c r="E58" s="87"/>
      <c r="F58" s="87"/>
      <c r="G58" s="87"/>
      <c r="H58" s="87"/>
      <c r="I58" s="87"/>
      <c r="J58" s="87"/>
      <c r="K58" s="87"/>
      <c r="L58" s="87"/>
      <c r="M58" s="87" t="s">
        <v>2897</v>
      </c>
      <c r="N58" s="87">
        <v>2</v>
      </c>
      <c r="O58" s="87"/>
      <c r="P58" s="87"/>
      <c r="Q58" s="87"/>
      <c r="R58" s="87"/>
      <c r="S58" s="87"/>
      <c r="T58" s="87"/>
      <c r="U58" s="87"/>
      <c r="V58" s="87"/>
    </row>
    <row r="59" spans="1:22" ht="15">
      <c r="A59" s="87" t="s">
        <v>2879</v>
      </c>
      <c r="B59" s="87">
        <v>5</v>
      </c>
      <c r="C59" s="87" t="s">
        <v>2879</v>
      </c>
      <c r="D59" s="87">
        <v>4</v>
      </c>
      <c r="E59" s="87"/>
      <c r="F59" s="87"/>
      <c r="G59" s="87"/>
      <c r="H59" s="87"/>
      <c r="I59" s="87"/>
      <c r="J59" s="87"/>
      <c r="K59" s="87"/>
      <c r="L59" s="87"/>
      <c r="M59" s="87" t="s">
        <v>2898</v>
      </c>
      <c r="N59" s="87">
        <v>2</v>
      </c>
      <c r="O59" s="87"/>
      <c r="P59" s="87"/>
      <c r="Q59" s="87"/>
      <c r="R59" s="87"/>
      <c r="S59" s="87"/>
      <c r="T59" s="87"/>
      <c r="U59" s="87"/>
      <c r="V59" s="87"/>
    </row>
    <row r="60" spans="1:22" ht="15">
      <c r="A60" s="87" t="s">
        <v>2880</v>
      </c>
      <c r="B60" s="87">
        <v>4</v>
      </c>
      <c r="C60" s="87" t="s">
        <v>2880</v>
      </c>
      <c r="D60" s="87">
        <v>4</v>
      </c>
      <c r="E60" s="87"/>
      <c r="F60" s="87"/>
      <c r="G60" s="87"/>
      <c r="H60" s="87"/>
      <c r="I60" s="87"/>
      <c r="J60" s="87"/>
      <c r="K60" s="87"/>
      <c r="L60" s="87"/>
      <c r="M60" s="87"/>
      <c r="N60" s="87"/>
      <c r="O60" s="87"/>
      <c r="P60" s="87"/>
      <c r="Q60" s="87"/>
      <c r="R60" s="87"/>
      <c r="S60" s="87"/>
      <c r="T60" s="87"/>
      <c r="U60" s="87"/>
      <c r="V60" s="87"/>
    </row>
    <row r="61" spans="1:22" ht="15">
      <c r="A61" s="87" t="s">
        <v>2881</v>
      </c>
      <c r="B61" s="87">
        <v>3</v>
      </c>
      <c r="C61" s="87" t="s">
        <v>2883</v>
      </c>
      <c r="D61" s="87">
        <v>3</v>
      </c>
      <c r="E61" s="87"/>
      <c r="F61" s="87"/>
      <c r="G61" s="87"/>
      <c r="H61" s="87"/>
      <c r="I61" s="87"/>
      <c r="J61" s="87"/>
      <c r="K61" s="87"/>
      <c r="L61" s="87"/>
      <c r="M61" s="87"/>
      <c r="N61" s="87"/>
      <c r="O61" s="87"/>
      <c r="P61" s="87"/>
      <c r="Q61" s="87"/>
      <c r="R61" s="87"/>
      <c r="S61" s="87"/>
      <c r="T61" s="87"/>
      <c r="U61" s="87"/>
      <c r="V61" s="87"/>
    </row>
    <row r="64" spans="1:22" ht="15" customHeight="1">
      <c r="A64" s="13" t="s">
        <v>2911</v>
      </c>
      <c r="B64" s="13" t="s">
        <v>2778</v>
      </c>
      <c r="C64" s="13" t="s">
        <v>2913</v>
      </c>
      <c r="D64" s="13" t="s">
        <v>2781</v>
      </c>
      <c r="E64" s="13" t="s">
        <v>2914</v>
      </c>
      <c r="F64" s="13" t="s">
        <v>2783</v>
      </c>
      <c r="G64" s="13" t="s">
        <v>2918</v>
      </c>
      <c r="H64" s="13" t="s">
        <v>2785</v>
      </c>
      <c r="I64" s="13" t="s">
        <v>2920</v>
      </c>
      <c r="J64" s="13" t="s">
        <v>2787</v>
      </c>
      <c r="K64" s="13" t="s">
        <v>2922</v>
      </c>
      <c r="L64" s="13" t="s">
        <v>2789</v>
      </c>
      <c r="M64" s="13" t="s">
        <v>2924</v>
      </c>
      <c r="N64" s="13" t="s">
        <v>2791</v>
      </c>
      <c r="O64" s="13" t="s">
        <v>2926</v>
      </c>
      <c r="P64" s="13" t="s">
        <v>2793</v>
      </c>
      <c r="Q64" s="13" t="s">
        <v>2928</v>
      </c>
      <c r="R64" s="13" t="s">
        <v>2795</v>
      </c>
      <c r="S64" s="13" t="s">
        <v>2930</v>
      </c>
      <c r="T64" s="13" t="s">
        <v>2797</v>
      </c>
      <c r="U64" s="13" t="s">
        <v>2932</v>
      </c>
      <c r="V64" s="13" t="s">
        <v>2798</v>
      </c>
    </row>
    <row r="65" spans="1:22" ht="15">
      <c r="A65" s="79" t="s">
        <v>308</v>
      </c>
      <c r="B65" s="79">
        <v>37</v>
      </c>
      <c r="C65" s="79" t="s">
        <v>308</v>
      </c>
      <c r="D65" s="79">
        <v>34</v>
      </c>
      <c r="E65" s="79" t="s">
        <v>308</v>
      </c>
      <c r="F65" s="79">
        <v>1</v>
      </c>
      <c r="G65" s="79" t="s">
        <v>413</v>
      </c>
      <c r="H65" s="79">
        <v>1</v>
      </c>
      <c r="I65" s="79" t="s">
        <v>405</v>
      </c>
      <c r="J65" s="79">
        <v>1</v>
      </c>
      <c r="K65" s="79" t="s">
        <v>361</v>
      </c>
      <c r="L65" s="79">
        <v>1</v>
      </c>
      <c r="M65" s="79" t="s">
        <v>390</v>
      </c>
      <c r="N65" s="79">
        <v>2</v>
      </c>
      <c r="O65" s="79" t="s">
        <v>308</v>
      </c>
      <c r="P65" s="79">
        <v>1</v>
      </c>
      <c r="Q65" s="79" t="s">
        <v>320</v>
      </c>
      <c r="R65" s="79">
        <v>1</v>
      </c>
      <c r="S65" s="79" t="s">
        <v>314</v>
      </c>
      <c r="T65" s="79">
        <v>1</v>
      </c>
      <c r="U65" s="79" t="s">
        <v>287</v>
      </c>
      <c r="V65" s="79">
        <v>1</v>
      </c>
    </row>
    <row r="66" spans="1:22" ht="15">
      <c r="A66" s="79" t="s">
        <v>392</v>
      </c>
      <c r="B66" s="79">
        <v>8</v>
      </c>
      <c r="C66" s="79" t="s">
        <v>392</v>
      </c>
      <c r="D66" s="79">
        <v>8</v>
      </c>
      <c r="E66" s="79"/>
      <c r="F66" s="79"/>
      <c r="G66" s="79" t="s">
        <v>381</v>
      </c>
      <c r="H66" s="79">
        <v>1</v>
      </c>
      <c r="I66" s="79" t="s">
        <v>393</v>
      </c>
      <c r="J66" s="79">
        <v>1</v>
      </c>
      <c r="K66" s="79"/>
      <c r="L66" s="79"/>
      <c r="M66" s="79" t="s">
        <v>278</v>
      </c>
      <c r="N66" s="79">
        <v>1</v>
      </c>
      <c r="O66" s="79"/>
      <c r="P66" s="79"/>
      <c r="Q66" s="79"/>
      <c r="R66" s="79"/>
      <c r="S66" s="79"/>
      <c r="T66" s="79"/>
      <c r="U66" s="79"/>
      <c r="V66" s="79"/>
    </row>
    <row r="67" spans="1:22" ht="15">
      <c r="A67" s="79" t="s">
        <v>279</v>
      </c>
      <c r="B67" s="79">
        <v>7</v>
      </c>
      <c r="C67" s="79" t="s">
        <v>279</v>
      </c>
      <c r="D67" s="79">
        <v>7</v>
      </c>
      <c r="E67" s="79"/>
      <c r="F67" s="79"/>
      <c r="G67" s="79"/>
      <c r="H67" s="79"/>
      <c r="I67" s="79" t="s">
        <v>394</v>
      </c>
      <c r="J67" s="79">
        <v>1</v>
      </c>
      <c r="K67" s="79"/>
      <c r="L67" s="79"/>
      <c r="M67" s="79" t="s">
        <v>310</v>
      </c>
      <c r="N67" s="79">
        <v>1</v>
      </c>
      <c r="O67" s="79"/>
      <c r="P67" s="79"/>
      <c r="Q67" s="79"/>
      <c r="R67" s="79"/>
      <c r="S67" s="79"/>
      <c r="T67" s="79"/>
      <c r="U67" s="79"/>
      <c r="V67" s="79"/>
    </row>
    <row r="68" spans="1:22" ht="15">
      <c r="A68" s="79" t="s">
        <v>307</v>
      </c>
      <c r="B68" s="79">
        <v>5</v>
      </c>
      <c r="C68" s="79" t="s">
        <v>307</v>
      </c>
      <c r="D68" s="79">
        <v>5</v>
      </c>
      <c r="E68" s="79"/>
      <c r="F68" s="79"/>
      <c r="G68" s="79"/>
      <c r="H68" s="79"/>
      <c r="I68" s="79" t="s">
        <v>402</v>
      </c>
      <c r="J68" s="79">
        <v>1</v>
      </c>
      <c r="K68" s="79"/>
      <c r="L68" s="79"/>
      <c r="M68" s="79"/>
      <c r="N68" s="79"/>
      <c r="O68" s="79"/>
      <c r="P68" s="79"/>
      <c r="Q68" s="79"/>
      <c r="R68" s="79"/>
      <c r="S68" s="79"/>
      <c r="T68" s="79"/>
      <c r="U68" s="79"/>
      <c r="V68" s="79"/>
    </row>
    <row r="69" spans="1:22" ht="15">
      <c r="A69" s="79" t="s">
        <v>409</v>
      </c>
      <c r="B69" s="79">
        <v>3</v>
      </c>
      <c r="C69" s="79" t="s">
        <v>349</v>
      </c>
      <c r="D69" s="79">
        <v>1</v>
      </c>
      <c r="E69" s="79"/>
      <c r="F69" s="79"/>
      <c r="G69" s="79"/>
      <c r="H69" s="79"/>
      <c r="I69" s="79" t="s">
        <v>349</v>
      </c>
      <c r="J69" s="79">
        <v>1</v>
      </c>
      <c r="K69" s="79"/>
      <c r="L69" s="79"/>
      <c r="M69" s="79"/>
      <c r="N69" s="79"/>
      <c r="O69" s="79"/>
      <c r="P69" s="79"/>
      <c r="Q69" s="79"/>
      <c r="R69" s="79"/>
      <c r="S69" s="79"/>
      <c r="T69" s="79"/>
      <c r="U69" s="79"/>
      <c r="V69" s="79"/>
    </row>
    <row r="70" spans="1:22" ht="15">
      <c r="A70" s="79" t="s">
        <v>407</v>
      </c>
      <c r="B70" s="79">
        <v>3</v>
      </c>
      <c r="C70" s="79" t="s">
        <v>391</v>
      </c>
      <c r="D70" s="79">
        <v>1</v>
      </c>
      <c r="E70" s="79"/>
      <c r="F70" s="79"/>
      <c r="G70" s="79"/>
      <c r="H70" s="79"/>
      <c r="I70" s="79"/>
      <c r="J70" s="79"/>
      <c r="K70" s="79"/>
      <c r="L70" s="79"/>
      <c r="M70" s="79"/>
      <c r="N70" s="79"/>
      <c r="O70" s="79"/>
      <c r="P70" s="79"/>
      <c r="Q70" s="79"/>
      <c r="R70" s="79"/>
      <c r="S70" s="79"/>
      <c r="T70" s="79"/>
      <c r="U70" s="79"/>
      <c r="V70" s="79"/>
    </row>
    <row r="71" spans="1:22" ht="15">
      <c r="A71" s="79" t="s">
        <v>349</v>
      </c>
      <c r="B71" s="79">
        <v>2</v>
      </c>
      <c r="C71" s="79" t="s">
        <v>368</v>
      </c>
      <c r="D71" s="79">
        <v>1</v>
      </c>
      <c r="E71" s="79"/>
      <c r="F71" s="79"/>
      <c r="G71" s="79"/>
      <c r="H71" s="79"/>
      <c r="I71" s="79"/>
      <c r="J71" s="79"/>
      <c r="K71" s="79"/>
      <c r="L71" s="79"/>
      <c r="M71" s="79"/>
      <c r="N71" s="79"/>
      <c r="O71" s="79"/>
      <c r="P71" s="79"/>
      <c r="Q71" s="79"/>
      <c r="R71" s="79"/>
      <c r="S71" s="79"/>
      <c r="T71" s="79"/>
      <c r="U71" s="79"/>
      <c r="V71" s="79"/>
    </row>
    <row r="72" spans="1:22" ht="15">
      <c r="A72" s="79" t="s">
        <v>417</v>
      </c>
      <c r="B72" s="79">
        <v>2</v>
      </c>
      <c r="C72" s="79"/>
      <c r="D72" s="79"/>
      <c r="E72" s="79"/>
      <c r="F72" s="79"/>
      <c r="G72" s="79"/>
      <c r="H72" s="79"/>
      <c r="I72" s="79"/>
      <c r="J72" s="79"/>
      <c r="K72" s="79"/>
      <c r="L72" s="79"/>
      <c r="M72" s="79"/>
      <c r="N72" s="79"/>
      <c r="O72" s="79"/>
      <c r="P72" s="79"/>
      <c r="Q72" s="79"/>
      <c r="R72" s="79"/>
      <c r="S72" s="79"/>
      <c r="T72" s="79"/>
      <c r="U72" s="79"/>
      <c r="V72" s="79"/>
    </row>
    <row r="73" spans="1:22" ht="15">
      <c r="A73" s="79" t="s">
        <v>418</v>
      </c>
      <c r="B73" s="79">
        <v>2</v>
      </c>
      <c r="C73" s="79"/>
      <c r="D73" s="79"/>
      <c r="E73" s="79"/>
      <c r="F73" s="79"/>
      <c r="G73" s="79"/>
      <c r="H73" s="79"/>
      <c r="I73" s="79"/>
      <c r="J73" s="79"/>
      <c r="K73" s="79"/>
      <c r="L73" s="79"/>
      <c r="M73" s="79"/>
      <c r="N73" s="79"/>
      <c r="O73" s="79"/>
      <c r="P73" s="79"/>
      <c r="Q73" s="79"/>
      <c r="R73" s="79"/>
      <c r="S73" s="79"/>
      <c r="T73" s="79"/>
      <c r="U73" s="79"/>
      <c r="V73" s="79"/>
    </row>
    <row r="74" spans="1:22" ht="15">
      <c r="A74" s="79" t="s">
        <v>294</v>
      </c>
      <c r="B74" s="79">
        <v>2</v>
      </c>
      <c r="C74" s="79"/>
      <c r="D74" s="79"/>
      <c r="E74" s="79"/>
      <c r="F74" s="79"/>
      <c r="G74" s="79"/>
      <c r="H74" s="79"/>
      <c r="I74" s="79"/>
      <c r="J74" s="79"/>
      <c r="K74" s="79"/>
      <c r="L74" s="79"/>
      <c r="M74" s="79"/>
      <c r="N74" s="79"/>
      <c r="O74" s="79"/>
      <c r="P74" s="79"/>
      <c r="Q74" s="79"/>
      <c r="R74" s="79"/>
      <c r="S74" s="79"/>
      <c r="T74" s="79"/>
      <c r="U74" s="79"/>
      <c r="V74" s="79"/>
    </row>
    <row r="77" spans="1:22" ht="15" customHeight="1">
      <c r="A77" s="13" t="s">
        <v>2912</v>
      </c>
      <c r="B77" s="13" t="s">
        <v>2778</v>
      </c>
      <c r="C77" s="13" t="s">
        <v>2915</v>
      </c>
      <c r="D77" s="13" t="s">
        <v>2781</v>
      </c>
      <c r="E77" s="13" t="s">
        <v>2917</v>
      </c>
      <c r="F77" s="13" t="s">
        <v>2783</v>
      </c>
      <c r="G77" s="13" t="s">
        <v>2919</v>
      </c>
      <c r="H77" s="13" t="s">
        <v>2785</v>
      </c>
      <c r="I77" s="13" t="s">
        <v>2921</v>
      </c>
      <c r="J77" s="13" t="s">
        <v>2787</v>
      </c>
      <c r="K77" s="13" t="s">
        <v>2923</v>
      </c>
      <c r="L77" s="13" t="s">
        <v>2789</v>
      </c>
      <c r="M77" s="13" t="s">
        <v>2925</v>
      </c>
      <c r="N77" s="13" t="s">
        <v>2791</v>
      </c>
      <c r="O77" s="13" t="s">
        <v>2927</v>
      </c>
      <c r="P77" s="13" t="s">
        <v>2793</v>
      </c>
      <c r="Q77" s="13" t="s">
        <v>2929</v>
      </c>
      <c r="R77" s="13" t="s">
        <v>2795</v>
      </c>
      <c r="S77" s="13" t="s">
        <v>2931</v>
      </c>
      <c r="T77" s="13" t="s">
        <v>2797</v>
      </c>
      <c r="U77" s="79" t="s">
        <v>2933</v>
      </c>
      <c r="V77" s="79" t="s">
        <v>2798</v>
      </c>
    </row>
    <row r="78" spans="1:22" ht="15">
      <c r="A78" s="79" t="s">
        <v>307</v>
      </c>
      <c r="B78" s="79">
        <v>22</v>
      </c>
      <c r="C78" s="79" t="s">
        <v>308</v>
      </c>
      <c r="D78" s="79">
        <v>20</v>
      </c>
      <c r="E78" s="79" t="s">
        <v>342</v>
      </c>
      <c r="F78" s="79">
        <v>1</v>
      </c>
      <c r="G78" s="79" t="s">
        <v>380</v>
      </c>
      <c r="H78" s="79">
        <v>2</v>
      </c>
      <c r="I78" s="79" t="s">
        <v>307</v>
      </c>
      <c r="J78" s="79">
        <v>5</v>
      </c>
      <c r="K78" s="79" t="s">
        <v>360</v>
      </c>
      <c r="L78" s="79">
        <v>1</v>
      </c>
      <c r="M78" s="79" t="s">
        <v>389</v>
      </c>
      <c r="N78" s="79">
        <v>3</v>
      </c>
      <c r="O78" s="79" t="s">
        <v>365</v>
      </c>
      <c r="P78" s="79">
        <v>1</v>
      </c>
      <c r="Q78" s="79" t="s">
        <v>319</v>
      </c>
      <c r="R78" s="79">
        <v>1</v>
      </c>
      <c r="S78" s="79" t="s">
        <v>313</v>
      </c>
      <c r="T78" s="79">
        <v>1</v>
      </c>
      <c r="U78" s="79"/>
      <c r="V78" s="79"/>
    </row>
    <row r="79" spans="1:22" ht="15">
      <c r="A79" s="79" t="s">
        <v>308</v>
      </c>
      <c r="B79" s="79">
        <v>20</v>
      </c>
      <c r="C79" s="79" t="s">
        <v>307</v>
      </c>
      <c r="D79" s="79">
        <v>17</v>
      </c>
      <c r="E79" s="79" t="s">
        <v>341</v>
      </c>
      <c r="F79" s="79">
        <v>1</v>
      </c>
      <c r="G79" s="79" t="s">
        <v>412</v>
      </c>
      <c r="H79" s="79">
        <v>1</v>
      </c>
      <c r="I79" s="79" t="s">
        <v>349</v>
      </c>
      <c r="J79" s="79">
        <v>3</v>
      </c>
      <c r="K79" s="79" t="s">
        <v>359</v>
      </c>
      <c r="L79" s="79">
        <v>1</v>
      </c>
      <c r="M79" s="79" t="s">
        <v>388</v>
      </c>
      <c r="N79" s="79">
        <v>2</v>
      </c>
      <c r="O79" s="79" t="s">
        <v>366</v>
      </c>
      <c r="P79" s="79">
        <v>1</v>
      </c>
      <c r="Q79" s="79" t="s">
        <v>318</v>
      </c>
      <c r="R79" s="79">
        <v>1</v>
      </c>
      <c r="S79" s="79" t="s">
        <v>312</v>
      </c>
      <c r="T79" s="79">
        <v>1</v>
      </c>
      <c r="U79" s="79"/>
      <c r="V79" s="79"/>
    </row>
    <row r="80" spans="1:22" ht="15">
      <c r="A80" s="79" t="s">
        <v>391</v>
      </c>
      <c r="B80" s="79">
        <v>15</v>
      </c>
      <c r="C80" s="79" t="s">
        <v>391</v>
      </c>
      <c r="D80" s="79">
        <v>15</v>
      </c>
      <c r="E80" s="79" t="s">
        <v>340</v>
      </c>
      <c r="F80" s="79">
        <v>1</v>
      </c>
      <c r="G80" s="79" t="s">
        <v>366</v>
      </c>
      <c r="H80" s="79">
        <v>1</v>
      </c>
      <c r="I80" s="79" t="s">
        <v>403</v>
      </c>
      <c r="J80" s="79">
        <v>2</v>
      </c>
      <c r="K80" s="79" t="s">
        <v>358</v>
      </c>
      <c r="L80" s="79">
        <v>1</v>
      </c>
      <c r="M80" s="79" t="s">
        <v>310</v>
      </c>
      <c r="N80" s="79">
        <v>2</v>
      </c>
      <c r="O80" s="79" t="s">
        <v>310</v>
      </c>
      <c r="P80" s="79">
        <v>1</v>
      </c>
      <c r="Q80" s="79"/>
      <c r="R80" s="79"/>
      <c r="S80" s="79"/>
      <c r="T80" s="79"/>
      <c r="U80" s="79"/>
      <c r="V80" s="79"/>
    </row>
    <row r="81" spans="1:22" ht="15">
      <c r="A81" s="79" t="s">
        <v>406</v>
      </c>
      <c r="B81" s="79">
        <v>5</v>
      </c>
      <c r="C81" s="79" t="s">
        <v>416</v>
      </c>
      <c r="D81" s="79">
        <v>1</v>
      </c>
      <c r="E81" s="79" t="s">
        <v>339</v>
      </c>
      <c r="F81" s="79">
        <v>1</v>
      </c>
      <c r="G81" s="79" t="s">
        <v>381</v>
      </c>
      <c r="H81" s="79">
        <v>1</v>
      </c>
      <c r="I81" s="79" t="s">
        <v>404</v>
      </c>
      <c r="J81" s="79">
        <v>1</v>
      </c>
      <c r="K81" s="79" t="s">
        <v>357</v>
      </c>
      <c r="L81" s="79">
        <v>1</v>
      </c>
      <c r="M81" s="79" t="s">
        <v>387</v>
      </c>
      <c r="N81" s="79">
        <v>2</v>
      </c>
      <c r="O81" s="79" t="s">
        <v>364</v>
      </c>
      <c r="P81" s="79">
        <v>1</v>
      </c>
      <c r="Q81" s="79"/>
      <c r="R81" s="79"/>
      <c r="S81" s="79"/>
      <c r="T81" s="79"/>
      <c r="U81" s="79"/>
      <c r="V81" s="79"/>
    </row>
    <row r="82" spans="1:22" ht="15">
      <c r="A82" s="79" t="s">
        <v>349</v>
      </c>
      <c r="B82" s="79">
        <v>3</v>
      </c>
      <c r="C82" s="79" t="s">
        <v>309</v>
      </c>
      <c r="D82" s="79">
        <v>1</v>
      </c>
      <c r="E82" s="79" t="s">
        <v>338</v>
      </c>
      <c r="F82" s="79">
        <v>1</v>
      </c>
      <c r="G82" s="79" t="s">
        <v>379</v>
      </c>
      <c r="H82" s="79">
        <v>1</v>
      </c>
      <c r="I82" s="79" t="s">
        <v>401</v>
      </c>
      <c r="J82" s="79">
        <v>1</v>
      </c>
      <c r="K82" s="79" t="s">
        <v>356</v>
      </c>
      <c r="L82" s="79">
        <v>1</v>
      </c>
      <c r="M82" s="79" t="s">
        <v>386</v>
      </c>
      <c r="N82" s="79">
        <v>2</v>
      </c>
      <c r="O82" s="79" t="s">
        <v>363</v>
      </c>
      <c r="P82" s="79">
        <v>1</v>
      </c>
      <c r="Q82" s="79"/>
      <c r="R82" s="79"/>
      <c r="S82" s="79"/>
      <c r="T82" s="79"/>
      <c r="U82" s="79"/>
      <c r="V82" s="79"/>
    </row>
    <row r="83" spans="1:22" ht="15">
      <c r="A83" s="79" t="s">
        <v>389</v>
      </c>
      <c r="B83" s="79">
        <v>3</v>
      </c>
      <c r="C83" s="79" t="s">
        <v>2916</v>
      </c>
      <c r="D83" s="79">
        <v>1</v>
      </c>
      <c r="E83" s="79" t="s">
        <v>337</v>
      </c>
      <c r="F83" s="79">
        <v>1</v>
      </c>
      <c r="G83" s="79" t="s">
        <v>378</v>
      </c>
      <c r="H83" s="79">
        <v>1</v>
      </c>
      <c r="I83" s="79" t="s">
        <v>400</v>
      </c>
      <c r="J83" s="79">
        <v>1</v>
      </c>
      <c r="K83" s="79" t="s">
        <v>355</v>
      </c>
      <c r="L83" s="79">
        <v>1</v>
      </c>
      <c r="M83" s="79" t="s">
        <v>385</v>
      </c>
      <c r="N83" s="79">
        <v>2</v>
      </c>
      <c r="O83" s="79" t="s">
        <v>362</v>
      </c>
      <c r="P83" s="79">
        <v>1</v>
      </c>
      <c r="Q83" s="79"/>
      <c r="R83" s="79"/>
      <c r="S83" s="79"/>
      <c r="T83" s="79"/>
      <c r="U83" s="79"/>
      <c r="V83" s="79"/>
    </row>
    <row r="84" spans="1:22" ht="15">
      <c r="A84" s="79" t="s">
        <v>310</v>
      </c>
      <c r="B84" s="79">
        <v>3</v>
      </c>
      <c r="C84" s="79"/>
      <c r="D84" s="79"/>
      <c r="E84" s="79" t="s">
        <v>336</v>
      </c>
      <c r="F84" s="79">
        <v>1</v>
      </c>
      <c r="G84" s="79" t="s">
        <v>377</v>
      </c>
      <c r="H84" s="79">
        <v>1</v>
      </c>
      <c r="I84" s="79" t="s">
        <v>399</v>
      </c>
      <c r="J84" s="79">
        <v>1</v>
      </c>
      <c r="K84" s="79" t="s">
        <v>354</v>
      </c>
      <c r="L84" s="79">
        <v>1</v>
      </c>
      <c r="M84" s="79" t="s">
        <v>384</v>
      </c>
      <c r="N84" s="79">
        <v>2</v>
      </c>
      <c r="O84" s="79"/>
      <c r="P84" s="79"/>
      <c r="Q84" s="79"/>
      <c r="R84" s="79"/>
      <c r="S84" s="79"/>
      <c r="T84" s="79"/>
      <c r="U84" s="79"/>
      <c r="V84" s="79"/>
    </row>
    <row r="85" spans="1:22" ht="15">
      <c r="A85" s="79" t="s">
        <v>414</v>
      </c>
      <c r="B85" s="79">
        <v>2</v>
      </c>
      <c r="C85" s="79"/>
      <c r="D85" s="79"/>
      <c r="E85" s="79" t="s">
        <v>335</v>
      </c>
      <c r="F85" s="79">
        <v>1</v>
      </c>
      <c r="G85" s="79" t="s">
        <v>376</v>
      </c>
      <c r="H85" s="79">
        <v>1</v>
      </c>
      <c r="I85" s="79" t="s">
        <v>398</v>
      </c>
      <c r="J85" s="79">
        <v>1</v>
      </c>
      <c r="K85" s="79" t="s">
        <v>353</v>
      </c>
      <c r="L85" s="79">
        <v>1</v>
      </c>
      <c r="M85" s="79" t="s">
        <v>383</v>
      </c>
      <c r="N85" s="79">
        <v>2</v>
      </c>
      <c r="O85" s="79"/>
      <c r="P85" s="79"/>
      <c r="Q85" s="79"/>
      <c r="R85" s="79"/>
      <c r="S85" s="79"/>
      <c r="T85" s="79"/>
      <c r="U85" s="79"/>
      <c r="V85" s="79"/>
    </row>
    <row r="86" spans="1:22" ht="15">
      <c r="A86" s="79" t="s">
        <v>380</v>
      </c>
      <c r="B86" s="79">
        <v>2</v>
      </c>
      <c r="C86" s="79"/>
      <c r="D86" s="79"/>
      <c r="E86" s="79" t="s">
        <v>334</v>
      </c>
      <c r="F86" s="79">
        <v>1</v>
      </c>
      <c r="G86" s="79" t="s">
        <v>375</v>
      </c>
      <c r="H86" s="79">
        <v>1</v>
      </c>
      <c r="I86" s="79" t="s">
        <v>397</v>
      </c>
      <c r="J86" s="79">
        <v>1</v>
      </c>
      <c r="K86" s="79" t="s">
        <v>352</v>
      </c>
      <c r="L86" s="79">
        <v>1</v>
      </c>
      <c r="M86" s="79" t="s">
        <v>382</v>
      </c>
      <c r="N86" s="79">
        <v>2</v>
      </c>
      <c r="O86" s="79"/>
      <c r="P86" s="79"/>
      <c r="Q86" s="79"/>
      <c r="R86" s="79"/>
      <c r="S86" s="79"/>
      <c r="T86" s="79"/>
      <c r="U86" s="79"/>
      <c r="V86" s="79"/>
    </row>
    <row r="87" spans="1:22" ht="15">
      <c r="A87" s="79" t="s">
        <v>366</v>
      </c>
      <c r="B87" s="79">
        <v>2</v>
      </c>
      <c r="C87" s="79"/>
      <c r="D87" s="79"/>
      <c r="E87" s="79" t="s">
        <v>333</v>
      </c>
      <c r="F87" s="79">
        <v>1</v>
      </c>
      <c r="G87" s="79" t="s">
        <v>374</v>
      </c>
      <c r="H87" s="79">
        <v>1</v>
      </c>
      <c r="I87" s="79" t="s">
        <v>396</v>
      </c>
      <c r="J87" s="79">
        <v>1</v>
      </c>
      <c r="K87" s="79" t="s">
        <v>351</v>
      </c>
      <c r="L87" s="79">
        <v>1</v>
      </c>
      <c r="M87" s="79"/>
      <c r="N87" s="79"/>
      <c r="O87" s="79"/>
      <c r="P87" s="79"/>
      <c r="Q87" s="79"/>
      <c r="R87" s="79"/>
      <c r="S87" s="79"/>
      <c r="T87" s="79"/>
      <c r="U87" s="79"/>
      <c r="V87" s="79"/>
    </row>
    <row r="90" spans="1:22" ht="15" customHeight="1">
      <c r="A90" s="13" t="s">
        <v>2955</v>
      </c>
      <c r="B90" s="13" t="s">
        <v>2778</v>
      </c>
      <c r="C90" s="13" t="s">
        <v>2956</v>
      </c>
      <c r="D90" s="13" t="s">
        <v>2781</v>
      </c>
      <c r="E90" s="13" t="s">
        <v>2957</v>
      </c>
      <c r="F90" s="13" t="s">
        <v>2783</v>
      </c>
      <c r="G90" s="13" t="s">
        <v>2958</v>
      </c>
      <c r="H90" s="13" t="s">
        <v>2785</v>
      </c>
      <c r="I90" s="13" t="s">
        <v>2959</v>
      </c>
      <c r="J90" s="13" t="s">
        <v>2787</v>
      </c>
      <c r="K90" s="13" t="s">
        <v>2960</v>
      </c>
      <c r="L90" s="13" t="s">
        <v>2789</v>
      </c>
      <c r="M90" s="13" t="s">
        <v>2961</v>
      </c>
      <c r="N90" s="13" t="s">
        <v>2791</v>
      </c>
      <c r="O90" s="13" t="s">
        <v>2962</v>
      </c>
      <c r="P90" s="13" t="s">
        <v>2793</v>
      </c>
      <c r="Q90" s="13" t="s">
        <v>2963</v>
      </c>
      <c r="R90" s="13" t="s">
        <v>2795</v>
      </c>
      <c r="S90" s="13" t="s">
        <v>2964</v>
      </c>
      <c r="T90" s="13" t="s">
        <v>2797</v>
      </c>
      <c r="U90" s="13" t="s">
        <v>2965</v>
      </c>
      <c r="V90" s="13" t="s">
        <v>2798</v>
      </c>
    </row>
    <row r="91" spans="1:22" ht="15">
      <c r="A91" s="124" t="s">
        <v>332</v>
      </c>
      <c r="B91" s="79">
        <v>685020</v>
      </c>
      <c r="C91" s="124" t="s">
        <v>238</v>
      </c>
      <c r="D91" s="79">
        <v>356919</v>
      </c>
      <c r="E91" s="124" t="s">
        <v>332</v>
      </c>
      <c r="F91" s="79">
        <v>685020</v>
      </c>
      <c r="G91" s="124" t="s">
        <v>375</v>
      </c>
      <c r="H91" s="79">
        <v>369191</v>
      </c>
      <c r="I91" s="124" t="s">
        <v>284</v>
      </c>
      <c r="J91" s="79">
        <v>62885</v>
      </c>
      <c r="K91" s="124" t="s">
        <v>357</v>
      </c>
      <c r="L91" s="79">
        <v>561573</v>
      </c>
      <c r="M91" s="124" t="s">
        <v>239</v>
      </c>
      <c r="N91" s="79">
        <v>203720</v>
      </c>
      <c r="O91" s="124" t="s">
        <v>366</v>
      </c>
      <c r="P91" s="79">
        <v>258220</v>
      </c>
      <c r="Q91" s="124" t="s">
        <v>249</v>
      </c>
      <c r="R91" s="79">
        <v>40363</v>
      </c>
      <c r="S91" s="124" t="s">
        <v>312</v>
      </c>
      <c r="T91" s="79">
        <v>22402</v>
      </c>
      <c r="U91" s="124" t="s">
        <v>253</v>
      </c>
      <c r="V91" s="79">
        <v>128226</v>
      </c>
    </row>
    <row r="92" spans="1:22" ht="15">
      <c r="A92" s="124" t="s">
        <v>357</v>
      </c>
      <c r="B92" s="79">
        <v>561573</v>
      </c>
      <c r="C92" s="124" t="s">
        <v>291</v>
      </c>
      <c r="D92" s="79">
        <v>171486</v>
      </c>
      <c r="E92" s="124" t="s">
        <v>328</v>
      </c>
      <c r="F92" s="79">
        <v>398104</v>
      </c>
      <c r="G92" s="124" t="s">
        <v>374</v>
      </c>
      <c r="H92" s="79">
        <v>327446</v>
      </c>
      <c r="I92" s="124" t="s">
        <v>404</v>
      </c>
      <c r="J92" s="79">
        <v>27020</v>
      </c>
      <c r="K92" s="124" t="s">
        <v>351</v>
      </c>
      <c r="L92" s="79">
        <v>388675</v>
      </c>
      <c r="M92" s="124" t="s">
        <v>389</v>
      </c>
      <c r="N92" s="79">
        <v>190750</v>
      </c>
      <c r="O92" s="124" t="s">
        <v>362</v>
      </c>
      <c r="P92" s="79">
        <v>70470</v>
      </c>
      <c r="Q92" s="124" t="s">
        <v>319</v>
      </c>
      <c r="R92" s="79">
        <v>15775</v>
      </c>
      <c r="S92" s="124" t="s">
        <v>243</v>
      </c>
      <c r="T92" s="79">
        <v>15730</v>
      </c>
      <c r="U92" s="124" t="s">
        <v>288</v>
      </c>
      <c r="V92" s="79">
        <v>68178</v>
      </c>
    </row>
    <row r="93" spans="1:22" ht="15">
      <c r="A93" s="124" t="s">
        <v>408</v>
      </c>
      <c r="B93" s="79">
        <v>400047</v>
      </c>
      <c r="C93" s="124" t="s">
        <v>306</v>
      </c>
      <c r="D93" s="79">
        <v>155124</v>
      </c>
      <c r="E93" s="124" t="s">
        <v>339</v>
      </c>
      <c r="F93" s="79">
        <v>353714</v>
      </c>
      <c r="G93" s="124" t="s">
        <v>370</v>
      </c>
      <c r="H93" s="79">
        <v>284675</v>
      </c>
      <c r="I93" s="124" t="s">
        <v>394</v>
      </c>
      <c r="J93" s="79">
        <v>26276</v>
      </c>
      <c r="K93" s="124" t="s">
        <v>354</v>
      </c>
      <c r="L93" s="79">
        <v>208928</v>
      </c>
      <c r="M93" s="124" t="s">
        <v>390</v>
      </c>
      <c r="N93" s="79">
        <v>149192</v>
      </c>
      <c r="O93" s="124" t="s">
        <v>269</v>
      </c>
      <c r="P93" s="79">
        <v>13917</v>
      </c>
      <c r="Q93" s="124" t="s">
        <v>320</v>
      </c>
      <c r="R93" s="79">
        <v>10684</v>
      </c>
      <c r="S93" s="124" t="s">
        <v>313</v>
      </c>
      <c r="T93" s="79">
        <v>14331</v>
      </c>
      <c r="U93" s="124" t="s">
        <v>250</v>
      </c>
      <c r="V93" s="79">
        <v>17966</v>
      </c>
    </row>
    <row r="94" spans="1:22" ht="15">
      <c r="A94" s="124" t="s">
        <v>328</v>
      </c>
      <c r="B94" s="79">
        <v>398104</v>
      </c>
      <c r="C94" s="124" t="s">
        <v>303</v>
      </c>
      <c r="D94" s="79">
        <v>145106</v>
      </c>
      <c r="E94" s="124" t="s">
        <v>337</v>
      </c>
      <c r="F94" s="79">
        <v>260380</v>
      </c>
      <c r="G94" s="124" t="s">
        <v>413</v>
      </c>
      <c r="H94" s="79">
        <v>274318</v>
      </c>
      <c r="I94" s="124" t="s">
        <v>264</v>
      </c>
      <c r="J94" s="79">
        <v>11341</v>
      </c>
      <c r="K94" s="124" t="s">
        <v>358</v>
      </c>
      <c r="L94" s="79">
        <v>186943</v>
      </c>
      <c r="M94" s="124" t="s">
        <v>384</v>
      </c>
      <c r="N94" s="79">
        <v>64207</v>
      </c>
      <c r="O94" s="124" t="s">
        <v>363</v>
      </c>
      <c r="P94" s="79">
        <v>8798</v>
      </c>
      <c r="Q94" s="124" t="s">
        <v>318</v>
      </c>
      <c r="R94" s="79">
        <v>8150</v>
      </c>
      <c r="S94" s="124" t="s">
        <v>314</v>
      </c>
      <c r="T94" s="79">
        <v>4166</v>
      </c>
      <c r="U94" s="124" t="s">
        <v>287</v>
      </c>
      <c r="V94" s="79">
        <v>1043</v>
      </c>
    </row>
    <row r="95" spans="1:22" ht="15">
      <c r="A95" s="124" t="s">
        <v>351</v>
      </c>
      <c r="B95" s="79">
        <v>388675</v>
      </c>
      <c r="C95" s="124" t="s">
        <v>282</v>
      </c>
      <c r="D95" s="79">
        <v>138315</v>
      </c>
      <c r="E95" s="124" t="s">
        <v>331</v>
      </c>
      <c r="F95" s="79">
        <v>219067</v>
      </c>
      <c r="G95" s="124" t="s">
        <v>378</v>
      </c>
      <c r="H95" s="79">
        <v>263844</v>
      </c>
      <c r="I95" s="124" t="s">
        <v>399</v>
      </c>
      <c r="J95" s="79">
        <v>7235</v>
      </c>
      <c r="K95" s="124" t="s">
        <v>359</v>
      </c>
      <c r="L95" s="79">
        <v>29475</v>
      </c>
      <c r="M95" s="124" t="s">
        <v>278</v>
      </c>
      <c r="N95" s="79">
        <v>38025</v>
      </c>
      <c r="O95" s="124" t="s">
        <v>365</v>
      </c>
      <c r="P95" s="79">
        <v>601</v>
      </c>
      <c r="Q95" s="124"/>
      <c r="R95" s="79"/>
      <c r="S95" s="124"/>
      <c r="T95" s="79"/>
      <c r="U95" s="124"/>
      <c r="V95" s="79"/>
    </row>
    <row r="96" spans="1:22" ht="15">
      <c r="A96" s="124" t="s">
        <v>375</v>
      </c>
      <c r="B96" s="79">
        <v>369191</v>
      </c>
      <c r="C96" s="124" t="s">
        <v>262</v>
      </c>
      <c r="D96" s="79">
        <v>115984</v>
      </c>
      <c r="E96" s="124" t="s">
        <v>325</v>
      </c>
      <c r="F96" s="79">
        <v>153485</v>
      </c>
      <c r="G96" s="124" t="s">
        <v>380</v>
      </c>
      <c r="H96" s="79">
        <v>223918</v>
      </c>
      <c r="I96" s="124" t="s">
        <v>349</v>
      </c>
      <c r="J96" s="79">
        <v>6772</v>
      </c>
      <c r="K96" s="124" t="s">
        <v>360</v>
      </c>
      <c r="L96" s="79">
        <v>20013</v>
      </c>
      <c r="M96" s="124" t="s">
        <v>387</v>
      </c>
      <c r="N96" s="79">
        <v>15518</v>
      </c>
      <c r="O96" s="124" t="s">
        <v>364</v>
      </c>
      <c r="P96" s="79">
        <v>376</v>
      </c>
      <c r="Q96" s="124"/>
      <c r="R96" s="79"/>
      <c r="S96" s="124"/>
      <c r="T96" s="79"/>
      <c r="U96" s="124"/>
      <c r="V96" s="79"/>
    </row>
    <row r="97" spans="1:22" ht="15">
      <c r="A97" s="124" t="s">
        <v>238</v>
      </c>
      <c r="B97" s="79">
        <v>356919</v>
      </c>
      <c r="C97" s="124" t="s">
        <v>296</v>
      </c>
      <c r="D97" s="79">
        <v>111846</v>
      </c>
      <c r="E97" s="124" t="s">
        <v>324</v>
      </c>
      <c r="F97" s="79">
        <v>58749</v>
      </c>
      <c r="G97" s="124" t="s">
        <v>412</v>
      </c>
      <c r="H97" s="79">
        <v>219991</v>
      </c>
      <c r="I97" s="124" t="s">
        <v>398</v>
      </c>
      <c r="J97" s="79">
        <v>4352</v>
      </c>
      <c r="K97" s="124" t="s">
        <v>353</v>
      </c>
      <c r="L97" s="79">
        <v>14781</v>
      </c>
      <c r="M97" s="124" t="s">
        <v>383</v>
      </c>
      <c r="N97" s="79">
        <v>11789</v>
      </c>
      <c r="O97" s="124"/>
      <c r="P97" s="79"/>
      <c r="Q97" s="124"/>
      <c r="R97" s="79"/>
      <c r="S97" s="124"/>
      <c r="T97" s="79"/>
      <c r="U97" s="124"/>
      <c r="V97" s="79"/>
    </row>
    <row r="98" spans="1:22" ht="15">
      <c r="A98" s="124" t="s">
        <v>339</v>
      </c>
      <c r="B98" s="79">
        <v>353714</v>
      </c>
      <c r="C98" s="124" t="s">
        <v>274</v>
      </c>
      <c r="D98" s="79">
        <v>84693</v>
      </c>
      <c r="E98" s="124" t="s">
        <v>340</v>
      </c>
      <c r="F98" s="79">
        <v>52482</v>
      </c>
      <c r="G98" s="124" t="s">
        <v>381</v>
      </c>
      <c r="H98" s="79">
        <v>175566</v>
      </c>
      <c r="I98" s="124" t="s">
        <v>400</v>
      </c>
      <c r="J98" s="79">
        <v>4054</v>
      </c>
      <c r="K98" s="124" t="s">
        <v>352</v>
      </c>
      <c r="L98" s="79">
        <v>14474</v>
      </c>
      <c r="M98" s="124" t="s">
        <v>310</v>
      </c>
      <c r="N98" s="79">
        <v>9225</v>
      </c>
      <c r="O98" s="124"/>
      <c r="P98" s="79"/>
      <c r="Q98" s="124"/>
      <c r="R98" s="79"/>
      <c r="S98" s="124"/>
      <c r="T98" s="79"/>
      <c r="U98" s="124"/>
      <c r="V98" s="79"/>
    </row>
    <row r="99" spans="1:22" ht="15">
      <c r="A99" s="124" t="s">
        <v>374</v>
      </c>
      <c r="B99" s="79">
        <v>327446</v>
      </c>
      <c r="C99" s="124" t="s">
        <v>277</v>
      </c>
      <c r="D99" s="79">
        <v>60662</v>
      </c>
      <c r="E99" s="124" t="s">
        <v>338</v>
      </c>
      <c r="F99" s="79">
        <v>42616</v>
      </c>
      <c r="G99" s="124" t="s">
        <v>377</v>
      </c>
      <c r="H99" s="79">
        <v>157077</v>
      </c>
      <c r="I99" s="124" t="s">
        <v>397</v>
      </c>
      <c r="J99" s="79">
        <v>3571</v>
      </c>
      <c r="K99" s="124" t="s">
        <v>355</v>
      </c>
      <c r="L99" s="79">
        <v>5769</v>
      </c>
      <c r="M99" s="124" t="s">
        <v>382</v>
      </c>
      <c r="N99" s="79">
        <v>5759</v>
      </c>
      <c r="O99" s="124"/>
      <c r="P99" s="79"/>
      <c r="Q99" s="124"/>
      <c r="R99" s="79"/>
      <c r="S99" s="124"/>
      <c r="T99" s="79"/>
      <c r="U99" s="124"/>
      <c r="V99" s="79"/>
    </row>
    <row r="100" spans="1:22" ht="15">
      <c r="A100" s="124" t="s">
        <v>370</v>
      </c>
      <c r="B100" s="79">
        <v>284675</v>
      </c>
      <c r="C100" s="124" t="s">
        <v>308</v>
      </c>
      <c r="D100" s="79">
        <v>43671</v>
      </c>
      <c r="E100" s="124" t="s">
        <v>329</v>
      </c>
      <c r="F100" s="79">
        <v>37339</v>
      </c>
      <c r="G100" s="124" t="s">
        <v>300</v>
      </c>
      <c r="H100" s="79">
        <v>85859</v>
      </c>
      <c r="I100" s="124" t="s">
        <v>401</v>
      </c>
      <c r="J100" s="79">
        <v>2429</v>
      </c>
      <c r="K100" s="124" t="s">
        <v>266</v>
      </c>
      <c r="L100" s="79">
        <v>2691</v>
      </c>
      <c r="M100" s="124" t="s">
        <v>386</v>
      </c>
      <c r="N100" s="79">
        <v>5564</v>
      </c>
      <c r="O100" s="124"/>
      <c r="P100" s="79"/>
      <c r="Q100" s="124"/>
      <c r="R100" s="79"/>
      <c r="S100" s="124"/>
      <c r="T100" s="79"/>
      <c r="U100" s="124"/>
      <c r="V100" s="79"/>
    </row>
  </sheetData>
  <hyperlinks>
    <hyperlink ref="A2" r:id="rId1" display="https://twitter.com/realDonaldTrump/status/1164231651351617536"/>
    <hyperlink ref="A3" r:id="rId2" display="https://twitter.com/realdonaldtrump/status/1164231651351617536"/>
    <hyperlink ref="A4" r:id="rId3" display="https://twitter.com/realDonaldTrump/status/1164231651351617536?s=20"/>
    <hyperlink ref="A5" r:id="rId4" display="https://twitter.com/realdonaldtrump/status/1164231651351617536?s=21"/>
    <hyperlink ref="A6" r:id="rId5" display="https://twitter.com/realDonaldTrump/status/1164231651351617536?s=19"/>
    <hyperlink ref="A7" r:id="rId6" display="https://news.ltn.com.tw/news/world/breakingnews/2892098?utm_source=TWITTER&amp;utm_medium=APP&amp;utm_campaign=SHARE"/>
    <hyperlink ref="A8" r:id="rId7" display="https://twitter.com/pmc2522/status/1164289263325741056"/>
    <hyperlink ref="A9" r:id="rId8" display="https://twitter.com/realDonaldTrump/status/1164228805562552326"/>
    <hyperlink ref="A10" r:id="rId9" display="https://www.army.mil/article/225815"/>
    <hyperlink ref="A11" r:id="rId10" display="https://twitter.com/JeffreyGuterman/status/1164268111312412672"/>
    <hyperlink ref="C2" r:id="rId11" display="https://twitter.com/realDonaldTrump/status/1164231651351617536"/>
    <hyperlink ref="C3" r:id="rId12" display="https://twitter.com/realdonaldtrump/status/1164231651351617536"/>
    <hyperlink ref="C4" r:id="rId13" display="https://twitter.com/realdonaldtrump/status/1164231651351617536?s=21"/>
    <hyperlink ref="C5" r:id="rId14" display="https://twitter.com/realDonaldTrump/status/1164231651351617536?s=20"/>
    <hyperlink ref="C6" r:id="rId15" display="https://edition.cnn.com/2019/08/21/politics/immigration-family-detention-flores/index.html"/>
    <hyperlink ref="E2" r:id="rId16" display="https://twitter.com/realDonaldTrump/status/1164231651351617536"/>
    <hyperlink ref="G2" r:id="rId17" display="https://twitter.com/realdonaldtrump/status/1164231651351617536"/>
    <hyperlink ref="G3" r:id="rId18" display="https://twitter.com/realDonaldTrump/status/1164231651351617536"/>
    <hyperlink ref="I2" r:id="rId19" display="https://twitter.com/realDonaldTrump/status/1164231651351617536?s=20"/>
    <hyperlink ref="I3" r:id="rId20" display="https://www.army.mil/article/225815"/>
    <hyperlink ref="I4" r:id="rId21" display="https://twitter.com/realDonaldTrump/status/1164231651351617536"/>
    <hyperlink ref="K2" r:id="rId22" display="https://twitter.com/realDonaldTrump/status/1164231651351617536"/>
    <hyperlink ref="M2" r:id="rId23" display="https://twitter.com/JeffreyGuterman/status/1164268111312412672"/>
    <hyperlink ref="M3" r:id="rId24" display="https://mobile.twitter.com/realDonaldTrump/status/1164231651351617536"/>
    <hyperlink ref="M4" r:id="rId25" display="https://twitter.com/realDonaldTrump/status/1164231651351617536"/>
    <hyperlink ref="O2" r:id="rId26" display="https://twitter.com/realDonaldTrump/status/1164231651351617536"/>
    <hyperlink ref="Q2" r:id="rId27" display="https://twitter.com/realDonaldTrump/status/1164231651351617536"/>
    <hyperlink ref="S2" r:id="rId28" display="https://twitter.com/realDonaldTrump/status/1164231651351617536"/>
    <hyperlink ref="U2" r:id="rId29" display="https://twitter.com/realDonaldTrump/status/1164231651351617536"/>
    <hyperlink ref="U3" r:id="rId30" display="https://www.foreignaffairs.com/articles/2019-03-20/nato-thriving-spite-trump"/>
    <hyperlink ref="U4" r:id="rId31" display="https://twitter.com/JasminMuj/status/1101528361984233472"/>
    <hyperlink ref="U5" r:id="rId32" display="https://www.foreignaffairs.com/articles/2019-03-12/convincing-call-central-europe-let-us-nato"/>
    <hyperlink ref="U6" r:id="rId33" display="https://urm.lt/default/en/news/l-linkevicius-north-macedonias-accession-to-nato-brings-security-and-stability-to-western-balkans"/>
    <hyperlink ref="U7" r:id="rId34" display="https://www.defense.gov/explore/story/Article/1684641/alliances-vs-partnerships/"/>
    <hyperlink ref="U8" r:id="rId35" display="https://www.washingtonpost.com/politics/trump-complains-to-senators-that-puerto-rico-is-getting-too-much-hurricane-relief-funding/2019/03/26/c8c09c30-4fd3-11e9-8d28-f5149e5a2fda_story.html?utm_term=.e9ce667db19c"/>
    <hyperlink ref="U9" r:id="rId36" display="https://twitter.com/realDonaldTrump/status/1164228810310426624?s=20"/>
    <hyperlink ref="U10" r:id="rId37" display="https://twitter.com/realDonaldTrump/status/1164231651351617536?s=20"/>
    <hyperlink ref="U11" r:id="rId38" display="https://twitter.com/realDonaldTrump/status/1163961882945970176"/>
  </hyperlinks>
  <printOptions/>
  <pageMargins left="0.7" right="0.7" top="0.75" bottom="0.75" header="0.3" footer="0.3"/>
  <pageSetup orientation="portrait" paperSize="9"/>
  <tableParts>
    <tablePart r:id="rId41"/>
    <tablePart r:id="rId46"/>
    <tablePart r:id="rId45"/>
    <tablePart r:id="rId40"/>
    <tablePart r:id="rId39"/>
    <tablePart r:id="rId42"/>
    <tablePart r:id="rId43"/>
    <tablePart r:id="rId4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D9C68-E977-4289-B910-877C5EB6A270}">
  <dimension ref="A25:B38"/>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39" t="s">
        <v>3222</v>
      </c>
      <c r="B25" t="s">
        <v>3221</v>
      </c>
    </row>
    <row r="26" spans="1:2" ht="15">
      <c r="A26" s="140" t="s">
        <v>3224</v>
      </c>
      <c r="B26" s="3">
        <v>142</v>
      </c>
    </row>
    <row r="27" spans="1:2" ht="15">
      <c r="A27" s="141" t="s">
        <v>3225</v>
      </c>
      <c r="B27" s="3">
        <v>7</v>
      </c>
    </row>
    <row r="28" spans="1:2" ht="15">
      <c r="A28" s="142" t="s">
        <v>3226</v>
      </c>
      <c r="B28" s="3">
        <v>1</v>
      </c>
    </row>
    <row r="29" spans="1:2" ht="15">
      <c r="A29" s="142" t="s">
        <v>3227</v>
      </c>
      <c r="B29" s="3">
        <v>1</v>
      </c>
    </row>
    <row r="30" spans="1:2" ht="15">
      <c r="A30" s="142" t="s">
        <v>3228</v>
      </c>
      <c r="B30" s="3">
        <v>2</v>
      </c>
    </row>
    <row r="31" spans="1:2" ht="15">
      <c r="A31" s="142" t="s">
        <v>3229</v>
      </c>
      <c r="B31" s="3">
        <v>1</v>
      </c>
    </row>
    <row r="32" spans="1:2" ht="15">
      <c r="A32" s="142" t="s">
        <v>3230</v>
      </c>
      <c r="B32" s="3">
        <v>1</v>
      </c>
    </row>
    <row r="33" spans="1:2" ht="15">
      <c r="A33" s="142" t="s">
        <v>3231</v>
      </c>
      <c r="B33" s="3">
        <v>1</v>
      </c>
    </row>
    <row r="34" spans="1:2" ht="15">
      <c r="A34" s="141" t="s">
        <v>3232</v>
      </c>
      <c r="B34" s="3">
        <v>135</v>
      </c>
    </row>
    <row r="35" spans="1:2" ht="15">
      <c r="A35" s="142" t="s">
        <v>3233</v>
      </c>
      <c r="B35" s="3">
        <v>3</v>
      </c>
    </row>
    <row r="36" spans="1:2" ht="15">
      <c r="A36" s="142" t="s">
        <v>3234</v>
      </c>
      <c r="B36" s="3">
        <v>105</v>
      </c>
    </row>
    <row r="37" spans="1:2" ht="15">
      <c r="A37" s="142" t="s">
        <v>3235</v>
      </c>
      <c r="B37" s="3">
        <v>27</v>
      </c>
    </row>
    <row r="38" spans="1:2" ht="15">
      <c r="A38" s="140" t="s">
        <v>3223</v>
      </c>
      <c r="B38" s="3">
        <v>142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21.7109375" style="0" bestFit="1" customWidth="1"/>
    <col min="54" max="54" width="27.421875" style="0" bestFit="1" customWidth="1"/>
    <col min="55" max="55" width="22.57421875" style="0" bestFit="1" customWidth="1"/>
    <col min="56" max="56" width="28.421875" style="0" bestFit="1" customWidth="1"/>
    <col min="57" max="57" width="27.421875" style="0" bestFit="1" customWidth="1"/>
    <col min="58" max="58" width="31.57421875" style="0" bestFit="1" customWidth="1"/>
    <col min="59" max="59" width="18.57421875" style="0" bestFit="1" customWidth="1"/>
    <col min="60" max="60" width="22.28125" style="0" bestFit="1" customWidth="1"/>
    <col min="61" max="61" width="17.42187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912</v>
      </c>
      <c r="AE2" s="13" t="s">
        <v>913</v>
      </c>
      <c r="AF2" s="13" t="s">
        <v>914</v>
      </c>
      <c r="AG2" s="13" t="s">
        <v>915</v>
      </c>
      <c r="AH2" s="13" t="s">
        <v>916</v>
      </c>
      <c r="AI2" s="13" t="s">
        <v>917</v>
      </c>
      <c r="AJ2" s="13" t="s">
        <v>918</v>
      </c>
      <c r="AK2" s="13" t="s">
        <v>919</v>
      </c>
      <c r="AL2" s="13" t="s">
        <v>920</v>
      </c>
      <c r="AM2" s="13" t="s">
        <v>921</v>
      </c>
      <c r="AN2" s="13" t="s">
        <v>922</v>
      </c>
      <c r="AO2" s="13" t="s">
        <v>923</v>
      </c>
      <c r="AP2" s="13" t="s">
        <v>924</v>
      </c>
      <c r="AQ2" s="13" t="s">
        <v>925</v>
      </c>
      <c r="AR2" s="13" t="s">
        <v>926</v>
      </c>
      <c r="AS2" s="13" t="s">
        <v>215</v>
      </c>
      <c r="AT2" s="13" t="s">
        <v>927</v>
      </c>
      <c r="AU2" s="13" t="s">
        <v>928</v>
      </c>
      <c r="AV2" s="13" t="s">
        <v>929</v>
      </c>
      <c r="AW2" s="13" t="s">
        <v>930</v>
      </c>
      <c r="AX2" s="13" t="s">
        <v>931</v>
      </c>
      <c r="AY2" s="13" t="s">
        <v>932</v>
      </c>
      <c r="AZ2" s="13" t="s">
        <v>2487</v>
      </c>
      <c r="BA2" s="127" t="s">
        <v>2744</v>
      </c>
      <c r="BB2" s="127" t="s">
        <v>2745</v>
      </c>
      <c r="BC2" s="127" t="s">
        <v>2746</v>
      </c>
      <c r="BD2" s="127" t="s">
        <v>2747</v>
      </c>
      <c r="BE2" s="127" t="s">
        <v>2748</v>
      </c>
      <c r="BF2" s="127" t="s">
        <v>2749</v>
      </c>
      <c r="BG2" s="127" t="s">
        <v>2750</v>
      </c>
      <c r="BH2" s="127" t="s">
        <v>2751</v>
      </c>
      <c r="BI2" s="127" t="s">
        <v>2753</v>
      </c>
      <c r="BJ2" s="127" t="s">
        <v>2993</v>
      </c>
      <c r="BK2" s="127" t="s">
        <v>2998</v>
      </c>
      <c r="BL2" s="127" t="s">
        <v>2999</v>
      </c>
      <c r="BM2" s="127" t="s">
        <v>3001</v>
      </c>
      <c r="BN2" s="127" t="s">
        <v>3002</v>
      </c>
      <c r="BO2" s="127" t="s">
        <v>3004</v>
      </c>
      <c r="BP2" s="127" t="s">
        <v>3005</v>
      </c>
      <c r="BQ2" s="127" t="s">
        <v>3099</v>
      </c>
      <c r="BR2" s="127" t="s">
        <v>3117</v>
      </c>
      <c r="BS2" s="127" t="s">
        <v>3211</v>
      </c>
      <c r="BT2" s="3"/>
      <c r="BU2" s="3"/>
    </row>
    <row r="3" spans="1:73" ht="15" customHeight="1">
      <c r="A3" s="65" t="s">
        <v>235</v>
      </c>
      <c r="B3" s="66"/>
      <c r="C3" s="66"/>
      <c r="D3" s="67">
        <v>150</v>
      </c>
      <c r="E3" s="69"/>
      <c r="F3" s="103" t="s">
        <v>1654</v>
      </c>
      <c r="G3" s="66"/>
      <c r="H3" s="70" t="s">
        <v>235</v>
      </c>
      <c r="I3" s="71"/>
      <c r="J3" s="71"/>
      <c r="K3" s="70" t="s">
        <v>1956</v>
      </c>
      <c r="L3" s="74">
        <v>1</v>
      </c>
      <c r="M3" s="75">
        <v>2765.624267578125</v>
      </c>
      <c r="N3" s="75">
        <v>6440.33740234375</v>
      </c>
      <c r="O3" s="76"/>
      <c r="P3" s="77"/>
      <c r="Q3" s="77"/>
      <c r="R3" s="48"/>
      <c r="S3" s="48">
        <v>0</v>
      </c>
      <c r="T3" s="48">
        <v>2</v>
      </c>
      <c r="U3" s="49">
        <v>0</v>
      </c>
      <c r="V3" s="49">
        <v>0.002611</v>
      </c>
      <c r="W3" s="49">
        <v>0.021165</v>
      </c>
      <c r="X3" s="49">
        <v>0.712374</v>
      </c>
      <c r="Y3" s="49">
        <v>0.5</v>
      </c>
      <c r="Z3" s="49">
        <v>0</v>
      </c>
      <c r="AA3" s="72">
        <v>3</v>
      </c>
      <c r="AB3" s="72"/>
      <c r="AC3" s="73"/>
      <c r="AD3" s="79" t="s">
        <v>933</v>
      </c>
      <c r="AE3" s="79">
        <v>0</v>
      </c>
      <c r="AF3" s="79">
        <v>5578</v>
      </c>
      <c r="AG3" s="79">
        <v>5740</v>
      </c>
      <c r="AH3" s="79">
        <v>115</v>
      </c>
      <c r="AI3" s="79"/>
      <c r="AJ3" s="79" t="s">
        <v>1112</v>
      </c>
      <c r="AK3" s="79" t="s">
        <v>1281</v>
      </c>
      <c r="AL3" s="79"/>
      <c r="AM3" s="79"/>
      <c r="AN3" s="81">
        <v>43035.61085648148</v>
      </c>
      <c r="AO3" s="84" t="s">
        <v>1481</v>
      </c>
      <c r="AP3" s="79" t="b">
        <v>1</v>
      </c>
      <c r="AQ3" s="79" t="b">
        <v>0</v>
      </c>
      <c r="AR3" s="79" t="b">
        <v>0</v>
      </c>
      <c r="AS3" s="79"/>
      <c r="AT3" s="79">
        <v>30</v>
      </c>
      <c r="AU3" s="79"/>
      <c r="AV3" s="79" t="b">
        <v>0</v>
      </c>
      <c r="AW3" s="79" t="s">
        <v>1771</v>
      </c>
      <c r="AX3" s="84" t="s">
        <v>1772</v>
      </c>
      <c r="AY3" s="79" t="s">
        <v>66</v>
      </c>
      <c r="AZ3" s="79" t="str">
        <f>REPLACE(INDEX(GroupVertices[Group],MATCH(Vertices[[#This Row],[Vertex]],GroupVertices[Vertex],0)),1,1,"")</f>
        <v>1</v>
      </c>
      <c r="BA3" s="48">
        <v>0</v>
      </c>
      <c r="BB3" s="49">
        <v>0</v>
      </c>
      <c r="BC3" s="48">
        <v>0</v>
      </c>
      <c r="BD3" s="49">
        <v>0</v>
      </c>
      <c r="BE3" s="48">
        <v>0</v>
      </c>
      <c r="BF3" s="49">
        <v>0</v>
      </c>
      <c r="BG3" s="48">
        <v>7</v>
      </c>
      <c r="BH3" s="49">
        <v>100</v>
      </c>
      <c r="BI3" s="48">
        <v>7</v>
      </c>
      <c r="BJ3" s="48"/>
      <c r="BK3" s="48"/>
      <c r="BL3" s="48"/>
      <c r="BM3" s="48"/>
      <c r="BN3" s="48"/>
      <c r="BO3" s="48"/>
      <c r="BP3" s="131" t="s">
        <v>3006</v>
      </c>
      <c r="BQ3" s="131" t="s">
        <v>3006</v>
      </c>
      <c r="BR3" s="131" t="s">
        <v>3118</v>
      </c>
      <c r="BS3" s="131" t="s">
        <v>3118</v>
      </c>
      <c r="BT3" s="3"/>
      <c r="BU3" s="3"/>
    </row>
    <row r="4" spans="1:76" ht="15">
      <c r="A4" s="65" t="s">
        <v>307</v>
      </c>
      <c r="B4" s="66"/>
      <c r="C4" s="66"/>
      <c r="D4" s="67">
        <v>449.65213562307355</v>
      </c>
      <c r="E4" s="69"/>
      <c r="F4" s="103" t="s">
        <v>1655</v>
      </c>
      <c r="G4" s="66"/>
      <c r="H4" s="70" t="s">
        <v>307</v>
      </c>
      <c r="I4" s="71"/>
      <c r="J4" s="71"/>
      <c r="K4" s="70" t="s">
        <v>1957</v>
      </c>
      <c r="L4" s="74">
        <v>3525.6141787758697</v>
      </c>
      <c r="M4" s="75">
        <v>2575.346435546875</v>
      </c>
      <c r="N4" s="75">
        <v>5074.71875</v>
      </c>
      <c r="O4" s="76"/>
      <c r="P4" s="77"/>
      <c r="Q4" s="77"/>
      <c r="R4" s="89"/>
      <c r="S4" s="48">
        <v>21</v>
      </c>
      <c r="T4" s="48">
        <v>0</v>
      </c>
      <c r="U4" s="49">
        <v>4003</v>
      </c>
      <c r="V4" s="49">
        <v>0.002857</v>
      </c>
      <c r="W4" s="49">
        <v>0.057426</v>
      </c>
      <c r="X4" s="49">
        <v>6.708281</v>
      </c>
      <c r="Y4" s="49">
        <v>0.03571428571428571</v>
      </c>
      <c r="Z4" s="49">
        <v>0</v>
      </c>
      <c r="AA4" s="72">
        <v>4</v>
      </c>
      <c r="AB4" s="72"/>
      <c r="AC4" s="73"/>
      <c r="AD4" s="79" t="s">
        <v>934</v>
      </c>
      <c r="AE4" s="79">
        <v>754</v>
      </c>
      <c r="AF4" s="79">
        <v>636684</v>
      </c>
      <c r="AG4" s="79">
        <v>6995</v>
      </c>
      <c r="AH4" s="79">
        <v>3357</v>
      </c>
      <c r="AI4" s="79"/>
      <c r="AJ4" s="79" t="s">
        <v>1113</v>
      </c>
      <c r="AK4" s="79" t="s">
        <v>1282</v>
      </c>
      <c r="AL4" s="84" t="s">
        <v>1398</v>
      </c>
      <c r="AM4" s="79"/>
      <c r="AN4" s="81">
        <v>40106.33101851852</v>
      </c>
      <c r="AO4" s="84" t="s">
        <v>1482</v>
      </c>
      <c r="AP4" s="79" t="b">
        <v>0</v>
      </c>
      <c r="AQ4" s="79" t="b">
        <v>0</v>
      </c>
      <c r="AR4" s="79" t="b">
        <v>1</v>
      </c>
      <c r="AS4" s="79"/>
      <c r="AT4" s="79">
        <v>5891</v>
      </c>
      <c r="AU4" s="84" t="s">
        <v>1640</v>
      </c>
      <c r="AV4" s="79" t="b">
        <v>1</v>
      </c>
      <c r="AW4" s="79" t="s">
        <v>1771</v>
      </c>
      <c r="AX4" s="84" t="s">
        <v>1773</v>
      </c>
      <c r="AY4" s="79" t="s">
        <v>65</v>
      </c>
      <c r="AZ4" s="79"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5" t="s">
        <v>308</v>
      </c>
      <c r="B5" s="66"/>
      <c r="C5" s="66"/>
      <c r="D5" s="67">
        <v>1000</v>
      </c>
      <c r="E5" s="69"/>
      <c r="F5" s="103" t="s">
        <v>1656</v>
      </c>
      <c r="G5" s="66"/>
      <c r="H5" s="70" t="s">
        <v>308</v>
      </c>
      <c r="I5" s="71"/>
      <c r="J5" s="71"/>
      <c r="K5" s="70" t="s">
        <v>2398</v>
      </c>
      <c r="L5" s="74">
        <v>9999</v>
      </c>
      <c r="M5" s="75">
        <v>2068.154541015625</v>
      </c>
      <c r="N5" s="75">
        <v>6654.841796875</v>
      </c>
      <c r="O5" s="76"/>
      <c r="P5" s="77"/>
      <c r="Q5" s="77"/>
      <c r="R5" s="89"/>
      <c r="S5" s="48">
        <v>41</v>
      </c>
      <c r="T5" s="48">
        <v>2</v>
      </c>
      <c r="U5" s="49">
        <v>11355</v>
      </c>
      <c r="V5" s="49">
        <v>0.003509</v>
      </c>
      <c r="W5" s="49">
        <v>0.107955</v>
      </c>
      <c r="X5" s="49">
        <v>14.371321</v>
      </c>
      <c r="Y5" s="49">
        <v>0.01097560975609756</v>
      </c>
      <c r="Z5" s="49">
        <v>0</v>
      </c>
      <c r="AA5" s="72">
        <v>5</v>
      </c>
      <c r="AB5" s="72"/>
      <c r="AC5" s="73"/>
      <c r="AD5" s="79" t="s">
        <v>935</v>
      </c>
      <c r="AE5" s="79">
        <v>47</v>
      </c>
      <c r="AF5" s="79">
        <v>63365308</v>
      </c>
      <c r="AG5" s="79">
        <v>43671</v>
      </c>
      <c r="AH5" s="79">
        <v>7</v>
      </c>
      <c r="AI5" s="79"/>
      <c r="AJ5" s="79" t="s">
        <v>1114</v>
      </c>
      <c r="AK5" s="79" t="s">
        <v>903</v>
      </c>
      <c r="AL5" s="84" t="s">
        <v>1399</v>
      </c>
      <c r="AM5" s="79"/>
      <c r="AN5" s="81">
        <v>39890.57405092593</v>
      </c>
      <c r="AO5" s="84" t="s">
        <v>1483</v>
      </c>
      <c r="AP5" s="79" t="b">
        <v>0</v>
      </c>
      <c r="AQ5" s="79" t="b">
        <v>0</v>
      </c>
      <c r="AR5" s="79" t="b">
        <v>1</v>
      </c>
      <c r="AS5" s="79"/>
      <c r="AT5" s="79">
        <v>107274</v>
      </c>
      <c r="AU5" s="84" t="s">
        <v>1640</v>
      </c>
      <c r="AV5" s="79" t="b">
        <v>1</v>
      </c>
      <c r="AW5" s="79" t="s">
        <v>1771</v>
      </c>
      <c r="AX5" s="84" t="s">
        <v>1774</v>
      </c>
      <c r="AY5" s="79" t="s">
        <v>66</v>
      </c>
      <c r="AZ5" s="79" t="str">
        <f>REPLACE(INDEX(GroupVertices[Group],MATCH(Vertices[[#This Row],[Vertex]],GroupVertices[Vertex],0)),1,1,"")</f>
        <v>1</v>
      </c>
      <c r="BA5" s="48">
        <v>2</v>
      </c>
      <c r="BB5" s="49">
        <v>3.3333333333333335</v>
      </c>
      <c r="BC5" s="48">
        <v>0</v>
      </c>
      <c r="BD5" s="49">
        <v>0</v>
      </c>
      <c r="BE5" s="48">
        <v>0</v>
      </c>
      <c r="BF5" s="49">
        <v>0</v>
      </c>
      <c r="BG5" s="48">
        <v>58</v>
      </c>
      <c r="BH5" s="49">
        <v>96.66666666666667</v>
      </c>
      <c r="BI5" s="48">
        <v>60</v>
      </c>
      <c r="BJ5" s="48"/>
      <c r="BK5" s="48"/>
      <c r="BL5" s="48"/>
      <c r="BM5" s="48"/>
      <c r="BN5" s="48"/>
      <c r="BO5" s="48"/>
      <c r="BP5" s="131" t="s">
        <v>3007</v>
      </c>
      <c r="BQ5" s="131" t="s">
        <v>3100</v>
      </c>
      <c r="BR5" s="131" t="s">
        <v>3119</v>
      </c>
      <c r="BS5" s="131" t="s">
        <v>3212</v>
      </c>
      <c r="BT5" s="2"/>
      <c r="BU5" s="3"/>
      <c r="BV5" s="3"/>
      <c r="BW5" s="3"/>
      <c r="BX5" s="3"/>
    </row>
    <row r="6" spans="1:76" ht="15">
      <c r="A6" s="65" t="s">
        <v>236</v>
      </c>
      <c r="B6" s="66"/>
      <c r="C6" s="66"/>
      <c r="D6" s="67">
        <v>150</v>
      </c>
      <c r="E6" s="69"/>
      <c r="F6" s="103" t="s">
        <v>1657</v>
      </c>
      <c r="G6" s="66"/>
      <c r="H6" s="70" t="s">
        <v>236</v>
      </c>
      <c r="I6" s="71"/>
      <c r="J6" s="71"/>
      <c r="K6" s="70" t="s">
        <v>1958</v>
      </c>
      <c r="L6" s="74">
        <v>1</v>
      </c>
      <c r="M6" s="75">
        <v>2151.292236328125</v>
      </c>
      <c r="N6" s="75">
        <v>4759.6533203125</v>
      </c>
      <c r="O6" s="76"/>
      <c r="P6" s="77"/>
      <c r="Q6" s="77"/>
      <c r="R6" s="89"/>
      <c r="S6" s="48">
        <v>0</v>
      </c>
      <c r="T6" s="48">
        <v>2</v>
      </c>
      <c r="U6" s="49">
        <v>0</v>
      </c>
      <c r="V6" s="49">
        <v>0.002611</v>
      </c>
      <c r="W6" s="49">
        <v>0.021165</v>
      </c>
      <c r="X6" s="49">
        <v>0.712374</v>
      </c>
      <c r="Y6" s="49">
        <v>0.5</v>
      </c>
      <c r="Z6" s="49">
        <v>0</v>
      </c>
      <c r="AA6" s="72">
        <v>6</v>
      </c>
      <c r="AB6" s="72"/>
      <c r="AC6" s="73"/>
      <c r="AD6" s="79" t="s">
        <v>889</v>
      </c>
      <c r="AE6" s="79">
        <v>1</v>
      </c>
      <c r="AF6" s="79">
        <v>2910</v>
      </c>
      <c r="AG6" s="79">
        <v>5923</v>
      </c>
      <c r="AH6" s="79">
        <v>26</v>
      </c>
      <c r="AI6" s="79"/>
      <c r="AJ6" s="79" t="s">
        <v>1115</v>
      </c>
      <c r="AK6" s="79" t="s">
        <v>1283</v>
      </c>
      <c r="AL6" s="79"/>
      <c r="AM6" s="79"/>
      <c r="AN6" s="81">
        <v>42195.850625</v>
      </c>
      <c r="AO6" s="84" t="s">
        <v>1484</v>
      </c>
      <c r="AP6" s="79" t="b">
        <v>0</v>
      </c>
      <c r="AQ6" s="79" t="b">
        <v>0</v>
      </c>
      <c r="AR6" s="79" t="b">
        <v>0</v>
      </c>
      <c r="AS6" s="79"/>
      <c r="AT6" s="79">
        <v>39</v>
      </c>
      <c r="AU6" s="84" t="s">
        <v>1640</v>
      </c>
      <c r="AV6" s="79" t="b">
        <v>0</v>
      </c>
      <c r="AW6" s="79" t="s">
        <v>1771</v>
      </c>
      <c r="AX6" s="84" t="s">
        <v>1775</v>
      </c>
      <c r="AY6" s="79" t="s">
        <v>66</v>
      </c>
      <c r="AZ6" s="79" t="str">
        <f>REPLACE(INDEX(GroupVertices[Group],MATCH(Vertices[[#This Row],[Vertex]],GroupVertices[Vertex],0)),1,1,"")</f>
        <v>1</v>
      </c>
      <c r="BA6" s="48">
        <v>1</v>
      </c>
      <c r="BB6" s="49">
        <v>10</v>
      </c>
      <c r="BC6" s="48">
        <v>0</v>
      </c>
      <c r="BD6" s="49">
        <v>0</v>
      </c>
      <c r="BE6" s="48">
        <v>0</v>
      </c>
      <c r="BF6" s="49">
        <v>0</v>
      </c>
      <c r="BG6" s="48">
        <v>9</v>
      </c>
      <c r="BH6" s="49">
        <v>90</v>
      </c>
      <c r="BI6" s="48">
        <v>10</v>
      </c>
      <c r="BJ6" s="48"/>
      <c r="BK6" s="48"/>
      <c r="BL6" s="48"/>
      <c r="BM6" s="48"/>
      <c r="BN6" s="48"/>
      <c r="BO6" s="48"/>
      <c r="BP6" s="131" t="s">
        <v>3008</v>
      </c>
      <c r="BQ6" s="131" t="s">
        <v>3008</v>
      </c>
      <c r="BR6" s="131" t="s">
        <v>3120</v>
      </c>
      <c r="BS6" s="131" t="s">
        <v>3120</v>
      </c>
      <c r="BT6" s="2"/>
      <c r="BU6" s="3"/>
      <c r="BV6" s="3"/>
      <c r="BW6" s="3"/>
      <c r="BX6" s="3"/>
    </row>
    <row r="7" spans="1:76" ht="15">
      <c r="A7" s="65" t="s">
        <v>237</v>
      </c>
      <c r="B7" s="66"/>
      <c r="C7" s="66"/>
      <c r="D7" s="67">
        <v>167.66622633201234</v>
      </c>
      <c r="E7" s="69"/>
      <c r="F7" s="103" t="s">
        <v>1658</v>
      </c>
      <c r="G7" s="66"/>
      <c r="H7" s="70" t="s">
        <v>237</v>
      </c>
      <c r="I7" s="71"/>
      <c r="J7" s="71"/>
      <c r="K7" s="70" t="s">
        <v>1959</v>
      </c>
      <c r="L7" s="74">
        <v>208.79638925583444</v>
      </c>
      <c r="M7" s="75">
        <v>973.666015625</v>
      </c>
      <c r="N7" s="75">
        <v>6170.22998046875</v>
      </c>
      <c r="O7" s="76"/>
      <c r="P7" s="77"/>
      <c r="Q7" s="77"/>
      <c r="R7" s="89"/>
      <c r="S7" s="48">
        <v>0</v>
      </c>
      <c r="T7" s="48">
        <v>2</v>
      </c>
      <c r="U7" s="49">
        <v>236</v>
      </c>
      <c r="V7" s="49">
        <v>0.002494</v>
      </c>
      <c r="W7" s="49">
        <v>0.014046</v>
      </c>
      <c r="X7" s="49">
        <v>0.889781</v>
      </c>
      <c r="Y7" s="49">
        <v>0</v>
      </c>
      <c r="Z7" s="49">
        <v>0</v>
      </c>
      <c r="AA7" s="72">
        <v>7</v>
      </c>
      <c r="AB7" s="72"/>
      <c r="AC7" s="73"/>
      <c r="AD7" s="79" t="s">
        <v>936</v>
      </c>
      <c r="AE7" s="79">
        <v>9</v>
      </c>
      <c r="AF7" s="79">
        <v>21</v>
      </c>
      <c r="AG7" s="79">
        <v>97</v>
      </c>
      <c r="AH7" s="79">
        <v>5</v>
      </c>
      <c r="AI7" s="79"/>
      <c r="AJ7" s="79" t="s">
        <v>1116</v>
      </c>
      <c r="AK7" s="79"/>
      <c r="AL7" s="79"/>
      <c r="AM7" s="79"/>
      <c r="AN7" s="81">
        <v>43689.04503472222</v>
      </c>
      <c r="AO7" s="79"/>
      <c r="AP7" s="79" t="b">
        <v>1</v>
      </c>
      <c r="AQ7" s="79" t="b">
        <v>0</v>
      </c>
      <c r="AR7" s="79" t="b">
        <v>0</v>
      </c>
      <c r="AS7" s="79"/>
      <c r="AT7" s="79">
        <v>0</v>
      </c>
      <c r="AU7" s="79"/>
      <c r="AV7" s="79" t="b">
        <v>0</v>
      </c>
      <c r="AW7" s="79" t="s">
        <v>1771</v>
      </c>
      <c r="AX7" s="84" t="s">
        <v>1776</v>
      </c>
      <c r="AY7" s="79" t="s">
        <v>66</v>
      </c>
      <c r="AZ7" s="79" t="str">
        <f>REPLACE(INDEX(GroupVertices[Group],MATCH(Vertices[[#This Row],[Vertex]],GroupVertices[Vertex],0)),1,1,"")</f>
        <v>1</v>
      </c>
      <c r="BA7" s="48">
        <v>0</v>
      </c>
      <c r="BB7" s="49">
        <v>0</v>
      </c>
      <c r="BC7" s="48">
        <v>0</v>
      </c>
      <c r="BD7" s="49">
        <v>0</v>
      </c>
      <c r="BE7" s="48">
        <v>0</v>
      </c>
      <c r="BF7" s="49">
        <v>0</v>
      </c>
      <c r="BG7" s="48">
        <v>11</v>
      </c>
      <c r="BH7" s="49">
        <v>100</v>
      </c>
      <c r="BI7" s="48">
        <v>11</v>
      </c>
      <c r="BJ7" s="48"/>
      <c r="BK7" s="48"/>
      <c r="BL7" s="48"/>
      <c r="BM7" s="48"/>
      <c r="BN7" s="48"/>
      <c r="BO7" s="48"/>
      <c r="BP7" s="131" t="s">
        <v>3009</v>
      </c>
      <c r="BQ7" s="131" t="s">
        <v>3009</v>
      </c>
      <c r="BR7" s="131" t="s">
        <v>3121</v>
      </c>
      <c r="BS7" s="131" t="s">
        <v>3121</v>
      </c>
      <c r="BT7" s="2"/>
      <c r="BU7" s="3"/>
      <c r="BV7" s="3"/>
      <c r="BW7" s="3"/>
      <c r="BX7" s="3"/>
    </row>
    <row r="8" spans="1:76" ht="15">
      <c r="A8" s="65" t="s">
        <v>309</v>
      </c>
      <c r="B8" s="66"/>
      <c r="C8" s="66"/>
      <c r="D8" s="67">
        <v>150</v>
      </c>
      <c r="E8" s="69"/>
      <c r="F8" s="103" t="s">
        <v>1659</v>
      </c>
      <c r="G8" s="66"/>
      <c r="H8" s="70" t="s">
        <v>309</v>
      </c>
      <c r="I8" s="71"/>
      <c r="J8" s="71"/>
      <c r="K8" s="70" t="s">
        <v>1960</v>
      </c>
      <c r="L8" s="74">
        <v>1</v>
      </c>
      <c r="M8" s="75">
        <v>140.48489379882812</v>
      </c>
      <c r="N8" s="75">
        <v>5925.197265625</v>
      </c>
      <c r="O8" s="76"/>
      <c r="P8" s="77"/>
      <c r="Q8" s="77"/>
      <c r="R8" s="89"/>
      <c r="S8" s="48">
        <v>1</v>
      </c>
      <c r="T8" s="48">
        <v>0</v>
      </c>
      <c r="U8" s="49">
        <v>0</v>
      </c>
      <c r="V8" s="49">
        <v>0.001927</v>
      </c>
      <c r="W8" s="49">
        <v>0.001798</v>
      </c>
      <c r="X8" s="49">
        <v>0.528157</v>
      </c>
      <c r="Y8" s="49">
        <v>0</v>
      </c>
      <c r="Z8" s="49">
        <v>0</v>
      </c>
      <c r="AA8" s="72">
        <v>8</v>
      </c>
      <c r="AB8" s="72"/>
      <c r="AC8" s="73"/>
      <c r="AD8" s="79">
        <v>37</v>
      </c>
      <c r="AE8" s="79">
        <v>8</v>
      </c>
      <c r="AF8" s="79">
        <v>2</v>
      </c>
      <c r="AG8" s="79">
        <v>41</v>
      </c>
      <c r="AH8" s="79">
        <v>4</v>
      </c>
      <c r="AI8" s="79"/>
      <c r="AJ8" s="79"/>
      <c r="AK8" s="79" t="s">
        <v>1284</v>
      </c>
      <c r="AL8" s="79"/>
      <c r="AM8" s="79"/>
      <c r="AN8" s="81">
        <v>39866.80090277778</v>
      </c>
      <c r="AO8" s="79"/>
      <c r="AP8" s="79" t="b">
        <v>0</v>
      </c>
      <c r="AQ8" s="79" t="b">
        <v>0</v>
      </c>
      <c r="AR8" s="79" t="b">
        <v>0</v>
      </c>
      <c r="AS8" s="79"/>
      <c r="AT8" s="79">
        <v>0</v>
      </c>
      <c r="AU8" s="84" t="s">
        <v>1641</v>
      </c>
      <c r="AV8" s="79" t="b">
        <v>0</v>
      </c>
      <c r="AW8" s="79" t="s">
        <v>1771</v>
      </c>
      <c r="AX8" s="84" t="s">
        <v>1777</v>
      </c>
      <c r="AY8" s="79" t="s">
        <v>65</v>
      </c>
      <c r="AZ8" s="79" t="str">
        <f>REPLACE(INDEX(GroupVertices[Group],MATCH(Vertices[[#This Row],[Vertex]],GroupVertices[Vertex],0)),1,1,"")</f>
        <v>1</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5" t="s">
        <v>238</v>
      </c>
      <c r="B9" s="66"/>
      <c r="C9" s="66"/>
      <c r="D9" s="67">
        <v>150</v>
      </c>
      <c r="E9" s="69"/>
      <c r="F9" s="103" t="s">
        <v>520</v>
      </c>
      <c r="G9" s="66"/>
      <c r="H9" s="70" t="s">
        <v>238</v>
      </c>
      <c r="I9" s="71"/>
      <c r="J9" s="71"/>
      <c r="K9" s="70" t="s">
        <v>1961</v>
      </c>
      <c r="L9" s="74">
        <v>1</v>
      </c>
      <c r="M9" s="75">
        <v>1933.59716796875</v>
      </c>
      <c r="N9" s="75">
        <v>4628.2314453125</v>
      </c>
      <c r="O9" s="76"/>
      <c r="P9" s="77"/>
      <c r="Q9" s="77"/>
      <c r="R9" s="89"/>
      <c r="S9" s="48">
        <v>0</v>
      </c>
      <c r="T9" s="48">
        <v>2</v>
      </c>
      <c r="U9" s="49">
        <v>0</v>
      </c>
      <c r="V9" s="49">
        <v>0.002611</v>
      </c>
      <c r="W9" s="49">
        <v>0.021165</v>
      </c>
      <c r="X9" s="49">
        <v>0.712374</v>
      </c>
      <c r="Y9" s="49">
        <v>0.5</v>
      </c>
      <c r="Z9" s="49">
        <v>0</v>
      </c>
      <c r="AA9" s="72">
        <v>9</v>
      </c>
      <c r="AB9" s="72"/>
      <c r="AC9" s="73"/>
      <c r="AD9" s="79" t="s">
        <v>937</v>
      </c>
      <c r="AE9" s="79">
        <v>4917</v>
      </c>
      <c r="AF9" s="79">
        <v>3908</v>
      </c>
      <c r="AG9" s="79">
        <v>356919</v>
      </c>
      <c r="AH9" s="79">
        <v>343640</v>
      </c>
      <c r="AI9" s="79"/>
      <c r="AJ9" s="79" t="s">
        <v>1117</v>
      </c>
      <c r="AK9" s="79" t="s">
        <v>901</v>
      </c>
      <c r="AL9" s="84" t="s">
        <v>1400</v>
      </c>
      <c r="AM9" s="79"/>
      <c r="AN9" s="81">
        <v>42841.93472222222</v>
      </c>
      <c r="AO9" s="84" t="s">
        <v>1485</v>
      </c>
      <c r="AP9" s="79" t="b">
        <v>0</v>
      </c>
      <c r="AQ9" s="79" t="b">
        <v>0</v>
      </c>
      <c r="AR9" s="79" t="b">
        <v>0</v>
      </c>
      <c r="AS9" s="79"/>
      <c r="AT9" s="79">
        <v>43</v>
      </c>
      <c r="AU9" s="84" t="s">
        <v>1640</v>
      </c>
      <c r="AV9" s="79" t="b">
        <v>0</v>
      </c>
      <c r="AW9" s="79" t="s">
        <v>1771</v>
      </c>
      <c r="AX9" s="84" t="s">
        <v>1778</v>
      </c>
      <c r="AY9" s="79" t="s">
        <v>66</v>
      </c>
      <c r="AZ9" s="79" t="str">
        <f>REPLACE(INDEX(GroupVertices[Group],MATCH(Vertices[[#This Row],[Vertex]],GroupVertices[Vertex],0)),1,1,"")</f>
        <v>1</v>
      </c>
      <c r="BA9" s="48">
        <v>0</v>
      </c>
      <c r="BB9" s="49">
        <v>0</v>
      </c>
      <c r="BC9" s="48">
        <v>0</v>
      </c>
      <c r="BD9" s="49">
        <v>0</v>
      </c>
      <c r="BE9" s="48">
        <v>0</v>
      </c>
      <c r="BF9" s="49">
        <v>0</v>
      </c>
      <c r="BG9" s="48">
        <v>12</v>
      </c>
      <c r="BH9" s="49">
        <v>100</v>
      </c>
      <c r="BI9" s="48">
        <v>12</v>
      </c>
      <c r="BJ9" s="48" t="s">
        <v>498</v>
      </c>
      <c r="BK9" s="48" t="s">
        <v>498</v>
      </c>
      <c r="BL9" s="48" t="s">
        <v>504</v>
      </c>
      <c r="BM9" s="48" t="s">
        <v>504</v>
      </c>
      <c r="BN9" s="48"/>
      <c r="BO9" s="48"/>
      <c r="BP9" s="131" t="s">
        <v>3010</v>
      </c>
      <c r="BQ9" s="131" t="s">
        <v>3010</v>
      </c>
      <c r="BR9" s="131" t="s">
        <v>3122</v>
      </c>
      <c r="BS9" s="131" t="s">
        <v>3122</v>
      </c>
      <c r="BT9" s="2"/>
      <c r="BU9" s="3"/>
      <c r="BV9" s="3"/>
      <c r="BW9" s="3"/>
      <c r="BX9" s="3"/>
    </row>
    <row r="10" spans="1:76" ht="15">
      <c r="A10" s="65" t="s">
        <v>239</v>
      </c>
      <c r="B10" s="66"/>
      <c r="C10" s="66"/>
      <c r="D10" s="67">
        <v>150</v>
      </c>
      <c r="E10" s="69"/>
      <c r="F10" s="103" t="s">
        <v>521</v>
      </c>
      <c r="G10" s="66"/>
      <c r="H10" s="70" t="s">
        <v>239</v>
      </c>
      <c r="I10" s="71"/>
      <c r="J10" s="71"/>
      <c r="K10" s="70" t="s">
        <v>1962</v>
      </c>
      <c r="L10" s="74">
        <v>1</v>
      </c>
      <c r="M10" s="75">
        <v>4888.166015625</v>
      </c>
      <c r="N10" s="75">
        <v>3410.0634765625</v>
      </c>
      <c r="O10" s="76"/>
      <c r="P10" s="77"/>
      <c r="Q10" s="77"/>
      <c r="R10" s="89"/>
      <c r="S10" s="48">
        <v>0</v>
      </c>
      <c r="T10" s="48">
        <v>1</v>
      </c>
      <c r="U10" s="49">
        <v>0</v>
      </c>
      <c r="V10" s="49">
        <v>0.001821</v>
      </c>
      <c r="W10" s="49">
        <v>0.00027</v>
      </c>
      <c r="X10" s="49">
        <v>0.430317</v>
      </c>
      <c r="Y10" s="49">
        <v>0</v>
      </c>
      <c r="Z10" s="49">
        <v>0</v>
      </c>
      <c r="AA10" s="72">
        <v>10</v>
      </c>
      <c r="AB10" s="72"/>
      <c r="AC10" s="73"/>
      <c r="AD10" s="79" t="s">
        <v>938</v>
      </c>
      <c r="AE10" s="79">
        <v>5000</v>
      </c>
      <c r="AF10" s="79">
        <v>4378</v>
      </c>
      <c r="AG10" s="79">
        <v>203720</v>
      </c>
      <c r="AH10" s="79">
        <v>4959</v>
      </c>
      <c r="AI10" s="79"/>
      <c r="AJ10" s="79" t="s">
        <v>1118</v>
      </c>
      <c r="AK10" s="79"/>
      <c r="AL10" s="79"/>
      <c r="AM10" s="79"/>
      <c r="AN10" s="81">
        <v>39903.844375</v>
      </c>
      <c r="AO10" s="84" t="s">
        <v>1486</v>
      </c>
      <c r="AP10" s="79" t="b">
        <v>0</v>
      </c>
      <c r="AQ10" s="79" t="b">
        <v>0</v>
      </c>
      <c r="AR10" s="79" t="b">
        <v>0</v>
      </c>
      <c r="AS10" s="79"/>
      <c r="AT10" s="79">
        <v>166</v>
      </c>
      <c r="AU10" s="84" t="s">
        <v>1642</v>
      </c>
      <c r="AV10" s="79" t="b">
        <v>0</v>
      </c>
      <c r="AW10" s="79" t="s">
        <v>1771</v>
      </c>
      <c r="AX10" s="84" t="s">
        <v>1779</v>
      </c>
      <c r="AY10" s="79" t="s">
        <v>66</v>
      </c>
      <c r="AZ10" s="79" t="str">
        <f>REPLACE(INDEX(GroupVertices[Group],MATCH(Vertices[[#This Row],[Vertex]],GroupVertices[Vertex],0)),1,1,"")</f>
        <v>6</v>
      </c>
      <c r="BA10" s="48">
        <v>0</v>
      </c>
      <c r="BB10" s="49">
        <v>0</v>
      </c>
      <c r="BC10" s="48">
        <v>0</v>
      </c>
      <c r="BD10" s="49">
        <v>0</v>
      </c>
      <c r="BE10" s="48">
        <v>0</v>
      </c>
      <c r="BF10" s="49">
        <v>0</v>
      </c>
      <c r="BG10" s="48">
        <v>2</v>
      </c>
      <c r="BH10" s="49">
        <v>100</v>
      </c>
      <c r="BI10" s="48">
        <v>2</v>
      </c>
      <c r="BJ10" s="48" t="s">
        <v>499</v>
      </c>
      <c r="BK10" s="48" t="s">
        <v>499</v>
      </c>
      <c r="BL10" s="48" t="s">
        <v>504</v>
      </c>
      <c r="BM10" s="48" t="s">
        <v>504</v>
      </c>
      <c r="BN10" s="48" t="s">
        <v>505</v>
      </c>
      <c r="BO10" s="48" t="s">
        <v>505</v>
      </c>
      <c r="BP10" s="131" t="s">
        <v>3011</v>
      </c>
      <c r="BQ10" s="131" t="s">
        <v>3011</v>
      </c>
      <c r="BR10" s="131" t="s">
        <v>3123</v>
      </c>
      <c r="BS10" s="131" t="s">
        <v>3123</v>
      </c>
      <c r="BT10" s="2"/>
      <c r="BU10" s="3"/>
      <c r="BV10" s="3"/>
      <c r="BW10" s="3"/>
      <c r="BX10" s="3"/>
    </row>
    <row r="11" spans="1:76" ht="15">
      <c r="A11" s="65" t="s">
        <v>310</v>
      </c>
      <c r="B11" s="66"/>
      <c r="C11" s="66"/>
      <c r="D11" s="67">
        <v>329.35711140466753</v>
      </c>
      <c r="E11" s="69"/>
      <c r="F11" s="103" t="s">
        <v>1660</v>
      </c>
      <c r="G11" s="66"/>
      <c r="H11" s="70" t="s">
        <v>310</v>
      </c>
      <c r="I11" s="71"/>
      <c r="J11" s="71"/>
      <c r="K11" s="70" t="s">
        <v>1963</v>
      </c>
      <c r="L11" s="74">
        <v>2110.661646851607</v>
      </c>
      <c r="M11" s="75">
        <v>4712.10107421875</v>
      </c>
      <c r="N11" s="75">
        <v>2360.958251953125</v>
      </c>
      <c r="O11" s="76"/>
      <c r="P11" s="77"/>
      <c r="Q11" s="77"/>
      <c r="R11" s="89"/>
      <c r="S11" s="48">
        <v>4</v>
      </c>
      <c r="T11" s="48">
        <v>0</v>
      </c>
      <c r="U11" s="49">
        <v>2396</v>
      </c>
      <c r="V11" s="49">
        <v>0.00232</v>
      </c>
      <c r="W11" s="49">
        <v>0.002112</v>
      </c>
      <c r="X11" s="49">
        <v>1.319141</v>
      </c>
      <c r="Y11" s="49">
        <v>0.16666666666666666</v>
      </c>
      <c r="Z11" s="49">
        <v>0</v>
      </c>
      <c r="AA11" s="72">
        <v>11</v>
      </c>
      <c r="AB11" s="72"/>
      <c r="AC11" s="73"/>
      <c r="AD11" s="79" t="s">
        <v>939</v>
      </c>
      <c r="AE11" s="79">
        <v>361</v>
      </c>
      <c r="AF11" s="79">
        <v>2814785</v>
      </c>
      <c r="AG11" s="79">
        <v>9225</v>
      </c>
      <c r="AH11" s="79">
        <v>10</v>
      </c>
      <c r="AI11" s="79"/>
      <c r="AJ11" s="79" t="s">
        <v>1119</v>
      </c>
      <c r="AK11" s="79" t="s">
        <v>1285</v>
      </c>
      <c r="AL11" s="84" t="s">
        <v>1401</v>
      </c>
      <c r="AM11" s="79"/>
      <c r="AN11" s="81">
        <v>39667.6493287037</v>
      </c>
      <c r="AO11" s="84" t="s">
        <v>1487</v>
      </c>
      <c r="AP11" s="79" t="b">
        <v>0</v>
      </c>
      <c r="AQ11" s="79" t="b">
        <v>0</v>
      </c>
      <c r="AR11" s="79" t="b">
        <v>1</v>
      </c>
      <c r="AS11" s="79"/>
      <c r="AT11" s="79">
        <v>16468</v>
      </c>
      <c r="AU11" s="84" t="s">
        <v>1640</v>
      </c>
      <c r="AV11" s="79" t="b">
        <v>1</v>
      </c>
      <c r="AW11" s="79" t="s">
        <v>1771</v>
      </c>
      <c r="AX11" s="84" t="s">
        <v>1780</v>
      </c>
      <c r="AY11" s="79" t="s">
        <v>65</v>
      </c>
      <c r="AZ11" s="79" t="str">
        <f>REPLACE(INDEX(GroupVertices[Group],MATCH(Vertices[[#This Row],[Vertex]],GroupVertices[Vertex],0)),1,1,"")</f>
        <v>6</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5" t="s">
        <v>240</v>
      </c>
      <c r="B12" s="66"/>
      <c r="C12" s="66"/>
      <c r="D12" s="67">
        <v>150</v>
      </c>
      <c r="E12" s="69"/>
      <c r="F12" s="103" t="s">
        <v>1661</v>
      </c>
      <c r="G12" s="66"/>
      <c r="H12" s="70" t="s">
        <v>240</v>
      </c>
      <c r="I12" s="71"/>
      <c r="J12" s="71"/>
      <c r="K12" s="70" t="s">
        <v>1964</v>
      </c>
      <c r="L12" s="74">
        <v>1</v>
      </c>
      <c r="M12" s="75">
        <v>2377.306640625</v>
      </c>
      <c r="N12" s="75">
        <v>7456.998046875</v>
      </c>
      <c r="O12" s="76"/>
      <c r="P12" s="77"/>
      <c r="Q12" s="77"/>
      <c r="R12" s="89"/>
      <c r="S12" s="48">
        <v>0</v>
      </c>
      <c r="T12" s="48">
        <v>1</v>
      </c>
      <c r="U12" s="49">
        <v>0</v>
      </c>
      <c r="V12" s="49">
        <v>0.002481</v>
      </c>
      <c r="W12" s="49">
        <v>0.013816</v>
      </c>
      <c r="X12" s="49">
        <v>0.440848</v>
      </c>
      <c r="Y12" s="49">
        <v>0</v>
      </c>
      <c r="Z12" s="49">
        <v>0</v>
      </c>
      <c r="AA12" s="72">
        <v>12</v>
      </c>
      <c r="AB12" s="72"/>
      <c r="AC12" s="73"/>
      <c r="AD12" s="79" t="s">
        <v>940</v>
      </c>
      <c r="AE12" s="79">
        <v>2890</v>
      </c>
      <c r="AF12" s="79">
        <v>1830</v>
      </c>
      <c r="AG12" s="79">
        <v>12563</v>
      </c>
      <c r="AH12" s="79">
        <v>18719</v>
      </c>
      <c r="AI12" s="79"/>
      <c r="AJ12" s="79" t="s">
        <v>1120</v>
      </c>
      <c r="AK12" s="79"/>
      <c r="AL12" s="79"/>
      <c r="AM12" s="79"/>
      <c r="AN12" s="81">
        <v>41040.89791666667</v>
      </c>
      <c r="AO12" s="84" t="s">
        <v>1488</v>
      </c>
      <c r="AP12" s="79" t="b">
        <v>0</v>
      </c>
      <c r="AQ12" s="79" t="b">
        <v>0</v>
      </c>
      <c r="AR12" s="79" t="b">
        <v>1</v>
      </c>
      <c r="AS12" s="79"/>
      <c r="AT12" s="79">
        <v>16</v>
      </c>
      <c r="AU12" s="84" t="s">
        <v>1640</v>
      </c>
      <c r="AV12" s="79" t="b">
        <v>0</v>
      </c>
      <c r="AW12" s="79" t="s">
        <v>1771</v>
      </c>
      <c r="AX12" s="84" t="s">
        <v>1781</v>
      </c>
      <c r="AY12" s="79" t="s">
        <v>66</v>
      </c>
      <c r="AZ12" s="79" t="str">
        <f>REPLACE(INDEX(GroupVertices[Group],MATCH(Vertices[[#This Row],[Vertex]],GroupVertices[Vertex],0)),1,1,"")</f>
        <v>1</v>
      </c>
      <c r="BA12" s="48">
        <v>0</v>
      </c>
      <c r="BB12" s="49">
        <v>0</v>
      </c>
      <c r="BC12" s="48">
        <v>3</v>
      </c>
      <c r="BD12" s="49">
        <v>21.428571428571427</v>
      </c>
      <c r="BE12" s="48">
        <v>0</v>
      </c>
      <c r="BF12" s="49">
        <v>0</v>
      </c>
      <c r="BG12" s="48">
        <v>11</v>
      </c>
      <c r="BH12" s="49">
        <v>78.57142857142857</v>
      </c>
      <c r="BI12" s="48">
        <v>14</v>
      </c>
      <c r="BJ12" s="48" t="s">
        <v>499</v>
      </c>
      <c r="BK12" s="48" t="s">
        <v>499</v>
      </c>
      <c r="BL12" s="48" t="s">
        <v>504</v>
      </c>
      <c r="BM12" s="48" t="s">
        <v>504</v>
      </c>
      <c r="BN12" s="48"/>
      <c r="BO12" s="48"/>
      <c r="BP12" s="131" t="s">
        <v>3012</v>
      </c>
      <c r="BQ12" s="131" t="s">
        <v>3012</v>
      </c>
      <c r="BR12" s="131" t="s">
        <v>3124</v>
      </c>
      <c r="BS12" s="131" t="s">
        <v>3124</v>
      </c>
      <c r="BT12" s="2"/>
      <c r="BU12" s="3"/>
      <c r="BV12" s="3"/>
      <c r="BW12" s="3"/>
      <c r="BX12" s="3"/>
    </row>
    <row r="13" spans="1:76" ht="15">
      <c r="A13" s="65" t="s">
        <v>241</v>
      </c>
      <c r="B13" s="66"/>
      <c r="C13" s="66"/>
      <c r="D13" s="67">
        <v>150</v>
      </c>
      <c r="E13" s="69"/>
      <c r="F13" s="103" t="s">
        <v>522</v>
      </c>
      <c r="G13" s="66"/>
      <c r="H13" s="70" t="s">
        <v>241</v>
      </c>
      <c r="I13" s="71"/>
      <c r="J13" s="71"/>
      <c r="K13" s="70" t="s">
        <v>1965</v>
      </c>
      <c r="L13" s="74">
        <v>1</v>
      </c>
      <c r="M13" s="75">
        <v>1879.8363037109375</v>
      </c>
      <c r="N13" s="75">
        <v>7327.42919921875</v>
      </c>
      <c r="O13" s="76"/>
      <c r="P13" s="77"/>
      <c r="Q13" s="77"/>
      <c r="R13" s="89"/>
      <c r="S13" s="48">
        <v>0</v>
      </c>
      <c r="T13" s="48">
        <v>1</v>
      </c>
      <c r="U13" s="49">
        <v>0</v>
      </c>
      <c r="V13" s="49">
        <v>0.002481</v>
      </c>
      <c r="W13" s="49">
        <v>0.013816</v>
      </c>
      <c r="X13" s="49">
        <v>0.440848</v>
      </c>
      <c r="Y13" s="49">
        <v>0</v>
      </c>
      <c r="Z13" s="49">
        <v>0</v>
      </c>
      <c r="AA13" s="72">
        <v>13</v>
      </c>
      <c r="AB13" s="72"/>
      <c r="AC13" s="73"/>
      <c r="AD13" s="79" t="s">
        <v>941</v>
      </c>
      <c r="AE13" s="79">
        <v>395</v>
      </c>
      <c r="AF13" s="79">
        <v>152</v>
      </c>
      <c r="AG13" s="79">
        <v>100</v>
      </c>
      <c r="AH13" s="79">
        <v>3033</v>
      </c>
      <c r="AI13" s="79"/>
      <c r="AJ13" s="79" t="s">
        <v>1121</v>
      </c>
      <c r="AK13" s="79" t="s">
        <v>1286</v>
      </c>
      <c r="AL13" s="79"/>
      <c r="AM13" s="79"/>
      <c r="AN13" s="81">
        <v>42545.04659722222</v>
      </c>
      <c r="AO13" s="84" t="s">
        <v>1489</v>
      </c>
      <c r="AP13" s="79" t="b">
        <v>1</v>
      </c>
      <c r="AQ13" s="79" t="b">
        <v>0</v>
      </c>
      <c r="AR13" s="79" t="b">
        <v>0</v>
      </c>
      <c r="AS13" s="79"/>
      <c r="AT13" s="79">
        <v>5</v>
      </c>
      <c r="AU13" s="79"/>
      <c r="AV13" s="79" t="b">
        <v>0</v>
      </c>
      <c r="AW13" s="79" t="s">
        <v>1771</v>
      </c>
      <c r="AX13" s="84" t="s">
        <v>1782</v>
      </c>
      <c r="AY13" s="79" t="s">
        <v>66</v>
      </c>
      <c r="AZ13" s="79" t="str">
        <f>REPLACE(INDEX(GroupVertices[Group],MATCH(Vertices[[#This Row],[Vertex]],GroupVertices[Vertex],0)),1,1,"")</f>
        <v>1</v>
      </c>
      <c r="BA13" s="48">
        <v>0</v>
      </c>
      <c r="BB13" s="49">
        <v>0</v>
      </c>
      <c r="BC13" s="48">
        <v>0</v>
      </c>
      <c r="BD13" s="49">
        <v>0</v>
      </c>
      <c r="BE13" s="48">
        <v>0</v>
      </c>
      <c r="BF13" s="49">
        <v>0</v>
      </c>
      <c r="BG13" s="48">
        <v>17</v>
      </c>
      <c r="BH13" s="49">
        <v>100</v>
      </c>
      <c r="BI13" s="48">
        <v>17</v>
      </c>
      <c r="BJ13" s="48" t="s">
        <v>499</v>
      </c>
      <c r="BK13" s="48" t="s">
        <v>499</v>
      </c>
      <c r="BL13" s="48" t="s">
        <v>504</v>
      </c>
      <c r="BM13" s="48" t="s">
        <v>504</v>
      </c>
      <c r="BN13" s="48"/>
      <c r="BO13" s="48"/>
      <c r="BP13" s="131" t="s">
        <v>3013</v>
      </c>
      <c r="BQ13" s="131" t="s">
        <v>3013</v>
      </c>
      <c r="BR13" s="131" t="s">
        <v>3125</v>
      </c>
      <c r="BS13" s="131" t="s">
        <v>3125</v>
      </c>
      <c r="BT13" s="2"/>
      <c r="BU13" s="3"/>
      <c r="BV13" s="3"/>
      <c r="BW13" s="3"/>
      <c r="BX13" s="3"/>
    </row>
    <row r="14" spans="1:76" ht="15">
      <c r="A14" s="65" t="s">
        <v>242</v>
      </c>
      <c r="B14" s="66"/>
      <c r="C14" s="66"/>
      <c r="D14" s="67">
        <v>150</v>
      </c>
      <c r="E14" s="69"/>
      <c r="F14" s="103" t="s">
        <v>523</v>
      </c>
      <c r="G14" s="66"/>
      <c r="H14" s="70" t="s">
        <v>242</v>
      </c>
      <c r="I14" s="71"/>
      <c r="J14" s="71"/>
      <c r="K14" s="70" t="s">
        <v>1966</v>
      </c>
      <c r="L14" s="74">
        <v>1</v>
      </c>
      <c r="M14" s="75">
        <v>8645.6318359375</v>
      </c>
      <c r="N14" s="75">
        <v>3272.794189453125</v>
      </c>
      <c r="O14" s="76"/>
      <c r="P14" s="77"/>
      <c r="Q14" s="77"/>
      <c r="R14" s="89"/>
      <c r="S14" s="48">
        <v>0</v>
      </c>
      <c r="T14" s="48">
        <v>1</v>
      </c>
      <c r="U14" s="49">
        <v>0</v>
      </c>
      <c r="V14" s="49">
        <v>1</v>
      </c>
      <c r="W14" s="49">
        <v>0</v>
      </c>
      <c r="X14" s="49">
        <v>0.999997</v>
      </c>
      <c r="Y14" s="49">
        <v>0</v>
      </c>
      <c r="Z14" s="49">
        <v>0</v>
      </c>
      <c r="AA14" s="72">
        <v>14</v>
      </c>
      <c r="AB14" s="72"/>
      <c r="AC14" s="73"/>
      <c r="AD14" s="79" t="s">
        <v>942</v>
      </c>
      <c r="AE14" s="79">
        <v>141</v>
      </c>
      <c r="AF14" s="79">
        <v>195</v>
      </c>
      <c r="AG14" s="79">
        <v>3135</v>
      </c>
      <c r="AH14" s="79">
        <v>2486</v>
      </c>
      <c r="AI14" s="79"/>
      <c r="AJ14" s="79" t="s">
        <v>1122</v>
      </c>
      <c r="AK14" s="79" t="s">
        <v>1287</v>
      </c>
      <c r="AL14" s="79"/>
      <c r="AM14" s="79"/>
      <c r="AN14" s="81">
        <v>40933.75554398148</v>
      </c>
      <c r="AO14" s="84" t="s">
        <v>1490</v>
      </c>
      <c r="AP14" s="79" t="b">
        <v>0</v>
      </c>
      <c r="AQ14" s="79" t="b">
        <v>0</v>
      </c>
      <c r="AR14" s="79" t="b">
        <v>1</v>
      </c>
      <c r="AS14" s="79"/>
      <c r="AT14" s="79">
        <v>0</v>
      </c>
      <c r="AU14" s="84" t="s">
        <v>1640</v>
      </c>
      <c r="AV14" s="79" t="b">
        <v>0</v>
      </c>
      <c r="AW14" s="79" t="s">
        <v>1771</v>
      </c>
      <c r="AX14" s="84" t="s">
        <v>1783</v>
      </c>
      <c r="AY14" s="79" t="s">
        <v>66</v>
      </c>
      <c r="AZ14" s="79" t="str">
        <f>REPLACE(INDEX(GroupVertices[Group],MATCH(Vertices[[#This Row],[Vertex]],GroupVertices[Vertex],0)),1,1,"")</f>
        <v>28</v>
      </c>
      <c r="BA14" s="48">
        <v>0</v>
      </c>
      <c r="BB14" s="49">
        <v>0</v>
      </c>
      <c r="BC14" s="48">
        <v>0</v>
      </c>
      <c r="BD14" s="49">
        <v>0</v>
      </c>
      <c r="BE14" s="48">
        <v>0</v>
      </c>
      <c r="BF14" s="49">
        <v>0</v>
      </c>
      <c r="BG14" s="48">
        <v>3</v>
      </c>
      <c r="BH14" s="49">
        <v>100</v>
      </c>
      <c r="BI14" s="48">
        <v>3</v>
      </c>
      <c r="BJ14" s="48" t="s">
        <v>499</v>
      </c>
      <c r="BK14" s="48" t="s">
        <v>499</v>
      </c>
      <c r="BL14" s="48" t="s">
        <v>504</v>
      </c>
      <c r="BM14" s="48" t="s">
        <v>504</v>
      </c>
      <c r="BN14" s="48"/>
      <c r="BO14" s="48"/>
      <c r="BP14" s="131" t="s">
        <v>3014</v>
      </c>
      <c r="BQ14" s="131" t="s">
        <v>3014</v>
      </c>
      <c r="BR14" s="131" t="s">
        <v>3126</v>
      </c>
      <c r="BS14" s="131" t="s">
        <v>3126</v>
      </c>
      <c r="BT14" s="2"/>
      <c r="BU14" s="3"/>
      <c r="BV14" s="3"/>
      <c r="BW14" s="3"/>
      <c r="BX14" s="3"/>
    </row>
    <row r="15" spans="1:76" ht="15">
      <c r="A15" s="65" t="s">
        <v>311</v>
      </c>
      <c r="B15" s="66"/>
      <c r="C15" s="66"/>
      <c r="D15" s="67">
        <v>150</v>
      </c>
      <c r="E15" s="69"/>
      <c r="F15" s="103" t="s">
        <v>1662</v>
      </c>
      <c r="G15" s="66"/>
      <c r="H15" s="70" t="s">
        <v>311</v>
      </c>
      <c r="I15" s="71"/>
      <c r="J15" s="71"/>
      <c r="K15" s="70" t="s">
        <v>1967</v>
      </c>
      <c r="L15" s="74">
        <v>1</v>
      </c>
      <c r="M15" s="75">
        <v>8645.6318359375</v>
      </c>
      <c r="N15" s="75">
        <v>3807.422607421875</v>
      </c>
      <c r="O15" s="76"/>
      <c r="P15" s="77"/>
      <c r="Q15" s="77"/>
      <c r="R15" s="89"/>
      <c r="S15" s="48">
        <v>1</v>
      </c>
      <c r="T15" s="48">
        <v>0</v>
      </c>
      <c r="U15" s="49">
        <v>0</v>
      </c>
      <c r="V15" s="49">
        <v>1</v>
      </c>
      <c r="W15" s="49">
        <v>0</v>
      </c>
      <c r="X15" s="49">
        <v>0.999997</v>
      </c>
      <c r="Y15" s="49">
        <v>0</v>
      </c>
      <c r="Z15" s="49">
        <v>0</v>
      </c>
      <c r="AA15" s="72">
        <v>15</v>
      </c>
      <c r="AB15" s="72"/>
      <c r="AC15" s="73"/>
      <c r="AD15" s="79" t="s">
        <v>943</v>
      </c>
      <c r="AE15" s="79">
        <v>334</v>
      </c>
      <c r="AF15" s="79">
        <v>1506151</v>
      </c>
      <c r="AG15" s="79">
        <v>8584</v>
      </c>
      <c r="AH15" s="79">
        <v>13635</v>
      </c>
      <c r="AI15" s="79"/>
      <c r="AJ15" s="79" t="s">
        <v>1123</v>
      </c>
      <c r="AK15" s="79" t="s">
        <v>1288</v>
      </c>
      <c r="AL15" s="84" t="s">
        <v>1402</v>
      </c>
      <c r="AM15" s="79"/>
      <c r="AN15" s="81">
        <v>40731.63506944444</v>
      </c>
      <c r="AO15" s="84" t="s">
        <v>1491</v>
      </c>
      <c r="AP15" s="79" t="b">
        <v>0</v>
      </c>
      <c r="AQ15" s="79" t="b">
        <v>0</v>
      </c>
      <c r="AR15" s="79" t="b">
        <v>1</v>
      </c>
      <c r="AS15" s="79"/>
      <c r="AT15" s="79">
        <v>554</v>
      </c>
      <c r="AU15" s="84" t="s">
        <v>1640</v>
      </c>
      <c r="AV15" s="79" t="b">
        <v>1</v>
      </c>
      <c r="AW15" s="79" t="s">
        <v>1771</v>
      </c>
      <c r="AX15" s="84" t="s">
        <v>1784</v>
      </c>
      <c r="AY15" s="79" t="s">
        <v>65</v>
      </c>
      <c r="AZ15" s="79" t="str">
        <f>REPLACE(INDEX(GroupVertices[Group],MATCH(Vertices[[#This Row],[Vertex]],GroupVertices[Vertex],0)),1,1,"")</f>
        <v>28</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5" t="s">
        <v>243</v>
      </c>
      <c r="B16" s="66"/>
      <c r="C16" s="66"/>
      <c r="D16" s="67">
        <v>150.44914134742405</v>
      </c>
      <c r="E16" s="69"/>
      <c r="F16" s="103" t="s">
        <v>524</v>
      </c>
      <c r="G16" s="66"/>
      <c r="H16" s="70" t="s">
        <v>243</v>
      </c>
      <c r="I16" s="71"/>
      <c r="J16" s="71"/>
      <c r="K16" s="70" t="s">
        <v>1968</v>
      </c>
      <c r="L16" s="74">
        <v>6.282959048877147</v>
      </c>
      <c r="M16" s="75">
        <v>9598.296875</v>
      </c>
      <c r="N16" s="75">
        <v>5967.611328125</v>
      </c>
      <c r="O16" s="76"/>
      <c r="P16" s="77"/>
      <c r="Q16" s="77"/>
      <c r="R16" s="89"/>
      <c r="S16" s="48">
        <v>0</v>
      </c>
      <c r="T16" s="48">
        <v>3</v>
      </c>
      <c r="U16" s="49">
        <v>6</v>
      </c>
      <c r="V16" s="49">
        <v>0.333333</v>
      </c>
      <c r="W16" s="49">
        <v>0</v>
      </c>
      <c r="X16" s="49">
        <v>1.918913</v>
      </c>
      <c r="Y16" s="49">
        <v>0</v>
      </c>
      <c r="Z16" s="49">
        <v>0</v>
      </c>
      <c r="AA16" s="72">
        <v>16</v>
      </c>
      <c r="AB16" s="72"/>
      <c r="AC16" s="73"/>
      <c r="AD16" s="79" t="s">
        <v>944</v>
      </c>
      <c r="AE16" s="79">
        <v>1352</v>
      </c>
      <c r="AF16" s="79">
        <v>521</v>
      </c>
      <c r="AG16" s="79">
        <v>15730</v>
      </c>
      <c r="AH16" s="79">
        <v>19488</v>
      </c>
      <c r="AI16" s="79"/>
      <c r="AJ16" s="79" t="s">
        <v>1124</v>
      </c>
      <c r="AK16" s="79" t="s">
        <v>1289</v>
      </c>
      <c r="AL16" s="79"/>
      <c r="AM16" s="79"/>
      <c r="AN16" s="81">
        <v>41874.677928240744</v>
      </c>
      <c r="AO16" s="84" t="s">
        <v>1492</v>
      </c>
      <c r="AP16" s="79" t="b">
        <v>1</v>
      </c>
      <c r="AQ16" s="79" t="b">
        <v>0</v>
      </c>
      <c r="AR16" s="79" t="b">
        <v>0</v>
      </c>
      <c r="AS16" s="79"/>
      <c r="AT16" s="79">
        <v>3</v>
      </c>
      <c r="AU16" s="84" t="s">
        <v>1640</v>
      </c>
      <c r="AV16" s="79" t="b">
        <v>0</v>
      </c>
      <c r="AW16" s="79" t="s">
        <v>1771</v>
      </c>
      <c r="AX16" s="84" t="s">
        <v>1785</v>
      </c>
      <c r="AY16" s="79" t="s">
        <v>66</v>
      </c>
      <c r="AZ16" s="79" t="str">
        <f>REPLACE(INDEX(GroupVertices[Group],MATCH(Vertices[[#This Row],[Vertex]],GroupVertices[Vertex],0)),1,1,"")</f>
        <v>9</v>
      </c>
      <c r="BA16" s="48">
        <v>0</v>
      </c>
      <c r="BB16" s="49">
        <v>0</v>
      </c>
      <c r="BC16" s="48">
        <v>0</v>
      </c>
      <c r="BD16" s="49">
        <v>0</v>
      </c>
      <c r="BE16" s="48">
        <v>0</v>
      </c>
      <c r="BF16" s="49">
        <v>0</v>
      </c>
      <c r="BG16" s="48">
        <v>3</v>
      </c>
      <c r="BH16" s="49">
        <v>100</v>
      </c>
      <c r="BI16" s="48">
        <v>3</v>
      </c>
      <c r="BJ16" s="48" t="s">
        <v>499</v>
      </c>
      <c r="BK16" s="48" t="s">
        <v>499</v>
      </c>
      <c r="BL16" s="48" t="s">
        <v>504</v>
      </c>
      <c r="BM16" s="48" t="s">
        <v>504</v>
      </c>
      <c r="BN16" s="48"/>
      <c r="BO16" s="48"/>
      <c r="BP16" s="131" t="s">
        <v>3015</v>
      </c>
      <c r="BQ16" s="131" t="s">
        <v>3015</v>
      </c>
      <c r="BR16" s="131" t="s">
        <v>3127</v>
      </c>
      <c r="BS16" s="131" t="s">
        <v>3127</v>
      </c>
      <c r="BT16" s="2"/>
      <c r="BU16" s="3"/>
      <c r="BV16" s="3"/>
      <c r="BW16" s="3"/>
      <c r="BX16" s="3"/>
    </row>
    <row r="17" spans="1:76" ht="15">
      <c r="A17" s="65" t="s">
        <v>312</v>
      </c>
      <c r="B17" s="66"/>
      <c r="C17" s="66"/>
      <c r="D17" s="67">
        <v>150</v>
      </c>
      <c r="E17" s="69"/>
      <c r="F17" s="103" t="s">
        <v>1663</v>
      </c>
      <c r="G17" s="66"/>
      <c r="H17" s="70" t="s">
        <v>312</v>
      </c>
      <c r="I17" s="71"/>
      <c r="J17" s="71"/>
      <c r="K17" s="70" t="s">
        <v>1969</v>
      </c>
      <c r="L17" s="74">
        <v>1</v>
      </c>
      <c r="M17" s="75">
        <v>9598.296875</v>
      </c>
      <c r="N17" s="75">
        <v>6718.9814453125</v>
      </c>
      <c r="O17" s="76"/>
      <c r="P17" s="77"/>
      <c r="Q17" s="77"/>
      <c r="R17" s="89"/>
      <c r="S17" s="48">
        <v>1</v>
      </c>
      <c r="T17" s="48">
        <v>0</v>
      </c>
      <c r="U17" s="49">
        <v>0</v>
      </c>
      <c r="V17" s="49">
        <v>0.2</v>
      </c>
      <c r="W17" s="49">
        <v>0</v>
      </c>
      <c r="X17" s="49">
        <v>0.693692</v>
      </c>
      <c r="Y17" s="49">
        <v>0</v>
      </c>
      <c r="Z17" s="49">
        <v>0</v>
      </c>
      <c r="AA17" s="72">
        <v>17</v>
      </c>
      <c r="AB17" s="72"/>
      <c r="AC17" s="73"/>
      <c r="AD17" s="79" t="s">
        <v>945</v>
      </c>
      <c r="AE17" s="79">
        <v>739</v>
      </c>
      <c r="AF17" s="79">
        <v>1382</v>
      </c>
      <c r="AG17" s="79">
        <v>22402</v>
      </c>
      <c r="AH17" s="79">
        <v>20218</v>
      </c>
      <c r="AI17" s="79"/>
      <c r="AJ17" s="79" t="s">
        <v>1125</v>
      </c>
      <c r="AK17" s="79" t="s">
        <v>1290</v>
      </c>
      <c r="AL17" s="84" t="s">
        <v>1403</v>
      </c>
      <c r="AM17" s="79"/>
      <c r="AN17" s="81">
        <v>43113.47665509259</v>
      </c>
      <c r="AO17" s="84" t="s">
        <v>1493</v>
      </c>
      <c r="AP17" s="79" t="b">
        <v>1</v>
      </c>
      <c r="AQ17" s="79" t="b">
        <v>0</v>
      </c>
      <c r="AR17" s="79" t="b">
        <v>1</v>
      </c>
      <c r="AS17" s="79"/>
      <c r="AT17" s="79">
        <v>20</v>
      </c>
      <c r="AU17" s="79"/>
      <c r="AV17" s="79" t="b">
        <v>0</v>
      </c>
      <c r="AW17" s="79" t="s">
        <v>1771</v>
      </c>
      <c r="AX17" s="84" t="s">
        <v>1786</v>
      </c>
      <c r="AY17" s="79" t="s">
        <v>65</v>
      </c>
      <c r="AZ17" s="79" t="str">
        <f>REPLACE(INDEX(GroupVertices[Group],MATCH(Vertices[[#This Row],[Vertex]],GroupVertices[Vertex],0)),1,1,"")</f>
        <v>9</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5" t="s">
        <v>313</v>
      </c>
      <c r="B18" s="66"/>
      <c r="C18" s="66"/>
      <c r="D18" s="67">
        <v>150</v>
      </c>
      <c r="E18" s="69"/>
      <c r="F18" s="103" t="s">
        <v>1664</v>
      </c>
      <c r="G18" s="66"/>
      <c r="H18" s="70" t="s">
        <v>313</v>
      </c>
      <c r="I18" s="71"/>
      <c r="J18" s="71"/>
      <c r="K18" s="70" t="s">
        <v>1970</v>
      </c>
      <c r="L18" s="74">
        <v>1</v>
      </c>
      <c r="M18" s="75">
        <v>9009.18359375</v>
      </c>
      <c r="N18" s="75">
        <v>6718.9814453125</v>
      </c>
      <c r="O18" s="76"/>
      <c r="P18" s="77"/>
      <c r="Q18" s="77"/>
      <c r="R18" s="89"/>
      <c r="S18" s="48">
        <v>1</v>
      </c>
      <c r="T18" s="48">
        <v>0</v>
      </c>
      <c r="U18" s="49">
        <v>0</v>
      </c>
      <c r="V18" s="49">
        <v>0.2</v>
      </c>
      <c r="W18" s="49">
        <v>0</v>
      </c>
      <c r="X18" s="49">
        <v>0.693692</v>
      </c>
      <c r="Y18" s="49">
        <v>0</v>
      </c>
      <c r="Z18" s="49">
        <v>0</v>
      </c>
      <c r="AA18" s="72">
        <v>18</v>
      </c>
      <c r="AB18" s="72"/>
      <c r="AC18" s="73"/>
      <c r="AD18" s="79" t="s">
        <v>946</v>
      </c>
      <c r="AE18" s="79">
        <v>656</v>
      </c>
      <c r="AF18" s="79">
        <v>4786</v>
      </c>
      <c r="AG18" s="79">
        <v>14331</v>
      </c>
      <c r="AH18" s="79">
        <v>18395</v>
      </c>
      <c r="AI18" s="79"/>
      <c r="AJ18" s="79" t="s">
        <v>1126</v>
      </c>
      <c r="AK18" s="79" t="s">
        <v>1290</v>
      </c>
      <c r="AL18" s="84" t="s">
        <v>1404</v>
      </c>
      <c r="AM18" s="79"/>
      <c r="AN18" s="81">
        <v>42705.82130787037</v>
      </c>
      <c r="AO18" s="84" t="s">
        <v>1494</v>
      </c>
      <c r="AP18" s="79" t="b">
        <v>0</v>
      </c>
      <c r="AQ18" s="79" t="b">
        <v>0</v>
      </c>
      <c r="AR18" s="79" t="b">
        <v>1</v>
      </c>
      <c r="AS18" s="79"/>
      <c r="AT18" s="79">
        <v>46</v>
      </c>
      <c r="AU18" s="84" t="s">
        <v>1640</v>
      </c>
      <c r="AV18" s="79" t="b">
        <v>0</v>
      </c>
      <c r="AW18" s="79" t="s">
        <v>1771</v>
      </c>
      <c r="AX18" s="84" t="s">
        <v>1787</v>
      </c>
      <c r="AY18" s="79" t="s">
        <v>65</v>
      </c>
      <c r="AZ18" s="79" t="str">
        <f>REPLACE(INDEX(GroupVertices[Group],MATCH(Vertices[[#This Row],[Vertex]],GroupVertices[Vertex],0)),1,1,"")</f>
        <v>9</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5" t="s">
        <v>314</v>
      </c>
      <c r="B19" s="66"/>
      <c r="C19" s="66"/>
      <c r="D19" s="67">
        <v>150</v>
      </c>
      <c r="E19" s="69"/>
      <c r="F19" s="103" t="s">
        <v>1665</v>
      </c>
      <c r="G19" s="66"/>
      <c r="H19" s="70" t="s">
        <v>314</v>
      </c>
      <c r="I19" s="71"/>
      <c r="J19" s="71"/>
      <c r="K19" s="70" t="s">
        <v>1971</v>
      </c>
      <c r="L19" s="74">
        <v>1</v>
      </c>
      <c r="M19" s="75">
        <v>9009.18359375</v>
      </c>
      <c r="N19" s="75">
        <v>5967.611328125</v>
      </c>
      <c r="O19" s="76"/>
      <c r="P19" s="77"/>
      <c r="Q19" s="77"/>
      <c r="R19" s="89"/>
      <c r="S19" s="48">
        <v>1</v>
      </c>
      <c r="T19" s="48">
        <v>0</v>
      </c>
      <c r="U19" s="49">
        <v>0</v>
      </c>
      <c r="V19" s="49">
        <v>0.2</v>
      </c>
      <c r="W19" s="49">
        <v>0</v>
      </c>
      <c r="X19" s="49">
        <v>0.693692</v>
      </c>
      <c r="Y19" s="49">
        <v>0</v>
      </c>
      <c r="Z19" s="49">
        <v>0</v>
      </c>
      <c r="AA19" s="72">
        <v>19</v>
      </c>
      <c r="AB19" s="72"/>
      <c r="AC19" s="73"/>
      <c r="AD19" s="79" t="s">
        <v>947</v>
      </c>
      <c r="AE19" s="79">
        <v>3085</v>
      </c>
      <c r="AF19" s="79">
        <v>321</v>
      </c>
      <c r="AG19" s="79">
        <v>4166</v>
      </c>
      <c r="AH19" s="79">
        <v>31130</v>
      </c>
      <c r="AI19" s="79"/>
      <c r="AJ19" s="79"/>
      <c r="AK19" s="79" t="s">
        <v>1290</v>
      </c>
      <c r="AL19" s="79"/>
      <c r="AM19" s="79"/>
      <c r="AN19" s="81">
        <v>42282.41490740741</v>
      </c>
      <c r="AO19" s="79"/>
      <c r="AP19" s="79" t="b">
        <v>1</v>
      </c>
      <c r="AQ19" s="79" t="b">
        <v>1</v>
      </c>
      <c r="AR19" s="79" t="b">
        <v>1</v>
      </c>
      <c r="AS19" s="79"/>
      <c r="AT19" s="79">
        <v>3</v>
      </c>
      <c r="AU19" s="84" t="s">
        <v>1640</v>
      </c>
      <c r="AV19" s="79" t="b">
        <v>0</v>
      </c>
      <c r="AW19" s="79" t="s">
        <v>1771</v>
      </c>
      <c r="AX19" s="84" t="s">
        <v>1788</v>
      </c>
      <c r="AY19" s="79" t="s">
        <v>65</v>
      </c>
      <c r="AZ19" s="79" t="str">
        <f>REPLACE(INDEX(GroupVertices[Group],MATCH(Vertices[[#This Row],[Vertex]],GroupVertices[Vertex],0)),1,1,"")</f>
        <v>9</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5" t="s">
        <v>244</v>
      </c>
      <c r="B20" s="66"/>
      <c r="C20" s="66"/>
      <c r="D20" s="67">
        <v>150</v>
      </c>
      <c r="E20" s="69"/>
      <c r="F20" s="103" t="s">
        <v>525</v>
      </c>
      <c r="G20" s="66"/>
      <c r="H20" s="70" t="s">
        <v>244</v>
      </c>
      <c r="I20" s="71"/>
      <c r="J20" s="71"/>
      <c r="K20" s="70" t="s">
        <v>1972</v>
      </c>
      <c r="L20" s="74">
        <v>1</v>
      </c>
      <c r="M20" s="75">
        <v>1139.290283203125</v>
      </c>
      <c r="N20" s="75">
        <v>6667.705078125</v>
      </c>
      <c r="O20" s="76"/>
      <c r="P20" s="77"/>
      <c r="Q20" s="77"/>
      <c r="R20" s="89"/>
      <c r="S20" s="48">
        <v>0</v>
      </c>
      <c r="T20" s="48">
        <v>1</v>
      </c>
      <c r="U20" s="49">
        <v>0</v>
      </c>
      <c r="V20" s="49">
        <v>0.002481</v>
      </c>
      <c r="W20" s="49">
        <v>0.013816</v>
      </c>
      <c r="X20" s="49">
        <v>0.440848</v>
      </c>
      <c r="Y20" s="49">
        <v>0</v>
      </c>
      <c r="Z20" s="49">
        <v>0</v>
      </c>
      <c r="AA20" s="72">
        <v>20</v>
      </c>
      <c r="AB20" s="72"/>
      <c r="AC20" s="73"/>
      <c r="AD20" s="79" t="s">
        <v>948</v>
      </c>
      <c r="AE20" s="79">
        <v>1144</v>
      </c>
      <c r="AF20" s="79">
        <v>466</v>
      </c>
      <c r="AG20" s="79">
        <v>7443</v>
      </c>
      <c r="AH20" s="79">
        <v>7866</v>
      </c>
      <c r="AI20" s="79"/>
      <c r="AJ20" s="79" t="s">
        <v>1127</v>
      </c>
      <c r="AK20" s="79" t="s">
        <v>1291</v>
      </c>
      <c r="AL20" s="79"/>
      <c r="AM20" s="79"/>
      <c r="AN20" s="81">
        <v>43665.723541666666</v>
      </c>
      <c r="AO20" s="84" t="s">
        <v>1495</v>
      </c>
      <c r="AP20" s="79" t="b">
        <v>1</v>
      </c>
      <c r="AQ20" s="79" t="b">
        <v>0</v>
      </c>
      <c r="AR20" s="79" t="b">
        <v>0</v>
      </c>
      <c r="AS20" s="79"/>
      <c r="AT20" s="79">
        <v>0</v>
      </c>
      <c r="AU20" s="79"/>
      <c r="AV20" s="79" t="b">
        <v>0</v>
      </c>
      <c r="AW20" s="79" t="s">
        <v>1771</v>
      </c>
      <c r="AX20" s="84" t="s">
        <v>1789</v>
      </c>
      <c r="AY20" s="79" t="s">
        <v>66</v>
      </c>
      <c r="AZ20" s="79" t="str">
        <f>REPLACE(INDEX(GroupVertices[Group],MATCH(Vertices[[#This Row],[Vertex]],GroupVertices[Vertex],0)),1,1,"")</f>
        <v>1</v>
      </c>
      <c r="BA20" s="48">
        <v>0</v>
      </c>
      <c r="BB20" s="49">
        <v>0</v>
      </c>
      <c r="BC20" s="48">
        <v>0</v>
      </c>
      <c r="BD20" s="49">
        <v>0</v>
      </c>
      <c r="BE20" s="48">
        <v>0</v>
      </c>
      <c r="BF20" s="49">
        <v>0</v>
      </c>
      <c r="BG20" s="48">
        <v>12</v>
      </c>
      <c r="BH20" s="49">
        <v>100</v>
      </c>
      <c r="BI20" s="48">
        <v>12</v>
      </c>
      <c r="BJ20" s="48" t="s">
        <v>499</v>
      </c>
      <c r="BK20" s="48" t="s">
        <v>499</v>
      </c>
      <c r="BL20" s="48" t="s">
        <v>504</v>
      </c>
      <c r="BM20" s="48" t="s">
        <v>504</v>
      </c>
      <c r="BN20" s="48"/>
      <c r="BO20" s="48"/>
      <c r="BP20" s="131" t="s">
        <v>3016</v>
      </c>
      <c r="BQ20" s="131" t="s">
        <v>3016</v>
      </c>
      <c r="BR20" s="131" t="s">
        <v>3128</v>
      </c>
      <c r="BS20" s="131" t="s">
        <v>3128</v>
      </c>
      <c r="BT20" s="2"/>
      <c r="BU20" s="3"/>
      <c r="BV20" s="3"/>
      <c r="BW20" s="3"/>
      <c r="BX20" s="3"/>
    </row>
    <row r="21" spans="1:76" ht="15">
      <c r="A21" s="65" t="s">
        <v>245</v>
      </c>
      <c r="B21" s="66"/>
      <c r="C21" s="66"/>
      <c r="D21" s="67">
        <v>150</v>
      </c>
      <c r="E21" s="69"/>
      <c r="F21" s="103" t="s">
        <v>526</v>
      </c>
      <c r="G21" s="66"/>
      <c r="H21" s="70" t="s">
        <v>245</v>
      </c>
      <c r="I21" s="71"/>
      <c r="J21" s="71"/>
      <c r="K21" s="70" t="s">
        <v>1973</v>
      </c>
      <c r="L21" s="74">
        <v>1</v>
      </c>
      <c r="M21" s="75">
        <v>9510.7265625</v>
      </c>
      <c r="N21" s="75">
        <v>3272.794189453125</v>
      </c>
      <c r="O21" s="76"/>
      <c r="P21" s="77"/>
      <c r="Q21" s="77"/>
      <c r="R21" s="89"/>
      <c r="S21" s="48">
        <v>0</v>
      </c>
      <c r="T21" s="48">
        <v>1</v>
      </c>
      <c r="U21" s="49">
        <v>0</v>
      </c>
      <c r="V21" s="49">
        <v>1</v>
      </c>
      <c r="W21" s="49">
        <v>0</v>
      </c>
      <c r="X21" s="49">
        <v>0.999997</v>
      </c>
      <c r="Y21" s="49">
        <v>0</v>
      </c>
      <c r="Z21" s="49">
        <v>0</v>
      </c>
      <c r="AA21" s="72">
        <v>21</v>
      </c>
      <c r="AB21" s="72"/>
      <c r="AC21" s="73"/>
      <c r="AD21" s="79" t="s">
        <v>949</v>
      </c>
      <c r="AE21" s="79">
        <v>944</v>
      </c>
      <c r="AF21" s="79">
        <v>102</v>
      </c>
      <c r="AG21" s="79">
        <v>11150</v>
      </c>
      <c r="AH21" s="79">
        <v>6344</v>
      </c>
      <c r="AI21" s="79"/>
      <c r="AJ21" s="79" t="s">
        <v>1128</v>
      </c>
      <c r="AK21" s="79" t="s">
        <v>1292</v>
      </c>
      <c r="AL21" s="79"/>
      <c r="AM21" s="79"/>
      <c r="AN21" s="81">
        <v>42170.79206018519</v>
      </c>
      <c r="AO21" s="84" t="s">
        <v>1496</v>
      </c>
      <c r="AP21" s="79" t="b">
        <v>0</v>
      </c>
      <c r="AQ21" s="79" t="b">
        <v>0</v>
      </c>
      <c r="AR21" s="79" t="b">
        <v>0</v>
      </c>
      <c r="AS21" s="79"/>
      <c r="AT21" s="79">
        <v>1</v>
      </c>
      <c r="AU21" s="84" t="s">
        <v>1640</v>
      </c>
      <c r="AV21" s="79" t="b">
        <v>0</v>
      </c>
      <c r="AW21" s="79" t="s">
        <v>1771</v>
      </c>
      <c r="AX21" s="84" t="s">
        <v>1790</v>
      </c>
      <c r="AY21" s="79" t="s">
        <v>66</v>
      </c>
      <c r="AZ21" s="79" t="str">
        <f>REPLACE(INDEX(GroupVertices[Group],MATCH(Vertices[[#This Row],[Vertex]],GroupVertices[Vertex],0)),1,1,"")</f>
        <v>27</v>
      </c>
      <c r="BA21" s="48">
        <v>1</v>
      </c>
      <c r="BB21" s="49">
        <v>11.11111111111111</v>
      </c>
      <c r="BC21" s="48">
        <v>0</v>
      </c>
      <c r="BD21" s="49">
        <v>0</v>
      </c>
      <c r="BE21" s="48">
        <v>0</v>
      </c>
      <c r="BF21" s="49">
        <v>0</v>
      </c>
      <c r="BG21" s="48">
        <v>8</v>
      </c>
      <c r="BH21" s="49">
        <v>88.88888888888889</v>
      </c>
      <c r="BI21" s="48">
        <v>9</v>
      </c>
      <c r="BJ21" s="48" t="s">
        <v>499</v>
      </c>
      <c r="BK21" s="48" t="s">
        <v>499</v>
      </c>
      <c r="BL21" s="48" t="s">
        <v>504</v>
      </c>
      <c r="BM21" s="48" t="s">
        <v>504</v>
      </c>
      <c r="BN21" s="48"/>
      <c r="BO21" s="48"/>
      <c r="BP21" s="131" t="s">
        <v>3017</v>
      </c>
      <c r="BQ21" s="131" t="s">
        <v>3017</v>
      </c>
      <c r="BR21" s="131" t="s">
        <v>3129</v>
      </c>
      <c r="BS21" s="131" t="s">
        <v>3129</v>
      </c>
      <c r="BT21" s="2"/>
      <c r="BU21" s="3"/>
      <c r="BV21" s="3"/>
      <c r="BW21" s="3"/>
      <c r="BX21" s="3"/>
    </row>
    <row r="22" spans="1:76" ht="15">
      <c r="A22" s="65" t="s">
        <v>315</v>
      </c>
      <c r="B22" s="66"/>
      <c r="C22" s="66"/>
      <c r="D22" s="67">
        <v>150</v>
      </c>
      <c r="E22" s="69"/>
      <c r="F22" s="103" t="s">
        <v>1666</v>
      </c>
      <c r="G22" s="66"/>
      <c r="H22" s="70" t="s">
        <v>315</v>
      </c>
      <c r="I22" s="71"/>
      <c r="J22" s="71"/>
      <c r="K22" s="70" t="s">
        <v>1974</v>
      </c>
      <c r="L22" s="74">
        <v>1</v>
      </c>
      <c r="M22" s="75">
        <v>9510.7265625</v>
      </c>
      <c r="N22" s="75">
        <v>3807.422607421875</v>
      </c>
      <c r="O22" s="76"/>
      <c r="P22" s="77"/>
      <c r="Q22" s="77"/>
      <c r="R22" s="89"/>
      <c r="S22" s="48">
        <v>1</v>
      </c>
      <c r="T22" s="48">
        <v>0</v>
      </c>
      <c r="U22" s="49">
        <v>0</v>
      </c>
      <c r="V22" s="49">
        <v>1</v>
      </c>
      <c r="W22" s="49">
        <v>0</v>
      </c>
      <c r="X22" s="49">
        <v>0.999997</v>
      </c>
      <c r="Y22" s="49">
        <v>0</v>
      </c>
      <c r="Z22" s="49">
        <v>0</v>
      </c>
      <c r="AA22" s="72">
        <v>22</v>
      </c>
      <c r="AB22" s="72"/>
      <c r="AC22" s="73"/>
      <c r="AD22" s="79" t="s">
        <v>950</v>
      </c>
      <c r="AE22" s="79">
        <v>1806</v>
      </c>
      <c r="AF22" s="79">
        <v>202582</v>
      </c>
      <c r="AG22" s="79">
        <v>8237</v>
      </c>
      <c r="AH22" s="79">
        <v>31463</v>
      </c>
      <c r="AI22" s="79"/>
      <c r="AJ22" s="79" t="s">
        <v>1129</v>
      </c>
      <c r="AK22" s="79"/>
      <c r="AL22" s="84" t="s">
        <v>1405</v>
      </c>
      <c r="AM22" s="79"/>
      <c r="AN22" s="81">
        <v>41667.66070601852</v>
      </c>
      <c r="AO22" s="84" t="s">
        <v>1497</v>
      </c>
      <c r="AP22" s="79" t="b">
        <v>1</v>
      </c>
      <c r="AQ22" s="79" t="b">
        <v>0</v>
      </c>
      <c r="AR22" s="79" t="b">
        <v>1</v>
      </c>
      <c r="AS22" s="79"/>
      <c r="AT22" s="79">
        <v>732</v>
      </c>
      <c r="AU22" s="84" t="s">
        <v>1640</v>
      </c>
      <c r="AV22" s="79" t="b">
        <v>1</v>
      </c>
      <c r="AW22" s="79" t="s">
        <v>1771</v>
      </c>
      <c r="AX22" s="84" t="s">
        <v>1791</v>
      </c>
      <c r="AY22" s="79" t="s">
        <v>65</v>
      </c>
      <c r="AZ22" s="79" t="str">
        <f>REPLACE(INDEX(GroupVertices[Group],MATCH(Vertices[[#This Row],[Vertex]],GroupVertices[Vertex],0)),1,1,"")</f>
        <v>27</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5" t="s">
        <v>246</v>
      </c>
      <c r="B23" s="66"/>
      <c r="C23" s="66"/>
      <c r="D23" s="67">
        <v>150</v>
      </c>
      <c r="E23" s="69"/>
      <c r="F23" s="103" t="s">
        <v>527</v>
      </c>
      <c r="G23" s="66"/>
      <c r="H23" s="70" t="s">
        <v>246</v>
      </c>
      <c r="I23" s="71"/>
      <c r="J23" s="71"/>
      <c r="K23" s="70" t="s">
        <v>2399</v>
      </c>
      <c r="L23" s="74">
        <v>1</v>
      </c>
      <c r="M23" s="75">
        <v>7716.85009765625</v>
      </c>
      <c r="N23" s="75">
        <v>1896.486572265625</v>
      </c>
      <c r="O23" s="76"/>
      <c r="P23" s="77"/>
      <c r="Q23" s="77"/>
      <c r="R23" s="89"/>
      <c r="S23" s="48">
        <v>0</v>
      </c>
      <c r="T23" s="48">
        <v>1</v>
      </c>
      <c r="U23" s="49">
        <v>0</v>
      </c>
      <c r="V23" s="49">
        <v>1</v>
      </c>
      <c r="W23" s="49">
        <v>0</v>
      </c>
      <c r="X23" s="49">
        <v>0.701753</v>
      </c>
      <c r="Y23" s="49">
        <v>0</v>
      </c>
      <c r="Z23" s="49">
        <v>0</v>
      </c>
      <c r="AA23" s="72">
        <v>23</v>
      </c>
      <c r="AB23" s="72"/>
      <c r="AC23" s="73"/>
      <c r="AD23" s="79" t="s">
        <v>951</v>
      </c>
      <c r="AE23" s="79">
        <v>1426</v>
      </c>
      <c r="AF23" s="79">
        <v>1635</v>
      </c>
      <c r="AG23" s="79">
        <v>405</v>
      </c>
      <c r="AH23" s="79">
        <v>2093</v>
      </c>
      <c r="AI23" s="79"/>
      <c r="AJ23" s="79" t="s">
        <v>1130</v>
      </c>
      <c r="AK23" s="79" t="s">
        <v>1293</v>
      </c>
      <c r="AL23" s="79"/>
      <c r="AM23" s="79"/>
      <c r="AN23" s="81">
        <v>40225.729166666664</v>
      </c>
      <c r="AO23" s="84" t="s">
        <v>1498</v>
      </c>
      <c r="AP23" s="79" t="b">
        <v>0</v>
      </c>
      <c r="AQ23" s="79" t="b">
        <v>0</v>
      </c>
      <c r="AR23" s="79" t="b">
        <v>0</v>
      </c>
      <c r="AS23" s="79"/>
      <c r="AT23" s="79">
        <v>13</v>
      </c>
      <c r="AU23" s="84" t="s">
        <v>1643</v>
      </c>
      <c r="AV23" s="79" t="b">
        <v>0</v>
      </c>
      <c r="AW23" s="79" t="s">
        <v>1771</v>
      </c>
      <c r="AX23" s="84" t="s">
        <v>1792</v>
      </c>
      <c r="AY23" s="79" t="s">
        <v>66</v>
      </c>
      <c r="AZ23" s="79" t="str">
        <f>REPLACE(INDEX(GroupVertices[Group],MATCH(Vertices[[#This Row],[Vertex]],GroupVertices[Vertex],0)),1,1,"")</f>
        <v>26</v>
      </c>
      <c r="BA23" s="48">
        <v>0</v>
      </c>
      <c r="BB23" s="49">
        <v>0</v>
      </c>
      <c r="BC23" s="48">
        <v>0</v>
      </c>
      <c r="BD23" s="49">
        <v>0</v>
      </c>
      <c r="BE23" s="48">
        <v>0</v>
      </c>
      <c r="BF23" s="49">
        <v>0</v>
      </c>
      <c r="BG23" s="48">
        <v>34</v>
      </c>
      <c r="BH23" s="49">
        <v>100</v>
      </c>
      <c r="BI23" s="48">
        <v>34</v>
      </c>
      <c r="BJ23" s="48" t="s">
        <v>498</v>
      </c>
      <c r="BK23" s="48" t="s">
        <v>498</v>
      </c>
      <c r="BL23" s="48" t="s">
        <v>504</v>
      </c>
      <c r="BM23" s="48" t="s">
        <v>504</v>
      </c>
      <c r="BN23" s="48" t="s">
        <v>2198</v>
      </c>
      <c r="BO23" s="48" t="s">
        <v>2198</v>
      </c>
      <c r="BP23" s="131" t="s">
        <v>3018</v>
      </c>
      <c r="BQ23" s="131" t="s">
        <v>3101</v>
      </c>
      <c r="BR23" s="131" t="s">
        <v>3130</v>
      </c>
      <c r="BS23" s="131" t="s">
        <v>3130</v>
      </c>
      <c r="BT23" s="2"/>
      <c r="BU23" s="3"/>
      <c r="BV23" s="3"/>
      <c r="BW23" s="3"/>
      <c r="BX23" s="3"/>
    </row>
    <row r="24" spans="1:76" ht="15">
      <c r="A24" s="65" t="s">
        <v>316</v>
      </c>
      <c r="B24" s="66"/>
      <c r="C24" s="66"/>
      <c r="D24" s="67">
        <v>150</v>
      </c>
      <c r="E24" s="69"/>
      <c r="F24" s="103" t="s">
        <v>1667</v>
      </c>
      <c r="G24" s="66"/>
      <c r="H24" s="70" t="s">
        <v>316</v>
      </c>
      <c r="I24" s="71"/>
      <c r="J24" s="71"/>
      <c r="K24" s="70" t="s">
        <v>2400</v>
      </c>
      <c r="L24" s="74">
        <v>1</v>
      </c>
      <c r="M24" s="75">
        <v>7716.85009765625</v>
      </c>
      <c r="N24" s="75">
        <v>2539.48583984375</v>
      </c>
      <c r="O24" s="76"/>
      <c r="P24" s="77"/>
      <c r="Q24" s="77"/>
      <c r="R24" s="89"/>
      <c r="S24" s="48">
        <v>2</v>
      </c>
      <c r="T24" s="48">
        <v>1</v>
      </c>
      <c r="U24" s="49">
        <v>0</v>
      </c>
      <c r="V24" s="49">
        <v>1</v>
      </c>
      <c r="W24" s="49">
        <v>0</v>
      </c>
      <c r="X24" s="49">
        <v>1.298242</v>
      </c>
      <c r="Y24" s="49">
        <v>0</v>
      </c>
      <c r="Z24" s="49">
        <v>0</v>
      </c>
      <c r="AA24" s="72">
        <v>24</v>
      </c>
      <c r="AB24" s="72"/>
      <c r="AC24" s="73"/>
      <c r="AD24" s="79" t="s">
        <v>952</v>
      </c>
      <c r="AE24" s="79">
        <v>34</v>
      </c>
      <c r="AF24" s="79">
        <v>693494</v>
      </c>
      <c r="AG24" s="79">
        <v>56177</v>
      </c>
      <c r="AH24" s="79">
        <v>4</v>
      </c>
      <c r="AI24" s="79"/>
      <c r="AJ24" s="79" t="s">
        <v>1131</v>
      </c>
      <c r="AK24" s="79"/>
      <c r="AL24" s="84" t="s">
        <v>1406</v>
      </c>
      <c r="AM24" s="79"/>
      <c r="AN24" s="81">
        <v>42146.68016203704</v>
      </c>
      <c r="AO24" s="84" t="s">
        <v>1499</v>
      </c>
      <c r="AP24" s="79" t="b">
        <v>0</v>
      </c>
      <c r="AQ24" s="79" t="b">
        <v>0</v>
      </c>
      <c r="AR24" s="79" t="b">
        <v>0</v>
      </c>
      <c r="AS24" s="79"/>
      <c r="AT24" s="79">
        <v>6827</v>
      </c>
      <c r="AU24" s="84" t="s">
        <v>1640</v>
      </c>
      <c r="AV24" s="79" t="b">
        <v>1</v>
      </c>
      <c r="AW24" s="79" t="s">
        <v>1771</v>
      </c>
      <c r="AX24" s="84" t="s">
        <v>1793</v>
      </c>
      <c r="AY24" s="79" t="s">
        <v>66</v>
      </c>
      <c r="AZ24" s="79" t="str">
        <f>REPLACE(INDEX(GroupVertices[Group],MATCH(Vertices[[#This Row],[Vertex]],GroupVertices[Vertex],0)),1,1,"")</f>
        <v>26</v>
      </c>
      <c r="BA24" s="48">
        <v>0</v>
      </c>
      <c r="BB24" s="49">
        <v>0</v>
      </c>
      <c r="BC24" s="48">
        <v>0</v>
      </c>
      <c r="BD24" s="49">
        <v>0</v>
      </c>
      <c r="BE24" s="48">
        <v>0</v>
      </c>
      <c r="BF24" s="49">
        <v>0</v>
      </c>
      <c r="BG24" s="48">
        <v>17</v>
      </c>
      <c r="BH24" s="49">
        <v>100</v>
      </c>
      <c r="BI24" s="48">
        <v>17</v>
      </c>
      <c r="BJ24" s="48"/>
      <c r="BK24" s="48"/>
      <c r="BL24" s="48"/>
      <c r="BM24" s="48"/>
      <c r="BN24" s="48"/>
      <c r="BO24" s="48"/>
      <c r="BP24" s="131" t="s">
        <v>3019</v>
      </c>
      <c r="BQ24" s="131" t="s">
        <v>3019</v>
      </c>
      <c r="BR24" s="131" t="s">
        <v>3131</v>
      </c>
      <c r="BS24" s="131" t="s">
        <v>3131</v>
      </c>
      <c r="BT24" s="2"/>
      <c r="BU24" s="3"/>
      <c r="BV24" s="3"/>
      <c r="BW24" s="3"/>
      <c r="BX24" s="3"/>
    </row>
    <row r="25" spans="1:76" ht="15">
      <c r="A25" s="65" t="s">
        <v>247</v>
      </c>
      <c r="B25" s="66"/>
      <c r="C25" s="66"/>
      <c r="D25" s="67">
        <v>150</v>
      </c>
      <c r="E25" s="69"/>
      <c r="F25" s="103" t="s">
        <v>528</v>
      </c>
      <c r="G25" s="66"/>
      <c r="H25" s="70" t="s">
        <v>247</v>
      </c>
      <c r="I25" s="71"/>
      <c r="J25" s="71"/>
      <c r="K25" s="70" t="s">
        <v>1975</v>
      </c>
      <c r="L25" s="74">
        <v>1</v>
      </c>
      <c r="M25" s="75">
        <v>6894.21484375</v>
      </c>
      <c r="N25" s="75">
        <v>1567.7623291015625</v>
      </c>
      <c r="O25" s="76"/>
      <c r="P25" s="77"/>
      <c r="Q25" s="77"/>
      <c r="R25" s="89"/>
      <c r="S25" s="48">
        <v>0</v>
      </c>
      <c r="T25" s="48">
        <v>1</v>
      </c>
      <c r="U25" s="49">
        <v>0</v>
      </c>
      <c r="V25" s="49">
        <v>1</v>
      </c>
      <c r="W25" s="49">
        <v>0</v>
      </c>
      <c r="X25" s="49">
        <v>0.999997</v>
      </c>
      <c r="Y25" s="49">
        <v>0</v>
      </c>
      <c r="Z25" s="49">
        <v>0</v>
      </c>
      <c r="AA25" s="72">
        <v>25</v>
      </c>
      <c r="AB25" s="72"/>
      <c r="AC25" s="73"/>
      <c r="AD25" s="79" t="s">
        <v>953</v>
      </c>
      <c r="AE25" s="79">
        <v>195</v>
      </c>
      <c r="AF25" s="79">
        <v>3635</v>
      </c>
      <c r="AG25" s="79">
        <v>5289</v>
      </c>
      <c r="AH25" s="79">
        <v>530</v>
      </c>
      <c r="AI25" s="79"/>
      <c r="AJ25" s="79" t="s">
        <v>1132</v>
      </c>
      <c r="AK25" s="79" t="s">
        <v>1294</v>
      </c>
      <c r="AL25" s="84" t="s">
        <v>1407</v>
      </c>
      <c r="AM25" s="79"/>
      <c r="AN25" s="81">
        <v>40009.54230324074</v>
      </c>
      <c r="AO25" s="79"/>
      <c r="AP25" s="79" t="b">
        <v>1</v>
      </c>
      <c r="AQ25" s="79" t="b">
        <v>0</v>
      </c>
      <c r="AR25" s="79" t="b">
        <v>1</v>
      </c>
      <c r="AS25" s="79"/>
      <c r="AT25" s="79">
        <v>94</v>
      </c>
      <c r="AU25" s="84" t="s">
        <v>1640</v>
      </c>
      <c r="AV25" s="79" t="b">
        <v>0</v>
      </c>
      <c r="AW25" s="79" t="s">
        <v>1771</v>
      </c>
      <c r="AX25" s="84" t="s">
        <v>1794</v>
      </c>
      <c r="AY25" s="79" t="s">
        <v>66</v>
      </c>
      <c r="AZ25" s="79" t="str">
        <f>REPLACE(INDEX(GroupVertices[Group],MATCH(Vertices[[#This Row],[Vertex]],GroupVertices[Vertex],0)),1,1,"")</f>
        <v>25</v>
      </c>
      <c r="BA25" s="48">
        <v>2</v>
      </c>
      <c r="BB25" s="49">
        <v>25</v>
      </c>
      <c r="BC25" s="48">
        <v>0</v>
      </c>
      <c r="BD25" s="49">
        <v>0</v>
      </c>
      <c r="BE25" s="48">
        <v>0</v>
      </c>
      <c r="BF25" s="49">
        <v>0</v>
      </c>
      <c r="BG25" s="48">
        <v>6</v>
      </c>
      <c r="BH25" s="49">
        <v>75</v>
      </c>
      <c r="BI25" s="48">
        <v>8</v>
      </c>
      <c r="BJ25" s="48" t="s">
        <v>500</v>
      </c>
      <c r="BK25" s="48" t="s">
        <v>500</v>
      </c>
      <c r="BL25" s="48" t="s">
        <v>504</v>
      </c>
      <c r="BM25" s="48" t="s">
        <v>504</v>
      </c>
      <c r="BN25" s="48"/>
      <c r="BO25" s="48"/>
      <c r="BP25" s="131" t="s">
        <v>3020</v>
      </c>
      <c r="BQ25" s="131" t="s">
        <v>3020</v>
      </c>
      <c r="BR25" s="131" t="s">
        <v>3132</v>
      </c>
      <c r="BS25" s="131" t="s">
        <v>3132</v>
      </c>
      <c r="BT25" s="2"/>
      <c r="BU25" s="3"/>
      <c r="BV25" s="3"/>
      <c r="BW25" s="3"/>
      <c r="BX25" s="3"/>
    </row>
    <row r="26" spans="1:76" ht="15">
      <c r="A26" s="65" t="s">
        <v>317</v>
      </c>
      <c r="B26" s="66"/>
      <c r="C26" s="66"/>
      <c r="D26" s="67">
        <v>150</v>
      </c>
      <c r="E26" s="69"/>
      <c r="F26" s="103" t="s">
        <v>1665</v>
      </c>
      <c r="G26" s="66"/>
      <c r="H26" s="70" t="s">
        <v>317</v>
      </c>
      <c r="I26" s="71"/>
      <c r="J26" s="71"/>
      <c r="K26" s="70" t="s">
        <v>1976</v>
      </c>
      <c r="L26" s="74">
        <v>1</v>
      </c>
      <c r="M26" s="75">
        <v>6894.21484375</v>
      </c>
      <c r="N26" s="75">
        <v>2073.491943359375</v>
      </c>
      <c r="O26" s="76"/>
      <c r="P26" s="77"/>
      <c r="Q26" s="77"/>
      <c r="R26" s="89"/>
      <c r="S26" s="48">
        <v>1</v>
      </c>
      <c r="T26" s="48">
        <v>0</v>
      </c>
      <c r="U26" s="49">
        <v>0</v>
      </c>
      <c r="V26" s="49">
        <v>1</v>
      </c>
      <c r="W26" s="49">
        <v>0</v>
      </c>
      <c r="X26" s="49">
        <v>0.999997</v>
      </c>
      <c r="Y26" s="49">
        <v>0</v>
      </c>
      <c r="Z26" s="49">
        <v>0</v>
      </c>
      <c r="AA26" s="72">
        <v>26</v>
      </c>
      <c r="AB26" s="72"/>
      <c r="AC26" s="73"/>
      <c r="AD26" s="79" t="s">
        <v>954</v>
      </c>
      <c r="AE26" s="79">
        <v>32</v>
      </c>
      <c r="AF26" s="79">
        <v>377</v>
      </c>
      <c r="AG26" s="79">
        <v>59</v>
      </c>
      <c r="AH26" s="79">
        <v>4</v>
      </c>
      <c r="AI26" s="79"/>
      <c r="AJ26" s="79"/>
      <c r="AK26" s="79"/>
      <c r="AL26" s="79"/>
      <c r="AM26" s="79"/>
      <c r="AN26" s="81">
        <v>40332.12604166667</v>
      </c>
      <c r="AO26" s="79"/>
      <c r="AP26" s="79" t="b">
        <v>1</v>
      </c>
      <c r="AQ26" s="79" t="b">
        <v>1</v>
      </c>
      <c r="AR26" s="79" t="b">
        <v>0</v>
      </c>
      <c r="AS26" s="79"/>
      <c r="AT26" s="79">
        <v>1</v>
      </c>
      <c r="AU26" s="84" t="s">
        <v>1640</v>
      </c>
      <c r="AV26" s="79" t="b">
        <v>0</v>
      </c>
      <c r="AW26" s="79" t="s">
        <v>1771</v>
      </c>
      <c r="AX26" s="84" t="s">
        <v>1795</v>
      </c>
      <c r="AY26" s="79" t="s">
        <v>65</v>
      </c>
      <c r="AZ26" s="79" t="str">
        <f>REPLACE(INDEX(GroupVertices[Group],MATCH(Vertices[[#This Row],[Vertex]],GroupVertices[Vertex],0)),1,1,"")</f>
        <v>25</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5" t="s">
        <v>248</v>
      </c>
      <c r="B27" s="66"/>
      <c r="C27" s="66"/>
      <c r="D27" s="67">
        <v>150</v>
      </c>
      <c r="E27" s="69"/>
      <c r="F27" s="103" t="s">
        <v>529</v>
      </c>
      <c r="G27" s="66"/>
      <c r="H27" s="70" t="s">
        <v>248</v>
      </c>
      <c r="I27" s="71"/>
      <c r="J27" s="71"/>
      <c r="K27" s="70" t="s">
        <v>1977</v>
      </c>
      <c r="L27" s="74">
        <v>1</v>
      </c>
      <c r="M27" s="75">
        <v>1714.5377197265625</v>
      </c>
      <c r="N27" s="75">
        <v>4746.54931640625</v>
      </c>
      <c r="O27" s="76"/>
      <c r="P27" s="77"/>
      <c r="Q27" s="77"/>
      <c r="R27" s="89"/>
      <c r="S27" s="48">
        <v>0</v>
      </c>
      <c r="T27" s="48">
        <v>2</v>
      </c>
      <c r="U27" s="49">
        <v>0</v>
      </c>
      <c r="V27" s="49">
        <v>0.002611</v>
      </c>
      <c r="W27" s="49">
        <v>0.021165</v>
      </c>
      <c r="X27" s="49">
        <v>0.712374</v>
      </c>
      <c r="Y27" s="49">
        <v>0.5</v>
      </c>
      <c r="Z27" s="49">
        <v>0</v>
      </c>
      <c r="AA27" s="72">
        <v>27</v>
      </c>
      <c r="AB27" s="72"/>
      <c r="AC27" s="73"/>
      <c r="AD27" s="79" t="s">
        <v>955</v>
      </c>
      <c r="AE27" s="79">
        <v>205</v>
      </c>
      <c r="AF27" s="79">
        <v>879</v>
      </c>
      <c r="AG27" s="79">
        <v>28579</v>
      </c>
      <c r="AH27" s="79">
        <v>5857</v>
      </c>
      <c r="AI27" s="79"/>
      <c r="AJ27" s="79" t="s">
        <v>1133</v>
      </c>
      <c r="AK27" s="79" t="s">
        <v>1295</v>
      </c>
      <c r="AL27" s="84" t="s">
        <v>1408</v>
      </c>
      <c r="AM27" s="79"/>
      <c r="AN27" s="81">
        <v>40729.63138888889</v>
      </c>
      <c r="AO27" s="84" t="s">
        <v>1500</v>
      </c>
      <c r="AP27" s="79" t="b">
        <v>0</v>
      </c>
      <c r="AQ27" s="79" t="b">
        <v>0</v>
      </c>
      <c r="AR27" s="79" t="b">
        <v>0</v>
      </c>
      <c r="AS27" s="79"/>
      <c r="AT27" s="79">
        <v>69</v>
      </c>
      <c r="AU27" s="84" t="s">
        <v>1644</v>
      </c>
      <c r="AV27" s="79" t="b">
        <v>0</v>
      </c>
      <c r="AW27" s="79" t="s">
        <v>1771</v>
      </c>
      <c r="AX27" s="84" t="s">
        <v>1796</v>
      </c>
      <c r="AY27" s="79" t="s">
        <v>66</v>
      </c>
      <c r="AZ27" s="79" t="str">
        <f>REPLACE(INDEX(GroupVertices[Group],MATCH(Vertices[[#This Row],[Vertex]],GroupVertices[Vertex],0)),1,1,"")</f>
        <v>1</v>
      </c>
      <c r="BA27" s="48">
        <v>2</v>
      </c>
      <c r="BB27" s="49">
        <v>5.2631578947368425</v>
      </c>
      <c r="BC27" s="48">
        <v>1</v>
      </c>
      <c r="BD27" s="49">
        <v>2.6315789473684212</v>
      </c>
      <c r="BE27" s="48">
        <v>0</v>
      </c>
      <c r="BF27" s="49">
        <v>0</v>
      </c>
      <c r="BG27" s="48">
        <v>35</v>
      </c>
      <c r="BH27" s="49">
        <v>92.10526315789474</v>
      </c>
      <c r="BI27" s="48">
        <v>38</v>
      </c>
      <c r="BJ27" s="48" t="s">
        <v>499</v>
      </c>
      <c r="BK27" s="48" t="s">
        <v>499</v>
      </c>
      <c r="BL27" s="48" t="s">
        <v>504</v>
      </c>
      <c r="BM27" s="48" t="s">
        <v>504</v>
      </c>
      <c r="BN27" s="48"/>
      <c r="BO27" s="48"/>
      <c r="BP27" s="131" t="s">
        <v>3021</v>
      </c>
      <c r="BQ27" s="131" t="s">
        <v>3021</v>
      </c>
      <c r="BR27" s="131" t="s">
        <v>3133</v>
      </c>
      <c r="BS27" s="131" t="s">
        <v>3133</v>
      </c>
      <c r="BT27" s="2"/>
      <c r="BU27" s="3"/>
      <c r="BV27" s="3"/>
      <c r="BW27" s="3"/>
      <c r="BX27" s="3"/>
    </row>
    <row r="28" spans="1:76" ht="15">
      <c r="A28" s="65" t="s">
        <v>249</v>
      </c>
      <c r="B28" s="66"/>
      <c r="C28" s="66"/>
      <c r="D28" s="67">
        <v>150.44914134742405</v>
      </c>
      <c r="E28" s="69"/>
      <c r="F28" s="103" t="s">
        <v>530</v>
      </c>
      <c r="G28" s="66"/>
      <c r="H28" s="70" t="s">
        <v>249</v>
      </c>
      <c r="I28" s="71"/>
      <c r="J28" s="71"/>
      <c r="K28" s="70" t="s">
        <v>1978</v>
      </c>
      <c r="L28" s="74">
        <v>6.282959048877147</v>
      </c>
      <c r="M28" s="75">
        <v>6172.4189453125</v>
      </c>
      <c r="N28" s="75">
        <v>3919.40576171875</v>
      </c>
      <c r="O28" s="76"/>
      <c r="P28" s="77"/>
      <c r="Q28" s="77"/>
      <c r="R28" s="89"/>
      <c r="S28" s="48">
        <v>0</v>
      </c>
      <c r="T28" s="48">
        <v>3</v>
      </c>
      <c r="U28" s="49">
        <v>6</v>
      </c>
      <c r="V28" s="49">
        <v>0.333333</v>
      </c>
      <c r="W28" s="49">
        <v>0</v>
      </c>
      <c r="X28" s="49">
        <v>1.918913</v>
      </c>
      <c r="Y28" s="49">
        <v>0</v>
      </c>
      <c r="Z28" s="49">
        <v>0</v>
      </c>
      <c r="AA28" s="72">
        <v>28</v>
      </c>
      <c r="AB28" s="72"/>
      <c r="AC28" s="73"/>
      <c r="AD28" s="79" t="s">
        <v>956</v>
      </c>
      <c r="AE28" s="79">
        <v>4926</v>
      </c>
      <c r="AF28" s="79">
        <v>4364</v>
      </c>
      <c r="AG28" s="79">
        <v>40363</v>
      </c>
      <c r="AH28" s="79">
        <v>69612</v>
      </c>
      <c r="AI28" s="79"/>
      <c r="AJ28" s="79" t="s">
        <v>1134</v>
      </c>
      <c r="AK28" s="79" t="s">
        <v>1296</v>
      </c>
      <c r="AL28" s="79"/>
      <c r="AM28" s="79"/>
      <c r="AN28" s="81">
        <v>41009.55179398148</v>
      </c>
      <c r="AO28" s="84" t="s">
        <v>1501</v>
      </c>
      <c r="AP28" s="79" t="b">
        <v>1</v>
      </c>
      <c r="AQ28" s="79" t="b">
        <v>0</v>
      </c>
      <c r="AR28" s="79" t="b">
        <v>1</v>
      </c>
      <c r="AS28" s="79"/>
      <c r="AT28" s="79">
        <v>10</v>
      </c>
      <c r="AU28" s="84" t="s">
        <v>1640</v>
      </c>
      <c r="AV28" s="79" t="b">
        <v>0</v>
      </c>
      <c r="AW28" s="79" t="s">
        <v>1771</v>
      </c>
      <c r="AX28" s="84" t="s">
        <v>1797</v>
      </c>
      <c r="AY28" s="79" t="s">
        <v>66</v>
      </c>
      <c r="AZ28" s="79" t="str">
        <f>REPLACE(INDEX(GroupVertices[Group],MATCH(Vertices[[#This Row],[Vertex]],GroupVertices[Vertex],0)),1,1,"")</f>
        <v>8</v>
      </c>
      <c r="BA28" s="48">
        <v>0</v>
      </c>
      <c r="BB28" s="49">
        <v>0</v>
      </c>
      <c r="BC28" s="48">
        <v>0</v>
      </c>
      <c r="BD28" s="49">
        <v>0</v>
      </c>
      <c r="BE28" s="48">
        <v>0</v>
      </c>
      <c r="BF28" s="49">
        <v>0</v>
      </c>
      <c r="BG28" s="48">
        <v>13</v>
      </c>
      <c r="BH28" s="49">
        <v>100</v>
      </c>
      <c r="BI28" s="48">
        <v>13</v>
      </c>
      <c r="BJ28" s="48" t="s">
        <v>499</v>
      </c>
      <c r="BK28" s="48" t="s">
        <v>499</v>
      </c>
      <c r="BL28" s="48" t="s">
        <v>504</v>
      </c>
      <c r="BM28" s="48" t="s">
        <v>504</v>
      </c>
      <c r="BN28" s="48"/>
      <c r="BO28" s="48"/>
      <c r="BP28" s="131" t="s">
        <v>3022</v>
      </c>
      <c r="BQ28" s="131" t="s">
        <v>3022</v>
      </c>
      <c r="BR28" s="131" t="s">
        <v>3134</v>
      </c>
      <c r="BS28" s="131" t="s">
        <v>3134</v>
      </c>
      <c r="BT28" s="2"/>
      <c r="BU28" s="3"/>
      <c r="BV28" s="3"/>
      <c r="BW28" s="3"/>
      <c r="BX28" s="3"/>
    </row>
    <row r="29" spans="1:76" ht="15">
      <c r="A29" s="65" t="s">
        <v>318</v>
      </c>
      <c r="B29" s="66"/>
      <c r="C29" s="66"/>
      <c r="D29" s="67">
        <v>150</v>
      </c>
      <c r="E29" s="69"/>
      <c r="F29" s="103" t="s">
        <v>1668</v>
      </c>
      <c r="G29" s="66"/>
      <c r="H29" s="70" t="s">
        <v>318</v>
      </c>
      <c r="I29" s="71"/>
      <c r="J29" s="71"/>
      <c r="K29" s="70" t="s">
        <v>1979</v>
      </c>
      <c r="L29" s="74">
        <v>1</v>
      </c>
      <c r="M29" s="75">
        <v>6172.4189453125</v>
      </c>
      <c r="N29" s="75">
        <v>4938.08984375</v>
      </c>
      <c r="O29" s="76"/>
      <c r="P29" s="77"/>
      <c r="Q29" s="77"/>
      <c r="R29" s="89"/>
      <c r="S29" s="48">
        <v>1</v>
      </c>
      <c r="T29" s="48">
        <v>0</v>
      </c>
      <c r="U29" s="49">
        <v>0</v>
      </c>
      <c r="V29" s="49">
        <v>0.2</v>
      </c>
      <c r="W29" s="49">
        <v>0</v>
      </c>
      <c r="X29" s="49">
        <v>0.693692</v>
      </c>
      <c r="Y29" s="49">
        <v>0</v>
      </c>
      <c r="Z29" s="49">
        <v>0</v>
      </c>
      <c r="AA29" s="72">
        <v>29</v>
      </c>
      <c r="AB29" s="72"/>
      <c r="AC29" s="73"/>
      <c r="AD29" s="79" t="s">
        <v>957</v>
      </c>
      <c r="AE29" s="79">
        <v>791</v>
      </c>
      <c r="AF29" s="79">
        <v>2852058</v>
      </c>
      <c r="AG29" s="79">
        <v>8150</v>
      </c>
      <c r="AH29" s="79">
        <v>4426</v>
      </c>
      <c r="AI29" s="79"/>
      <c r="AJ29" s="79" t="s">
        <v>1135</v>
      </c>
      <c r="AK29" s="79" t="s">
        <v>1297</v>
      </c>
      <c r="AL29" s="79"/>
      <c r="AM29" s="79"/>
      <c r="AN29" s="81">
        <v>40931.176712962966</v>
      </c>
      <c r="AO29" s="84" t="s">
        <v>1502</v>
      </c>
      <c r="AP29" s="79" t="b">
        <v>0</v>
      </c>
      <c r="AQ29" s="79" t="b">
        <v>0</v>
      </c>
      <c r="AR29" s="79" t="b">
        <v>1</v>
      </c>
      <c r="AS29" s="79"/>
      <c r="AT29" s="79">
        <v>8695</v>
      </c>
      <c r="AU29" s="84" t="s">
        <v>1640</v>
      </c>
      <c r="AV29" s="79" t="b">
        <v>1</v>
      </c>
      <c r="AW29" s="79" t="s">
        <v>1771</v>
      </c>
      <c r="AX29" s="84" t="s">
        <v>1798</v>
      </c>
      <c r="AY29" s="79" t="s">
        <v>65</v>
      </c>
      <c r="AZ29" s="79" t="str">
        <f>REPLACE(INDEX(GroupVertices[Group],MATCH(Vertices[[#This Row],[Vertex]],GroupVertices[Vertex],0)),1,1,"")</f>
        <v>8</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5" t="s">
        <v>319</v>
      </c>
      <c r="B30" s="66"/>
      <c r="C30" s="66"/>
      <c r="D30" s="67">
        <v>150</v>
      </c>
      <c r="E30" s="69"/>
      <c r="F30" s="103" t="s">
        <v>1669</v>
      </c>
      <c r="G30" s="66"/>
      <c r="H30" s="70" t="s">
        <v>319</v>
      </c>
      <c r="I30" s="71"/>
      <c r="J30" s="71"/>
      <c r="K30" s="70" t="s">
        <v>1980</v>
      </c>
      <c r="L30" s="74">
        <v>1</v>
      </c>
      <c r="M30" s="75">
        <v>5737.21826171875</v>
      </c>
      <c r="N30" s="75">
        <v>4938.08984375</v>
      </c>
      <c r="O30" s="76"/>
      <c r="P30" s="77"/>
      <c r="Q30" s="77"/>
      <c r="R30" s="89"/>
      <c r="S30" s="48">
        <v>1</v>
      </c>
      <c r="T30" s="48">
        <v>0</v>
      </c>
      <c r="U30" s="49">
        <v>0</v>
      </c>
      <c r="V30" s="49">
        <v>0.2</v>
      </c>
      <c r="W30" s="49">
        <v>0</v>
      </c>
      <c r="X30" s="49">
        <v>0.693692</v>
      </c>
      <c r="Y30" s="49">
        <v>0</v>
      </c>
      <c r="Z30" s="49">
        <v>0</v>
      </c>
      <c r="AA30" s="72">
        <v>30</v>
      </c>
      <c r="AB30" s="72"/>
      <c r="AC30" s="73"/>
      <c r="AD30" s="79" t="s">
        <v>958</v>
      </c>
      <c r="AE30" s="79">
        <v>1402</v>
      </c>
      <c r="AF30" s="79">
        <v>6860038</v>
      </c>
      <c r="AG30" s="79">
        <v>15775</v>
      </c>
      <c r="AH30" s="79">
        <v>2044</v>
      </c>
      <c r="AI30" s="79"/>
      <c r="AJ30" s="79" t="s">
        <v>1136</v>
      </c>
      <c r="AK30" s="79" t="s">
        <v>903</v>
      </c>
      <c r="AL30" s="79"/>
      <c r="AM30" s="79"/>
      <c r="AN30" s="81">
        <v>39994.93892361111</v>
      </c>
      <c r="AO30" s="84" t="s">
        <v>1503</v>
      </c>
      <c r="AP30" s="79" t="b">
        <v>0</v>
      </c>
      <c r="AQ30" s="79" t="b">
        <v>0</v>
      </c>
      <c r="AR30" s="79" t="b">
        <v>1</v>
      </c>
      <c r="AS30" s="79"/>
      <c r="AT30" s="79">
        <v>21386</v>
      </c>
      <c r="AU30" s="84" t="s">
        <v>1640</v>
      </c>
      <c r="AV30" s="79" t="b">
        <v>1</v>
      </c>
      <c r="AW30" s="79" t="s">
        <v>1771</v>
      </c>
      <c r="AX30" s="84" t="s">
        <v>1799</v>
      </c>
      <c r="AY30" s="79" t="s">
        <v>65</v>
      </c>
      <c r="AZ30" s="79" t="str">
        <f>REPLACE(INDEX(GroupVertices[Group],MATCH(Vertices[[#This Row],[Vertex]],GroupVertices[Vertex],0)),1,1,"")</f>
        <v>8</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5" t="s">
        <v>320</v>
      </c>
      <c r="B31" s="66"/>
      <c r="C31" s="66"/>
      <c r="D31" s="67">
        <v>150</v>
      </c>
      <c r="E31" s="69"/>
      <c r="F31" s="103" t="s">
        <v>1670</v>
      </c>
      <c r="G31" s="66"/>
      <c r="H31" s="70" t="s">
        <v>320</v>
      </c>
      <c r="I31" s="71"/>
      <c r="J31" s="71"/>
      <c r="K31" s="70" t="s">
        <v>1981</v>
      </c>
      <c r="L31" s="74">
        <v>1</v>
      </c>
      <c r="M31" s="75">
        <v>5737.21826171875</v>
      </c>
      <c r="N31" s="75">
        <v>3919.40576171875</v>
      </c>
      <c r="O31" s="76"/>
      <c r="P31" s="77"/>
      <c r="Q31" s="77"/>
      <c r="R31" s="89"/>
      <c r="S31" s="48">
        <v>1</v>
      </c>
      <c r="T31" s="48">
        <v>0</v>
      </c>
      <c r="U31" s="49">
        <v>0</v>
      </c>
      <c r="V31" s="49">
        <v>0.2</v>
      </c>
      <c r="W31" s="49">
        <v>0</v>
      </c>
      <c r="X31" s="49">
        <v>0.693692</v>
      </c>
      <c r="Y31" s="49">
        <v>0</v>
      </c>
      <c r="Z31" s="49">
        <v>0</v>
      </c>
      <c r="AA31" s="72">
        <v>31</v>
      </c>
      <c r="AB31" s="72"/>
      <c r="AC31" s="73"/>
      <c r="AD31" s="79" t="s">
        <v>959</v>
      </c>
      <c r="AE31" s="79">
        <v>14</v>
      </c>
      <c r="AF31" s="79">
        <v>18941192</v>
      </c>
      <c r="AG31" s="79">
        <v>10684</v>
      </c>
      <c r="AH31" s="79">
        <v>13</v>
      </c>
      <c r="AI31" s="79"/>
      <c r="AJ31" s="79" t="s">
        <v>1137</v>
      </c>
      <c r="AK31" s="79" t="s">
        <v>1298</v>
      </c>
      <c r="AL31" s="84" t="s">
        <v>1409</v>
      </c>
      <c r="AM31" s="79"/>
      <c r="AN31" s="81">
        <v>42754.95447916666</v>
      </c>
      <c r="AO31" s="84" t="s">
        <v>1504</v>
      </c>
      <c r="AP31" s="79" t="b">
        <v>1</v>
      </c>
      <c r="AQ31" s="79" t="b">
        <v>0</v>
      </c>
      <c r="AR31" s="79" t="b">
        <v>1</v>
      </c>
      <c r="AS31" s="79"/>
      <c r="AT31" s="79">
        <v>11105</v>
      </c>
      <c r="AU31" s="79"/>
      <c r="AV31" s="79" t="b">
        <v>1</v>
      </c>
      <c r="AW31" s="79" t="s">
        <v>1771</v>
      </c>
      <c r="AX31" s="84" t="s">
        <v>1800</v>
      </c>
      <c r="AY31" s="79" t="s">
        <v>65</v>
      </c>
      <c r="AZ31" s="79" t="str">
        <f>REPLACE(INDEX(GroupVertices[Group],MATCH(Vertices[[#This Row],[Vertex]],GroupVertices[Vertex],0)),1,1,"")</f>
        <v>8</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5" t="s">
        <v>250</v>
      </c>
      <c r="B32" s="66"/>
      <c r="C32" s="66"/>
      <c r="D32" s="67">
        <v>150</v>
      </c>
      <c r="E32" s="69"/>
      <c r="F32" s="103" t="s">
        <v>531</v>
      </c>
      <c r="G32" s="66"/>
      <c r="H32" s="70" t="s">
        <v>250</v>
      </c>
      <c r="I32" s="71"/>
      <c r="J32" s="71"/>
      <c r="K32" s="70" t="s">
        <v>2401</v>
      </c>
      <c r="L32" s="74">
        <v>1</v>
      </c>
      <c r="M32" s="75">
        <v>7732.7724609375</v>
      </c>
      <c r="N32" s="75">
        <v>5967.611328125</v>
      </c>
      <c r="O32" s="76"/>
      <c r="P32" s="77"/>
      <c r="Q32" s="77"/>
      <c r="R32" s="89"/>
      <c r="S32" s="48">
        <v>1</v>
      </c>
      <c r="T32" s="48">
        <v>1</v>
      </c>
      <c r="U32" s="49">
        <v>0</v>
      </c>
      <c r="V32" s="49">
        <v>0</v>
      </c>
      <c r="W32" s="49">
        <v>0</v>
      </c>
      <c r="X32" s="49">
        <v>0.999997</v>
      </c>
      <c r="Y32" s="49">
        <v>0</v>
      </c>
      <c r="Z32" s="49" t="s">
        <v>2490</v>
      </c>
      <c r="AA32" s="72">
        <v>32</v>
      </c>
      <c r="AB32" s="72"/>
      <c r="AC32" s="73"/>
      <c r="AD32" s="79" t="s">
        <v>960</v>
      </c>
      <c r="AE32" s="79">
        <v>3624</v>
      </c>
      <c r="AF32" s="79">
        <v>24520</v>
      </c>
      <c r="AG32" s="79">
        <v>17966</v>
      </c>
      <c r="AH32" s="79">
        <v>12480</v>
      </c>
      <c r="AI32" s="79"/>
      <c r="AJ32" s="79" t="s">
        <v>1138</v>
      </c>
      <c r="AK32" s="79" t="s">
        <v>1299</v>
      </c>
      <c r="AL32" s="79"/>
      <c r="AM32" s="79"/>
      <c r="AN32" s="81">
        <v>40054.961226851854</v>
      </c>
      <c r="AO32" s="84" t="s">
        <v>1505</v>
      </c>
      <c r="AP32" s="79" t="b">
        <v>0</v>
      </c>
      <c r="AQ32" s="79" t="b">
        <v>0</v>
      </c>
      <c r="AR32" s="79" t="b">
        <v>1</v>
      </c>
      <c r="AS32" s="79"/>
      <c r="AT32" s="79">
        <v>829</v>
      </c>
      <c r="AU32" s="84" t="s">
        <v>1640</v>
      </c>
      <c r="AV32" s="79" t="b">
        <v>1</v>
      </c>
      <c r="AW32" s="79" t="s">
        <v>1771</v>
      </c>
      <c r="AX32" s="84" t="s">
        <v>1801</v>
      </c>
      <c r="AY32" s="79" t="s">
        <v>66</v>
      </c>
      <c r="AZ32" s="79" t="str">
        <f>REPLACE(INDEX(GroupVertices[Group],MATCH(Vertices[[#This Row],[Vertex]],GroupVertices[Vertex],0)),1,1,"")</f>
        <v>10</v>
      </c>
      <c r="BA32" s="48">
        <v>4</v>
      </c>
      <c r="BB32" s="49">
        <v>2.094240837696335</v>
      </c>
      <c r="BC32" s="48">
        <v>7</v>
      </c>
      <c r="BD32" s="49">
        <v>3.6649214659685865</v>
      </c>
      <c r="BE32" s="48">
        <v>0</v>
      </c>
      <c r="BF32" s="49">
        <v>0</v>
      </c>
      <c r="BG32" s="48">
        <v>180</v>
      </c>
      <c r="BH32" s="49">
        <v>94.24083769633508</v>
      </c>
      <c r="BI32" s="48">
        <v>191</v>
      </c>
      <c r="BJ32" s="48" t="s">
        <v>2994</v>
      </c>
      <c r="BK32" s="48" t="s">
        <v>2994</v>
      </c>
      <c r="BL32" s="48" t="s">
        <v>3000</v>
      </c>
      <c r="BM32" s="48" t="s">
        <v>3000</v>
      </c>
      <c r="BN32" s="48"/>
      <c r="BO32" s="48"/>
      <c r="BP32" s="131" t="s">
        <v>3023</v>
      </c>
      <c r="BQ32" s="131" t="s">
        <v>3102</v>
      </c>
      <c r="BR32" s="131" t="s">
        <v>3135</v>
      </c>
      <c r="BS32" s="131" t="s">
        <v>3135</v>
      </c>
      <c r="BT32" s="2"/>
      <c r="BU32" s="3"/>
      <c r="BV32" s="3"/>
      <c r="BW32" s="3"/>
      <c r="BX32" s="3"/>
    </row>
    <row r="33" spans="1:76" ht="15">
      <c r="A33" s="65" t="s">
        <v>251</v>
      </c>
      <c r="B33" s="66"/>
      <c r="C33" s="66"/>
      <c r="D33" s="67">
        <v>150</v>
      </c>
      <c r="E33" s="69"/>
      <c r="F33" s="103" t="s">
        <v>532</v>
      </c>
      <c r="G33" s="66"/>
      <c r="H33" s="70" t="s">
        <v>251</v>
      </c>
      <c r="I33" s="71"/>
      <c r="J33" s="71"/>
      <c r="K33" s="70" t="s">
        <v>2402</v>
      </c>
      <c r="L33" s="74">
        <v>1</v>
      </c>
      <c r="M33" s="75">
        <v>6894.21484375</v>
      </c>
      <c r="N33" s="75">
        <v>913.9259643554688</v>
      </c>
      <c r="O33" s="76"/>
      <c r="P33" s="77"/>
      <c r="Q33" s="77"/>
      <c r="R33" s="89"/>
      <c r="S33" s="48">
        <v>2</v>
      </c>
      <c r="T33" s="48">
        <v>2</v>
      </c>
      <c r="U33" s="49">
        <v>0</v>
      </c>
      <c r="V33" s="49">
        <v>1</v>
      </c>
      <c r="W33" s="49">
        <v>0</v>
      </c>
      <c r="X33" s="49">
        <v>1.298242</v>
      </c>
      <c r="Y33" s="49">
        <v>0</v>
      </c>
      <c r="Z33" s="49">
        <v>1</v>
      </c>
      <c r="AA33" s="72">
        <v>33</v>
      </c>
      <c r="AB33" s="72"/>
      <c r="AC33" s="73"/>
      <c r="AD33" s="79" t="s">
        <v>961</v>
      </c>
      <c r="AE33" s="79">
        <v>242</v>
      </c>
      <c r="AF33" s="79">
        <v>318</v>
      </c>
      <c r="AG33" s="79">
        <v>23469</v>
      </c>
      <c r="AH33" s="79">
        <v>1103</v>
      </c>
      <c r="AI33" s="79"/>
      <c r="AJ33" s="79" t="s">
        <v>1139</v>
      </c>
      <c r="AK33" s="79"/>
      <c r="AL33" s="84" t="s">
        <v>1410</v>
      </c>
      <c r="AM33" s="79"/>
      <c r="AN33" s="81">
        <v>40421.640335648146</v>
      </c>
      <c r="AO33" s="79"/>
      <c r="AP33" s="79" t="b">
        <v>1</v>
      </c>
      <c r="AQ33" s="79" t="b">
        <v>0</v>
      </c>
      <c r="AR33" s="79" t="b">
        <v>1</v>
      </c>
      <c r="AS33" s="79"/>
      <c r="AT33" s="79">
        <v>13</v>
      </c>
      <c r="AU33" s="84" t="s">
        <v>1640</v>
      </c>
      <c r="AV33" s="79" t="b">
        <v>0</v>
      </c>
      <c r="AW33" s="79" t="s">
        <v>1771</v>
      </c>
      <c r="AX33" s="84" t="s">
        <v>1802</v>
      </c>
      <c r="AY33" s="79" t="s">
        <v>66</v>
      </c>
      <c r="AZ33" s="79" t="str">
        <f>REPLACE(INDEX(GroupVertices[Group],MATCH(Vertices[[#This Row],[Vertex]],GroupVertices[Vertex],0)),1,1,"")</f>
        <v>24</v>
      </c>
      <c r="BA33" s="48">
        <v>0</v>
      </c>
      <c r="BB33" s="49">
        <v>0</v>
      </c>
      <c r="BC33" s="48">
        <v>1</v>
      </c>
      <c r="BD33" s="49">
        <v>2.857142857142857</v>
      </c>
      <c r="BE33" s="48">
        <v>0</v>
      </c>
      <c r="BF33" s="49">
        <v>0</v>
      </c>
      <c r="BG33" s="48">
        <v>34</v>
      </c>
      <c r="BH33" s="49">
        <v>97.14285714285714</v>
      </c>
      <c r="BI33" s="48">
        <v>35</v>
      </c>
      <c r="BJ33" s="48" t="s">
        <v>2807</v>
      </c>
      <c r="BK33" s="48" t="s">
        <v>2807</v>
      </c>
      <c r="BL33" s="48" t="s">
        <v>504</v>
      </c>
      <c r="BM33" s="48" t="s">
        <v>504</v>
      </c>
      <c r="BN33" s="48"/>
      <c r="BO33" s="48"/>
      <c r="BP33" s="131" t="s">
        <v>3024</v>
      </c>
      <c r="BQ33" s="131" t="s">
        <v>3024</v>
      </c>
      <c r="BR33" s="131" t="s">
        <v>3136</v>
      </c>
      <c r="BS33" s="131" t="s">
        <v>3136</v>
      </c>
      <c r="BT33" s="2"/>
      <c r="BU33" s="3"/>
      <c r="BV33" s="3"/>
      <c r="BW33" s="3"/>
      <c r="BX33" s="3"/>
    </row>
    <row r="34" spans="1:76" ht="15">
      <c r="A34" s="65" t="s">
        <v>321</v>
      </c>
      <c r="B34" s="66"/>
      <c r="C34" s="66"/>
      <c r="D34" s="67">
        <v>150</v>
      </c>
      <c r="E34" s="69"/>
      <c r="F34" s="103" t="s">
        <v>1671</v>
      </c>
      <c r="G34" s="66"/>
      <c r="H34" s="70" t="s">
        <v>321</v>
      </c>
      <c r="I34" s="71"/>
      <c r="J34" s="71"/>
      <c r="K34" s="70" t="s">
        <v>2403</v>
      </c>
      <c r="L34" s="74">
        <v>1</v>
      </c>
      <c r="M34" s="75">
        <v>6894.21484375</v>
      </c>
      <c r="N34" s="75">
        <v>400.9714660644531</v>
      </c>
      <c r="O34" s="76"/>
      <c r="P34" s="77"/>
      <c r="Q34" s="77"/>
      <c r="R34" s="89"/>
      <c r="S34" s="48">
        <v>1</v>
      </c>
      <c r="T34" s="48">
        <v>1</v>
      </c>
      <c r="U34" s="49">
        <v>0</v>
      </c>
      <c r="V34" s="49">
        <v>1</v>
      </c>
      <c r="W34" s="49">
        <v>0</v>
      </c>
      <c r="X34" s="49">
        <v>0.701753</v>
      </c>
      <c r="Y34" s="49">
        <v>0</v>
      </c>
      <c r="Z34" s="49">
        <v>1</v>
      </c>
      <c r="AA34" s="72">
        <v>34</v>
      </c>
      <c r="AB34" s="72"/>
      <c r="AC34" s="73"/>
      <c r="AD34" s="79" t="s">
        <v>962</v>
      </c>
      <c r="AE34" s="79">
        <v>566</v>
      </c>
      <c r="AF34" s="79">
        <v>350</v>
      </c>
      <c r="AG34" s="79">
        <v>238</v>
      </c>
      <c r="AH34" s="79">
        <v>19194</v>
      </c>
      <c r="AI34" s="79"/>
      <c r="AJ34" s="79" t="s">
        <v>1140</v>
      </c>
      <c r="AK34" s="79" t="s">
        <v>1300</v>
      </c>
      <c r="AL34" s="79"/>
      <c r="AM34" s="79"/>
      <c r="AN34" s="81">
        <v>43092.46738425926</v>
      </c>
      <c r="AO34" s="84" t="s">
        <v>1506</v>
      </c>
      <c r="AP34" s="79" t="b">
        <v>0</v>
      </c>
      <c r="AQ34" s="79" t="b">
        <v>0</v>
      </c>
      <c r="AR34" s="79" t="b">
        <v>0</v>
      </c>
      <c r="AS34" s="79"/>
      <c r="AT34" s="79">
        <v>11</v>
      </c>
      <c r="AU34" s="84" t="s">
        <v>1640</v>
      </c>
      <c r="AV34" s="79" t="b">
        <v>0</v>
      </c>
      <c r="AW34" s="79" t="s">
        <v>1771</v>
      </c>
      <c r="AX34" s="84" t="s">
        <v>1803</v>
      </c>
      <c r="AY34" s="79" t="s">
        <v>66</v>
      </c>
      <c r="AZ34" s="79" t="str">
        <f>REPLACE(INDEX(GroupVertices[Group],MATCH(Vertices[[#This Row],[Vertex]],GroupVertices[Vertex],0)),1,1,"")</f>
        <v>24</v>
      </c>
      <c r="BA34" s="48">
        <v>0</v>
      </c>
      <c r="BB34" s="49">
        <v>0</v>
      </c>
      <c r="BC34" s="48">
        <v>0</v>
      </c>
      <c r="BD34" s="49">
        <v>0</v>
      </c>
      <c r="BE34" s="48">
        <v>0</v>
      </c>
      <c r="BF34" s="49">
        <v>0</v>
      </c>
      <c r="BG34" s="48">
        <v>6</v>
      </c>
      <c r="BH34" s="49">
        <v>100</v>
      </c>
      <c r="BI34" s="48">
        <v>6</v>
      </c>
      <c r="BJ34" s="48"/>
      <c r="BK34" s="48"/>
      <c r="BL34" s="48"/>
      <c r="BM34" s="48"/>
      <c r="BN34" s="48"/>
      <c r="BO34" s="48"/>
      <c r="BP34" s="131" t="s">
        <v>3025</v>
      </c>
      <c r="BQ34" s="131" t="s">
        <v>3025</v>
      </c>
      <c r="BR34" s="131" t="s">
        <v>3137</v>
      </c>
      <c r="BS34" s="131" t="s">
        <v>3137</v>
      </c>
      <c r="BT34" s="2"/>
      <c r="BU34" s="3"/>
      <c r="BV34" s="3"/>
      <c r="BW34" s="3"/>
      <c r="BX34" s="3"/>
    </row>
    <row r="35" spans="1:76" ht="15">
      <c r="A35" s="65" t="s">
        <v>252</v>
      </c>
      <c r="B35" s="66"/>
      <c r="C35" s="66"/>
      <c r="D35" s="67">
        <v>150.1497137824747</v>
      </c>
      <c r="E35" s="69"/>
      <c r="F35" s="103" t="s">
        <v>533</v>
      </c>
      <c r="G35" s="66"/>
      <c r="H35" s="70" t="s">
        <v>252</v>
      </c>
      <c r="I35" s="71"/>
      <c r="J35" s="71"/>
      <c r="K35" s="70" t="s">
        <v>1982</v>
      </c>
      <c r="L35" s="74">
        <v>2.760986349625716</v>
      </c>
      <c r="M35" s="75">
        <v>6761.53173828125</v>
      </c>
      <c r="N35" s="75">
        <v>4526.28125</v>
      </c>
      <c r="O35" s="76"/>
      <c r="P35" s="77"/>
      <c r="Q35" s="77"/>
      <c r="R35" s="89"/>
      <c r="S35" s="48">
        <v>0</v>
      </c>
      <c r="T35" s="48">
        <v>2</v>
      </c>
      <c r="U35" s="49">
        <v>2</v>
      </c>
      <c r="V35" s="49">
        <v>0.5</v>
      </c>
      <c r="W35" s="49">
        <v>0</v>
      </c>
      <c r="X35" s="49">
        <v>1.459455</v>
      </c>
      <c r="Y35" s="49">
        <v>0</v>
      </c>
      <c r="Z35" s="49">
        <v>0</v>
      </c>
      <c r="AA35" s="72">
        <v>35</v>
      </c>
      <c r="AB35" s="72"/>
      <c r="AC35" s="73"/>
      <c r="AD35" s="79" t="s">
        <v>963</v>
      </c>
      <c r="AE35" s="79">
        <v>13374</v>
      </c>
      <c r="AF35" s="79">
        <v>12973</v>
      </c>
      <c r="AG35" s="79">
        <v>126762</v>
      </c>
      <c r="AH35" s="79">
        <v>391406</v>
      </c>
      <c r="AI35" s="79"/>
      <c r="AJ35" s="79" t="s">
        <v>1141</v>
      </c>
      <c r="AK35" s="79"/>
      <c r="AL35" s="79"/>
      <c r="AM35" s="79"/>
      <c r="AN35" s="81">
        <v>41664.78824074074</v>
      </c>
      <c r="AO35" s="84" t="s">
        <v>1507</v>
      </c>
      <c r="AP35" s="79" t="b">
        <v>0</v>
      </c>
      <c r="AQ35" s="79" t="b">
        <v>0</v>
      </c>
      <c r="AR35" s="79" t="b">
        <v>1</v>
      </c>
      <c r="AS35" s="79"/>
      <c r="AT35" s="79">
        <v>52</v>
      </c>
      <c r="AU35" s="84" t="s">
        <v>1640</v>
      </c>
      <c r="AV35" s="79" t="b">
        <v>0</v>
      </c>
      <c r="AW35" s="79" t="s">
        <v>1771</v>
      </c>
      <c r="AX35" s="84" t="s">
        <v>1804</v>
      </c>
      <c r="AY35" s="79" t="s">
        <v>66</v>
      </c>
      <c r="AZ35" s="79" t="str">
        <f>REPLACE(INDEX(GroupVertices[Group],MATCH(Vertices[[#This Row],[Vertex]],GroupVertices[Vertex],0)),1,1,"")</f>
        <v>16</v>
      </c>
      <c r="BA35" s="48">
        <v>1</v>
      </c>
      <c r="BB35" s="49">
        <v>4.166666666666667</v>
      </c>
      <c r="BC35" s="48">
        <v>0</v>
      </c>
      <c r="BD35" s="49">
        <v>0</v>
      </c>
      <c r="BE35" s="48">
        <v>0</v>
      </c>
      <c r="BF35" s="49">
        <v>0</v>
      </c>
      <c r="BG35" s="48">
        <v>23</v>
      </c>
      <c r="BH35" s="49">
        <v>95.83333333333333</v>
      </c>
      <c r="BI35" s="48">
        <v>24</v>
      </c>
      <c r="BJ35" s="48" t="s">
        <v>499</v>
      </c>
      <c r="BK35" s="48" t="s">
        <v>499</v>
      </c>
      <c r="BL35" s="48" t="s">
        <v>504</v>
      </c>
      <c r="BM35" s="48" t="s">
        <v>504</v>
      </c>
      <c r="BN35" s="48"/>
      <c r="BO35" s="48"/>
      <c r="BP35" s="131" t="s">
        <v>3026</v>
      </c>
      <c r="BQ35" s="131" t="s">
        <v>3026</v>
      </c>
      <c r="BR35" s="131" t="s">
        <v>3138</v>
      </c>
      <c r="BS35" s="131" t="s">
        <v>3138</v>
      </c>
      <c r="BT35" s="2"/>
      <c r="BU35" s="3"/>
      <c r="BV35" s="3"/>
      <c r="BW35" s="3"/>
      <c r="BX35" s="3"/>
    </row>
    <row r="36" spans="1:76" ht="15">
      <c r="A36" s="65" t="s">
        <v>322</v>
      </c>
      <c r="B36" s="66"/>
      <c r="C36" s="66"/>
      <c r="D36" s="67">
        <v>150</v>
      </c>
      <c r="E36" s="69"/>
      <c r="F36" s="103" t="s">
        <v>1672</v>
      </c>
      <c r="G36" s="66"/>
      <c r="H36" s="70" t="s">
        <v>322</v>
      </c>
      <c r="I36" s="71"/>
      <c r="J36" s="71"/>
      <c r="K36" s="70" t="s">
        <v>1983</v>
      </c>
      <c r="L36" s="74">
        <v>1</v>
      </c>
      <c r="M36" s="75">
        <v>6761.53173828125</v>
      </c>
      <c r="N36" s="75">
        <v>5140.3818359375</v>
      </c>
      <c r="O36" s="76"/>
      <c r="P36" s="77"/>
      <c r="Q36" s="77"/>
      <c r="R36" s="89"/>
      <c r="S36" s="48">
        <v>1</v>
      </c>
      <c r="T36" s="48">
        <v>0</v>
      </c>
      <c r="U36" s="49">
        <v>0</v>
      </c>
      <c r="V36" s="49">
        <v>0.333333</v>
      </c>
      <c r="W36" s="49">
        <v>0</v>
      </c>
      <c r="X36" s="49">
        <v>0.770268</v>
      </c>
      <c r="Y36" s="49">
        <v>0</v>
      </c>
      <c r="Z36" s="49">
        <v>0</v>
      </c>
      <c r="AA36" s="72">
        <v>36</v>
      </c>
      <c r="AB36" s="72"/>
      <c r="AC36" s="73"/>
      <c r="AD36" s="79" t="s">
        <v>964</v>
      </c>
      <c r="AE36" s="79">
        <v>762</v>
      </c>
      <c r="AF36" s="79">
        <v>745125</v>
      </c>
      <c r="AG36" s="79">
        <v>21574</v>
      </c>
      <c r="AH36" s="79">
        <v>2714</v>
      </c>
      <c r="AI36" s="79"/>
      <c r="AJ36" s="79" t="s">
        <v>1142</v>
      </c>
      <c r="AK36" s="79" t="s">
        <v>903</v>
      </c>
      <c r="AL36" s="84" t="s">
        <v>1411</v>
      </c>
      <c r="AM36" s="79"/>
      <c r="AN36" s="81">
        <v>39622.61240740741</v>
      </c>
      <c r="AO36" s="84" t="s">
        <v>1508</v>
      </c>
      <c r="AP36" s="79" t="b">
        <v>0</v>
      </c>
      <c r="AQ36" s="79" t="b">
        <v>0</v>
      </c>
      <c r="AR36" s="79" t="b">
        <v>1</v>
      </c>
      <c r="AS36" s="79"/>
      <c r="AT36" s="79">
        <v>5738</v>
      </c>
      <c r="AU36" s="84" t="s">
        <v>1640</v>
      </c>
      <c r="AV36" s="79" t="b">
        <v>1</v>
      </c>
      <c r="AW36" s="79" t="s">
        <v>1771</v>
      </c>
      <c r="AX36" s="84" t="s">
        <v>1805</v>
      </c>
      <c r="AY36" s="79" t="s">
        <v>65</v>
      </c>
      <c r="AZ36" s="79" t="str">
        <f>REPLACE(INDEX(GroupVertices[Group],MATCH(Vertices[[#This Row],[Vertex]],GroupVertices[Vertex],0)),1,1,"")</f>
        <v>16</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5" t="s">
        <v>323</v>
      </c>
      <c r="B37" s="66"/>
      <c r="C37" s="66"/>
      <c r="D37" s="67">
        <v>150</v>
      </c>
      <c r="E37" s="69"/>
      <c r="F37" s="103" t="s">
        <v>1673</v>
      </c>
      <c r="G37" s="66"/>
      <c r="H37" s="70" t="s">
        <v>323</v>
      </c>
      <c r="I37" s="71"/>
      <c r="J37" s="71"/>
      <c r="K37" s="70" t="s">
        <v>1984</v>
      </c>
      <c r="L37" s="74">
        <v>1</v>
      </c>
      <c r="M37" s="75">
        <v>7292.26416015625</v>
      </c>
      <c r="N37" s="75">
        <v>5140.3818359375</v>
      </c>
      <c r="O37" s="76"/>
      <c r="P37" s="77"/>
      <c r="Q37" s="77"/>
      <c r="R37" s="89"/>
      <c r="S37" s="48">
        <v>1</v>
      </c>
      <c r="T37" s="48">
        <v>0</v>
      </c>
      <c r="U37" s="49">
        <v>0</v>
      </c>
      <c r="V37" s="49">
        <v>0.333333</v>
      </c>
      <c r="W37" s="49">
        <v>0</v>
      </c>
      <c r="X37" s="49">
        <v>0.770268</v>
      </c>
      <c r="Y37" s="49">
        <v>0</v>
      </c>
      <c r="Z37" s="49">
        <v>0</v>
      </c>
      <c r="AA37" s="72">
        <v>37</v>
      </c>
      <c r="AB37" s="72"/>
      <c r="AC37" s="73"/>
      <c r="AD37" s="79" t="s">
        <v>965</v>
      </c>
      <c r="AE37" s="79">
        <v>28840</v>
      </c>
      <c r="AF37" s="79">
        <v>837605</v>
      </c>
      <c r="AG37" s="79">
        <v>24372</v>
      </c>
      <c r="AH37" s="79">
        <v>1889</v>
      </c>
      <c r="AI37" s="79"/>
      <c r="AJ37" s="79" t="s">
        <v>1143</v>
      </c>
      <c r="AK37" s="79" t="s">
        <v>1298</v>
      </c>
      <c r="AL37" s="84" t="s">
        <v>1412</v>
      </c>
      <c r="AM37" s="79"/>
      <c r="AN37" s="81">
        <v>39547.820868055554</v>
      </c>
      <c r="AO37" s="84" t="s">
        <v>1509</v>
      </c>
      <c r="AP37" s="79" t="b">
        <v>0</v>
      </c>
      <c r="AQ37" s="79" t="b">
        <v>0</v>
      </c>
      <c r="AR37" s="79" t="b">
        <v>1</v>
      </c>
      <c r="AS37" s="79"/>
      <c r="AT37" s="79">
        <v>7353</v>
      </c>
      <c r="AU37" s="84" t="s">
        <v>1640</v>
      </c>
      <c r="AV37" s="79" t="b">
        <v>1</v>
      </c>
      <c r="AW37" s="79" t="s">
        <v>1771</v>
      </c>
      <c r="AX37" s="84" t="s">
        <v>1806</v>
      </c>
      <c r="AY37" s="79" t="s">
        <v>65</v>
      </c>
      <c r="AZ37" s="79" t="str">
        <f>REPLACE(INDEX(GroupVertices[Group],MATCH(Vertices[[#This Row],[Vertex]],GroupVertices[Vertex],0)),1,1,"")</f>
        <v>16</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5" t="s">
        <v>253</v>
      </c>
      <c r="B38" s="66"/>
      <c r="C38" s="66"/>
      <c r="D38" s="67">
        <v>150</v>
      </c>
      <c r="E38" s="69"/>
      <c r="F38" s="103" t="s">
        <v>534</v>
      </c>
      <c r="G38" s="66"/>
      <c r="H38" s="70" t="s">
        <v>253</v>
      </c>
      <c r="I38" s="71"/>
      <c r="J38" s="71"/>
      <c r="K38" s="70" t="s">
        <v>2404</v>
      </c>
      <c r="L38" s="74">
        <v>1</v>
      </c>
      <c r="M38" s="75">
        <v>8316.578125</v>
      </c>
      <c r="N38" s="75">
        <v>5967.611328125</v>
      </c>
      <c r="O38" s="76"/>
      <c r="P38" s="77"/>
      <c r="Q38" s="77"/>
      <c r="R38" s="89"/>
      <c r="S38" s="48">
        <v>1</v>
      </c>
      <c r="T38" s="48">
        <v>1</v>
      </c>
      <c r="U38" s="49">
        <v>0</v>
      </c>
      <c r="V38" s="49">
        <v>0</v>
      </c>
      <c r="W38" s="49">
        <v>0</v>
      </c>
      <c r="X38" s="49">
        <v>0.999997</v>
      </c>
      <c r="Y38" s="49">
        <v>0</v>
      </c>
      <c r="Z38" s="49" t="s">
        <v>2490</v>
      </c>
      <c r="AA38" s="72">
        <v>38</v>
      </c>
      <c r="AB38" s="72"/>
      <c r="AC38" s="73"/>
      <c r="AD38" s="79" t="s">
        <v>966</v>
      </c>
      <c r="AE38" s="79">
        <v>4124</v>
      </c>
      <c r="AF38" s="79">
        <v>4742</v>
      </c>
      <c r="AG38" s="79">
        <v>128226</v>
      </c>
      <c r="AH38" s="79">
        <v>211482</v>
      </c>
      <c r="AI38" s="79"/>
      <c r="AJ38" s="79" t="s">
        <v>1144</v>
      </c>
      <c r="AK38" s="79" t="s">
        <v>1301</v>
      </c>
      <c r="AL38" s="79"/>
      <c r="AM38" s="79"/>
      <c r="AN38" s="81">
        <v>42659.810381944444</v>
      </c>
      <c r="AO38" s="84" t="s">
        <v>1510</v>
      </c>
      <c r="AP38" s="79" t="b">
        <v>0</v>
      </c>
      <c r="AQ38" s="79" t="b">
        <v>0</v>
      </c>
      <c r="AR38" s="79" t="b">
        <v>1</v>
      </c>
      <c r="AS38" s="79"/>
      <c r="AT38" s="79">
        <v>29</v>
      </c>
      <c r="AU38" s="84" t="s">
        <v>1640</v>
      </c>
      <c r="AV38" s="79" t="b">
        <v>0</v>
      </c>
      <c r="AW38" s="79" t="s">
        <v>1771</v>
      </c>
      <c r="AX38" s="84" t="s">
        <v>1807</v>
      </c>
      <c r="AY38" s="79" t="s">
        <v>66</v>
      </c>
      <c r="AZ38" s="79" t="str">
        <f>REPLACE(INDEX(GroupVertices[Group],MATCH(Vertices[[#This Row],[Vertex]],GroupVertices[Vertex],0)),1,1,"")</f>
        <v>10</v>
      </c>
      <c r="BA38" s="48">
        <v>4</v>
      </c>
      <c r="BB38" s="49">
        <v>6.557377049180328</v>
      </c>
      <c r="BC38" s="48">
        <v>3</v>
      </c>
      <c r="BD38" s="49">
        <v>4.918032786885246</v>
      </c>
      <c r="BE38" s="48">
        <v>0</v>
      </c>
      <c r="BF38" s="49">
        <v>0</v>
      </c>
      <c r="BG38" s="48">
        <v>54</v>
      </c>
      <c r="BH38" s="49">
        <v>88.52459016393442</v>
      </c>
      <c r="BI38" s="48">
        <v>61</v>
      </c>
      <c r="BJ38" s="48" t="s">
        <v>2995</v>
      </c>
      <c r="BK38" s="48" t="s">
        <v>2995</v>
      </c>
      <c r="BL38" s="48" t="s">
        <v>504</v>
      </c>
      <c r="BM38" s="48" t="s">
        <v>504</v>
      </c>
      <c r="BN38" s="48" t="s">
        <v>3003</v>
      </c>
      <c r="BO38" s="48" t="s">
        <v>3003</v>
      </c>
      <c r="BP38" s="131" t="s">
        <v>3027</v>
      </c>
      <c r="BQ38" s="131" t="s">
        <v>3103</v>
      </c>
      <c r="BR38" s="131" t="s">
        <v>3139</v>
      </c>
      <c r="BS38" s="131" t="s">
        <v>3213</v>
      </c>
      <c r="BT38" s="2"/>
      <c r="BU38" s="3"/>
      <c r="BV38" s="3"/>
      <c r="BW38" s="3"/>
      <c r="BX38" s="3"/>
    </row>
    <row r="39" spans="1:76" ht="15">
      <c r="A39" s="65" t="s">
        <v>254</v>
      </c>
      <c r="B39" s="66"/>
      <c r="C39" s="66"/>
      <c r="D39" s="67">
        <v>150</v>
      </c>
      <c r="E39" s="69"/>
      <c r="F39" s="103" t="s">
        <v>1674</v>
      </c>
      <c r="G39" s="66"/>
      <c r="H39" s="70" t="s">
        <v>254</v>
      </c>
      <c r="I39" s="71"/>
      <c r="J39" s="71"/>
      <c r="K39" s="70" t="s">
        <v>1985</v>
      </c>
      <c r="L39" s="74">
        <v>1</v>
      </c>
      <c r="M39" s="75">
        <v>1829.5533447265625</v>
      </c>
      <c r="N39" s="75">
        <v>5207.97705078125</v>
      </c>
      <c r="O39" s="76"/>
      <c r="P39" s="77"/>
      <c r="Q39" s="77"/>
      <c r="R39" s="89"/>
      <c r="S39" s="48">
        <v>0</v>
      </c>
      <c r="T39" s="48">
        <v>2</v>
      </c>
      <c r="U39" s="49">
        <v>0</v>
      </c>
      <c r="V39" s="49">
        <v>0.002611</v>
      </c>
      <c r="W39" s="49">
        <v>0.021165</v>
      </c>
      <c r="X39" s="49">
        <v>0.712374</v>
      </c>
      <c r="Y39" s="49">
        <v>0.5</v>
      </c>
      <c r="Z39" s="49">
        <v>0</v>
      </c>
      <c r="AA39" s="72">
        <v>39</v>
      </c>
      <c r="AB39" s="72"/>
      <c r="AC39" s="73"/>
      <c r="AD39" s="79" t="s">
        <v>967</v>
      </c>
      <c r="AE39" s="79">
        <v>407</v>
      </c>
      <c r="AF39" s="79">
        <v>697</v>
      </c>
      <c r="AG39" s="79">
        <v>2024</v>
      </c>
      <c r="AH39" s="79">
        <v>9902</v>
      </c>
      <c r="AI39" s="79"/>
      <c r="AJ39" s="79" t="s">
        <v>1145</v>
      </c>
      <c r="AK39" s="79" t="s">
        <v>1302</v>
      </c>
      <c r="AL39" s="79"/>
      <c r="AM39" s="79"/>
      <c r="AN39" s="81">
        <v>43575.28600694444</v>
      </c>
      <c r="AO39" s="84" t="s">
        <v>1511</v>
      </c>
      <c r="AP39" s="79" t="b">
        <v>1</v>
      </c>
      <c r="AQ39" s="79" t="b">
        <v>0</v>
      </c>
      <c r="AR39" s="79" t="b">
        <v>0</v>
      </c>
      <c r="AS39" s="79"/>
      <c r="AT39" s="79">
        <v>0</v>
      </c>
      <c r="AU39" s="79"/>
      <c r="AV39" s="79" t="b">
        <v>0</v>
      </c>
      <c r="AW39" s="79" t="s">
        <v>1771</v>
      </c>
      <c r="AX39" s="84" t="s">
        <v>1808</v>
      </c>
      <c r="AY39" s="79" t="s">
        <v>66</v>
      </c>
      <c r="AZ39" s="79" t="str">
        <f>REPLACE(INDEX(GroupVertices[Group],MATCH(Vertices[[#This Row],[Vertex]],GroupVertices[Vertex],0)),1,1,"")</f>
        <v>1</v>
      </c>
      <c r="BA39" s="48">
        <v>0</v>
      </c>
      <c r="BB39" s="49">
        <v>0</v>
      </c>
      <c r="BC39" s="48">
        <v>0</v>
      </c>
      <c r="BD39" s="49">
        <v>0</v>
      </c>
      <c r="BE39" s="48">
        <v>0</v>
      </c>
      <c r="BF39" s="49">
        <v>0</v>
      </c>
      <c r="BG39" s="48">
        <v>9</v>
      </c>
      <c r="BH39" s="49">
        <v>100</v>
      </c>
      <c r="BI39" s="48">
        <v>9</v>
      </c>
      <c r="BJ39" s="48"/>
      <c r="BK39" s="48"/>
      <c r="BL39" s="48"/>
      <c r="BM39" s="48"/>
      <c r="BN39" s="48"/>
      <c r="BO39" s="48"/>
      <c r="BP39" s="131" t="s">
        <v>3028</v>
      </c>
      <c r="BQ39" s="131" t="s">
        <v>3028</v>
      </c>
      <c r="BR39" s="131" t="s">
        <v>3140</v>
      </c>
      <c r="BS39" s="131" t="s">
        <v>3140</v>
      </c>
      <c r="BT39" s="2"/>
      <c r="BU39" s="3"/>
      <c r="BV39" s="3"/>
      <c r="BW39" s="3"/>
      <c r="BX39" s="3"/>
    </row>
    <row r="40" spans="1:76" ht="15">
      <c r="A40" s="65" t="s">
        <v>255</v>
      </c>
      <c r="B40" s="66"/>
      <c r="C40" s="66"/>
      <c r="D40" s="67">
        <v>150</v>
      </c>
      <c r="E40" s="69"/>
      <c r="F40" s="103" t="s">
        <v>535</v>
      </c>
      <c r="G40" s="66"/>
      <c r="H40" s="70" t="s">
        <v>255</v>
      </c>
      <c r="I40" s="71"/>
      <c r="J40" s="71"/>
      <c r="K40" s="70" t="s">
        <v>1986</v>
      </c>
      <c r="L40" s="74">
        <v>1</v>
      </c>
      <c r="M40" s="75">
        <v>3048.92626953125</v>
      </c>
      <c r="N40" s="75">
        <v>6535.6923828125</v>
      </c>
      <c r="O40" s="76"/>
      <c r="P40" s="77"/>
      <c r="Q40" s="77"/>
      <c r="R40" s="89"/>
      <c r="S40" s="48">
        <v>0</v>
      </c>
      <c r="T40" s="48">
        <v>2</v>
      </c>
      <c r="U40" s="49">
        <v>0</v>
      </c>
      <c r="V40" s="49">
        <v>0.002611</v>
      </c>
      <c r="W40" s="49">
        <v>0.021165</v>
      </c>
      <c r="X40" s="49">
        <v>0.712374</v>
      </c>
      <c r="Y40" s="49">
        <v>0.5</v>
      </c>
      <c r="Z40" s="49">
        <v>0</v>
      </c>
      <c r="AA40" s="72">
        <v>40</v>
      </c>
      <c r="AB40" s="72"/>
      <c r="AC40" s="73"/>
      <c r="AD40" s="79" t="s">
        <v>968</v>
      </c>
      <c r="AE40" s="79">
        <v>400</v>
      </c>
      <c r="AF40" s="79">
        <v>809</v>
      </c>
      <c r="AG40" s="79">
        <v>11464</v>
      </c>
      <c r="AH40" s="79">
        <v>8095</v>
      </c>
      <c r="AI40" s="79"/>
      <c r="AJ40" s="79" t="s">
        <v>1146</v>
      </c>
      <c r="AK40" s="79" t="s">
        <v>1303</v>
      </c>
      <c r="AL40" s="84" t="s">
        <v>1413</v>
      </c>
      <c r="AM40" s="79"/>
      <c r="AN40" s="81">
        <v>42495.2266087963</v>
      </c>
      <c r="AO40" s="84" t="s">
        <v>1512</v>
      </c>
      <c r="AP40" s="79" t="b">
        <v>0</v>
      </c>
      <c r="AQ40" s="79" t="b">
        <v>0</v>
      </c>
      <c r="AR40" s="79" t="b">
        <v>0</v>
      </c>
      <c r="AS40" s="79"/>
      <c r="AT40" s="79">
        <v>127</v>
      </c>
      <c r="AU40" s="84" t="s">
        <v>1640</v>
      </c>
      <c r="AV40" s="79" t="b">
        <v>0</v>
      </c>
      <c r="AW40" s="79" t="s">
        <v>1771</v>
      </c>
      <c r="AX40" s="84" t="s">
        <v>1809</v>
      </c>
      <c r="AY40" s="79" t="s">
        <v>66</v>
      </c>
      <c r="AZ40" s="79" t="str">
        <f>REPLACE(INDEX(GroupVertices[Group],MATCH(Vertices[[#This Row],[Vertex]],GroupVertices[Vertex],0)),1,1,"")</f>
        <v>1</v>
      </c>
      <c r="BA40" s="48">
        <v>0</v>
      </c>
      <c r="BB40" s="49">
        <v>0</v>
      </c>
      <c r="BC40" s="48">
        <v>3</v>
      </c>
      <c r="BD40" s="49">
        <v>7.894736842105263</v>
      </c>
      <c r="BE40" s="48">
        <v>0</v>
      </c>
      <c r="BF40" s="49">
        <v>0</v>
      </c>
      <c r="BG40" s="48">
        <v>35</v>
      </c>
      <c r="BH40" s="49">
        <v>92.10526315789474</v>
      </c>
      <c r="BI40" s="48">
        <v>38</v>
      </c>
      <c r="BJ40" s="48" t="s">
        <v>499</v>
      </c>
      <c r="BK40" s="48" t="s">
        <v>499</v>
      </c>
      <c r="BL40" s="48" t="s">
        <v>504</v>
      </c>
      <c r="BM40" s="48" t="s">
        <v>504</v>
      </c>
      <c r="BN40" s="48"/>
      <c r="BO40" s="48"/>
      <c r="BP40" s="131" t="s">
        <v>3029</v>
      </c>
      <c r="BQ40" s="131" t="s">
        <v>3029</v>
      </c>
      <c r="BR40" s="131" t="s">
        <v>3141</v>
      </c>
      <c r="BS40" s="131" t="s">
        <v>3141</v>
      </c>
      <c r="BT40" s="2"/>
      <c r="BU40" s="3"/>
      <c r="BV40" s="3"/>
      <c r="BW40" s="3"/>
      <c r="BX40" s="3"/>
    </row>
    <row r="41" spans="1:76" ht="15">
      <c r="A41" s="65" t="s">
        <v>256</v>
      </c>
      <c r="B41" s="66"/>
      <c r="C41" s="66"/>
      <c r="D41" s="67">
        <v>150</v>
      </c>
      <c r="E41" s="69"/>
      <c r="F41" s="103" t="s">
        <v>536</v>
      </c>
      <c r="G41" s="66"/>
      <c r="H41" s="70" t="s">
        <v>256</v>
      </c>
      <c r="I41" s="71"/>
      <c r="J41" s="71"/>
      <c r="K41" s="70" t="s">
        <v>1987</v>
      </c>
      <c r="L41" s="74">
        <v>1</v>
      </c>
      <c r="M41" s="75">
        <v>3305.39404296875</v>
      </c>
      <c r="N41" s="75">
        <v>4078.30126953125</v>
      </c>
      <c r="O41" s="76"/>
      <c r="P41" s="77"/>
      <c r="Q41" s="77"/>
      <c r="R41" s="89"/>
      <c r="S41" s="48">
        <v>0</v>
      </c>
      <c r="T41" s="48">
        <v>1</v>
      </c>
      <c r="U41" s="49">
        <v>0</v>
      </c>
      <c r="V41" s="49">
        <v>0.002137</v>
      </c>
      <c r="W41" s="49">
        <v>0.007349</v>
      </c>
      <c r="X41" s="49">
        <v>0.421525</v>
      </c>
      <c r="Y41" s="49">
        <v>0</v>
      </c>
      <c r="Z41" s="49">
        <v>0</v>
      </c>
      <c r="AA41" s="72">
        <v>41</v>
      </c>
      <c r="AB41" s="72"/>
      <c r="AC41" s="73"/>
      <c r="AD41" s="79" t="s">
        <v>969</v>
      </c>
      <c r="AE41" s="79">
        <v>64</v>
      </c>
      <c r="AF41" s="79">
        <v>93</v>
      </c>
      <c r="AG41" s="79">
        <v>10</v>
      </c>
      <c r="AH41" s="79">
        <v>3634</v>
      </c>
      <c r="AI41" s="79"/>
      <c r="AJ41" s="79" t="s">
        <v>1147</v>
      </c>
      <c r="AK41" s="79" t="s">
        <v>1304</v>
      </c>
      <c r="AL41" s="79"/>
      <c r="AM41" s="79"/>
      <c r="AN41" s="81">
        <v>43151.83170138889</v>
      </c>
      <c r="AO41" s="84" t="s">
        <v>1513</v>
      </c>
      <c r="AP41" s="79" t="b">
        <v>1</v>
      </c>
      <c r="AQ41" s="79" t="b">
        <v>0</v>
      </c>
      <c r="AR41" s="79" t="b">
        <v>0</v>
      </c>
      <c r="AS41" s="79"/>
      <c r="AT41" s="79">
        <v>0</v>
      </c>
      <c r="AU41" s="79"/>
      <c r="AV41" s="79" t="b">
        <v>0</v>
      </c>
      <c r="AW41" s="79" t="s">
        <v>1771</v>
      </c>
      <c r="AX41" s="84" t="s">
        <v>1810</v>
      </c>
      <c r="AY41" s="79" t="s">
        <v>66</v>
      </c>
      <c r="AZ41" s="79" t="str">
        <f>REPLACE(INDEX(GroupVertices[Group],MATCH(Vertices[[#This Row],[Vertex]],GroupVertices[Vertex],0)),1,1,"")</f>
        <v>1</v>
      </c>
      <c r="BA41" s="48">
        <v>0</v>
      </c>
      <c r="BB41" s="49">
        <v>0</v>
      </c>
      <c r="BC41" s="48">
        <v>0</v>
      </c>
      <c r="BD41" s="49">
        <v>0</v>
      </c>
      <c r="BE41" s="48">
        <v>0</v>
      </c>
      <c r="BF41" s="49">
        <v>0</v>
      </c>
      <c r="BG41" s="48">
        <v>4</v>
      </c>
      <c r="BH41" s="49">
        <v>100</v>
      </c>
      <c r="BI41" s="48">
        <v>4</v>
      </c>
      <c r="BJ41" s="48" t="s">
        <v>500</v>
      </c>
      <c r="BK41" s="48" t="s">
        <v>500</v>
      </c>
      <c r="BL41" s="48" t="s">
        <v>504</v>
      </c>
      <c r="BM41" s="48" t="s">
        <v>504</v>
      </c>
      <c r="BN41" s="48"/>
      <c r="BO41" s="48"/>
      <c r="BP41" s="131" t="s">
        <v>3030</v>
      </c>
      <c r="BQ41" s="131" t="s">
        <v>3030</v>
      </c>
      <c r="BR41" s="131" t="s">
        <v>3142</v>
      </c>
      <c r="BS41" s="131" t="s">
        <v>3142</v>
      </c>
      <c r="BT41" s="2"/>
      <c r="BU41" s="3"/>
      <c r="BV41" s="3"/>
      <c r="BW41" s="3"/>
      <c r="BX41" s="3"/>
    </row>
    <row r="42" spans="1:76" ht="15">
      <c r="A42" s="65" t="s">
        <v>257</v>
      </c>
      <c r="B42" s="66"/>
      <c r="C42" s="66"/>
      <c r="D42" s="67">
        <v>460.05724350506387</v>
      </c>
      <c r="E42" s="69"/>
      <c r="F42" s="103" t="s">
        <v>537</v>
      </c>
      <c r="G42" s="66"/>
      <c r="H42" s="70" t="s">
        <v>257</v>
      </c>
      <c r="I42" s="71"/>
      <c r="J42" s="71"/>
      <c r="K42" s="70" t="s">
        <v>1988</v>
      </c>
      <c r="L42" s="74">
        <v>3648.002730074857</v>
      </c>
      <c r="M42" s="75">
        <v>1860.9161376953125</v>
      </c>
      <c r="N42" s="75">
        <v>1568.6768798828125</v>
      </c>
      <c r="O42" s="76"/>
      <c r="P42" s="77"/>
      <c r="Q42" s="77"/>
      <c r="R42" s="89"/>
      <c r="S42" s="48">
        <v>0</v>
      </c>
      <c r="T42" s="48">
        <v>20</v>
      </c>
      <c r="U42" s="49">
        <v>4142</v>
      </c>
      <c r="V42" s="49">
        <v>0.00274</v>
      </c>
      <c r="W42" s="49">
        <v>0.020058</v>
      </c>
      <c r="X42" s="49">
        <v>9.129828</v>
      </c>
      <c r="Y42" s="49">
        <v>0</v>
      </c>
      <c r="Z42" s="49">
        <v>0</v>
      </c>
      <c r="AA42" s="72">
        <v>42</v>
      </c>
      <c r="AB42" s="72"/>
      <c r="AC42" s="73"/>
      <c r="AD42" s="79" t="s">
        <v>970</v>
      </c>
      <c r="AE42" s="79">
        <v>13962</v>
      </c>
      <c r="AF42" s="79">
        <v>15306</v>
      </c>
      <c r="AG42" s="79">
        <v>28631</v>
      </c>
      <c r="AH42" s="79">
        <v>37024</v>
      </c>
      <c r="AI42" s="79"/>
      <c r="AJ42" s="79" t="s">
        <v>1148</v>
      </c>
      <c r="AK42" s="79" t="s">
        <v>1305</v>
      </c>
      <c r="AL42" s="84" t="s">
        <v>1414</v>
      </c>
      <c r="AM42" s="79"/>
      <c r="AN42" s="81">
        <v>41103.27269675926</v>
      </c>
      <c r="AO42" s="84" t="s">
        <v>1514</v>
      </c>
      <c r="AP42" s="79" t="b">
        <v>1</v>
      </c>
      <c r="AQ42" s="79" t="b">
        <v>0</v>
      </c>
      <c r="AR42" s="79" t="b">
        <v>0</v>
      </c>
      <c r="AS42" s="79"/>
      <c r="AT42" s="79">
        <v>23</v>
      </c>
      <c r="AU42" s="84" t="s">
        <v>1640</v>
      </c>
      <c r="AV42" s="79" t="b">
        <v>0</v>
      </c>
      <c r="AW42" s="79" t="s">
        <v>1771</v>
      </c>
      <c r="AX42" s="84" t="s">
        <v>1811</v>
      </c>
      <c r="AY42" s="79" t="s">
        <v>66</v>
      </c>
      <c r="AZ42" s="79" t="str">
        <f>REPLACE(INDEX(GroupVertices[Group],MATCH(Vertices[[#This Row],[Vertex]],GroupVertices[Vertex],0)),1,1,"")</f>
        <v>2</v>
      </c>
      <c r="BA42" s="48">
        <v>0</v>
      </c>
      <c r="BB42" s="49">
        <v>0</v>
      </c>
      <c r="BC42" s="48">
        <v>0</v>
      </c>
      <c r="BD42" s="49">
        <v>0</v>
      </c>
      <c r="BE42" s="48">
        <v>0</v>
      </c>
      <c r="BF42" s="49">
        <v>0</v>
      </c>
      <c r="BG42" s="48">
        <v>21</v>
      </c>
      <c r="BH42" s="49">
        <v>100</v>
      </c>
      <c r="BI42" s="48">
        <v>21</v>
      </c>
      <c r="BJ42" s="48" t="s">
        <v>499</v>
      </c>
      <c r="BK42" s="48" t="s">
        <v>499</v>
      </c>
      <c r="BL42" s="48" t="s">
        <v>504</v>
      </c>
      <c r="BM42" s="48" t="s">
        <v>504</v>
      </c>
      <c r="BN42" s="48"/>
      <c r="BO42" s="48"/>
      <c r="BP42" s="131" t="s">
        <v>3031</v>
      </c>
      <c r="BQ42" s="131" t="s">
        <v>3031</v>
      </c>
      <c r="BR42" s="131" t="s">
        <v>3143</v>
      </c>
      <c r="BS42" s="131" t="s">
        <v>3143</v>
      </c>
      <c r="BT42" s="2"/>
      <c r="BU42" s="3"/>
      <c r="BV42" s="3"/>
      <c r="BW42" s="3"/>
      <c r="BX42" s="3"/>
    </row>
    <row r="43" spans="1:76" ht="15">
      <c r="A43" s="65" t="s">
        <v>324</v>
      </c>
      <c r="B43" s="66"/>
      <c r="C43" s="66"/>
      <c r="D43" s="67">
        <v>150</v>
      </c>
      <c r="E43" s="69"/>
      <c r="F43" s="103" t="s">
        <v>1675</v>
      </c>
      <c r="G43" s="66"/>
      <c r="H43" s="70" t="s">
        <v>324</v>
      </c>
      <c r="I43" s="71"/>
      <c r="J43" s="71"/>
      <c r="K43" s="70" t="s">
        <v>1989</v>
      </c>
      <c r="L43" s="74">
        <v>1</v>
      </c>
      <c r="M43" s="75">
        <v>2519.400146484375</v>
      </c>
      <c r="N43" s="75">
        <v>331.80047607421875</v>
      </c>
      <c r="O43" s="76"/>
      <c r="P43" s="77"/>
      <c r="Q43" s="77"/>
      <c r="R43" s="89"/>
      <c r="S43" s="48">
        <v>1</v>
      </c>
      <c r="T43" s="48">
        <v>0</v>
      </c>
      <c r="U43" s="49">
        <v>0</v>
      </c>
      <c r="V43" s="49">
        <v>0.00207</v>
      </c>
      <c r="W43" s="49">
        <v>0.002567</v>
      </c>
      <c r="X43" s="49">
        <v>0.538018</v>
      </c>
      <c r="Y43" s="49">
        <v>0</v>
      </c>
      <c r="Z43" s="49">
        <v>0</v>
      </c>
      <c r="AA43" s="72">
        <v>43</v>
      </c>
      <c r="AB43" s="72"/>
      <c r="AC43" s="73"/>
      <c r="AD43" s="79" t="s">
        <v>971</v>
      </c>
      <c r="AE43" s="79">
        <v>2262</v>
      </c>
      <c r="AF43" s="79">
        <v>94008</v>
      </c>
      <c r="AG43" s="79">
        <v>58749</v>
      </c>
      <c r="AH43" s="79">
        <v>101092</v>
      </c>
      <c r="AI43" s="79"/>
      <c r="AJ43" s="79" t="s">
        <v>1149</v>
      </c>
      <c r="AK43" s="79" t="s">
        <v>1306</v>
      </c>
      <c r="AL43" s="84" t="s">
        <v>1415</v>
      </c>
      <c r="AM43" s="79"/>
      <c r="AN43" s="81">
        <v>41203.931238425925</v>
      </c>
      <c r="AO43" s="84" t="s">
        <v>1515</v>
      </c>
      <c r="AP43" s="79" t="b">
        <v>1</v>
      </c>
      <c r="AQ43" s="79" t="b">
        <v>0</v>
      </c>
      <c r="AR43" s="79" t="b">
        <v>0</v>
      </c>
      <c r="AS43" s="79"/>
      <c r="AT43" s="79">
        <v>628</v>
      </c>
      <c r="AU43" s="84" t="s">
        <v>1640</v>
      </c>
      <c r="AV43" s="79" t="b">
        <v>0</v>
      </c>
      <c r="AW43" s="79" t="s">
        <v>1771</v>
      </c>
      <c r="AX43" s="84" t="s">
        <v>1812</v>
      </c>
      <c r="AY43" s="79" t="s">
        <v>65</v>
      </c>
      <c r="AZ43" s="79" t="str">
        <f>REPLACE(INDEX(GroupVertices[Group],MATCH(Vertices[[#This Row],[Vertex]],GroupVertices[Vertex],0)),1,1,"")</f>
        <v>2</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5" t="s">
        <v>325</v>
      </c>
      <c r="B44" s="66"/>
      <c r="C44" s="66"/>
      <c r="D44" s="67">
        <v>150</v>
      </c>
      <c r="E44" s="69"/>
      <c r="F44" s="103" t="s">
        <v>1676</v>
      </c>
      <c r="G44" s="66"/>
      <c r="H44" s="70" t="s">
        <v>325</v>
      </c>
      <c r="I44" s="71"/>
      <c r="J44" s="71"/>
      <c r="K44" s="70" t="s">
        <v>1990</v>
      </c>
      <c r="L44" s="74">
        <v>1</v>
      </c>
      <c r="M44" s="75">
        <v>1555.7386474609375</v>
      </c>
      <c r="N44" s="75">
        <v>2991.0302734375</v>
      </c>
      <c r="O44" s="76"/>
      <c r="P44" s="77"/>
      <c r="Q44" s="77"/>
      <c r="R44" s="89"/>
      <c r="S44" s="48">
        <v>1</v>
      </c>
      <c r="T44" s="48">
        <v>0</v>
      </c>
      <c r="U44" s="49">
        <v>0</v>
      </c>
      <c r="V44" s="49">
        <v>0.00207</v>
      </c>
      <c r="W44" s="49">
        <v>0.002567</v>
      </c>
      <c r="X44" s="49">
        <v>0.538018</v>
      </c>
      <c r="Y44" s="49">
        <v>0</v>
      </c>
      <c r="Z44" s="49">
        <v>0</v>
      </c>
      <c r="AA44" s="72">
        <v>44</v>
      </c>
      <c r="AB44" s="72"/>
      <c r="AC44" s="73"/>
      <c r="AD44" s="79" t="s">
        <v>972</v>
      </c>
      <c r="AE44" s="79">
        <v>1744</v>
      </c>
      <c r="AF44" s="79">
        <v>63940</v>
      </c>
      <c r="AG44" s="79">
        <v>153485</v>
      </c>
      <c r="AH44" s="79">
        <v>146502</v>
      </c>
      <c r="AI44" s="79"/>
      <c r="AJ44" s="79" t="s">
        <v>1150</v>
      </c>
      <c r="AK44" s="79"/>
      <c r="AL44" s="79"/>
      <c r="AM44" s="79"/>
      <c r="AN44" s="81">
        <v>42036.0922337963</v>
      </c>
      <c r="AO44" s="84" t="s">
        <v>1516</v>
      </c>
      <c r="AP44" s="79" t="b">
        <v>0</v>
      </c>
      <c r="AQ44" s="79" t="b">
        <v>0</v>
      </c>
      <c r="AR44" s="79" t="b">
        <v>1</v>
      </c>
      <c r="AS44" s="79"/>
      <c r="AT44" s="79">
        <v>525</v>
      </c>
      <c r="AU44" s="84" t="s">
        <v>1645</v>
      </c>
      <c r="AV44" s="79" t="b">
        <v>0</v>
      </c>
      <c r="AW44" s="79" t="s">
        <v>1771</v>
      </c>
      <c r="AX44" s="84" t="s">
        <v>1813</v>
      </c>
      <c r="AY44" s="79" t="s">
        <v>65</v>
      </c>
      <c r="AZ44" s="79" t="str">
        <f>REPLACE(INDEX(GroupVertices[Group],MATCH(Vertices[[#This Row],[Vertex]],GroupVertices[Vertex],0)),1,1,"")</f>
        <v>2</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5" t="s">
        <v>326</v>
      </c>
      <c r="B45" s="66"/>
      <c r="C45" s="66"/>
      <c r="D45" s="67">
        <v>150</v>
      </c>
      <c r="E45" s="69"/>
      <c r="F45" s="103" t="s">
        <v>1677</v>
      </c>
      <c r="G45" s="66"/>
      <c r="H45" s="70" t="s">
        <v>326</v>
      </c>
      <c r="I45" s="71"/>
      <c r="J45" s="71"/>
      <c r="K45" s="70" t="s">
        <v>1991</v>
      </c>
      <c r="L45" s="74">
        <v>1</v>
      </c>
      <c r="M45" s="75">
        <v>3349.191650390625</v>
      </c>
      <c r="N45" s="75">
        <v>2221.1982421875</v>
      </c>
      <c r="O45" s="76"/>
      <c r="P45" s="77"/>
      <c r="Q45" s="77"/>
      <c r="R45" s="89"/>
      <c r="S45" s="48">
        <v>1</v>
      </c>
      <c r="T45" s="48">
        <v>0</v>
      </c>
      <c r="U45" s="49">
        <v>0</v>
      </c>
      <c r="V45" s="49">
        <v>0.00207</v>
      </c>
      <c r="W45" s="49">
        <v>0.002567</v>
      </c>
      <c r="X45" s="49">
        <v>0.538018</v>
      </c>
      <c r="Y45" s="49">
        <v>0</v>
      </c>
      <c r="Z45" s="49">
        <v>0</v>
      </c>
      <c r="AA45" s="72">
        <v>45</v>
      </c>
      <c r="AB45" s="72"/>
      <c r="AC45" s="73"/>
      <c r="AD45" s="79" t="s">
        <v>973</v>
      </c>
      <c r="AE45" s="79">
        <v>20972</v>
      </c>
      <c r="AF45" s="79">
        <v>20732</v>
      </c>
      <c r="AG45" s="79">
        <v>18708</v>
      </c>
      <c r="AH45" s="79">
        <v>12468</v>
      </c>
      <c r="AI45" s="79"/>
      <c r="AJ45" s="79" t="s">
        <v>1151</v>
      </c>
      <c r="AK45" s="79" t="s">
        <v>1307</v>
      </c>
      <c r="AL45" s="79"/>
      <c r="AM45" s="79"/>
      <c r="AN45" s="81">
        <v>39831.05446759259</v>
      </c>
      <c r="AO45" s="84" t="s">
        <v>1517</v>
      </c>
      <c r="AP45" s="79" t="b">
        <v>0</v>
      </c>
      <c r="AQ45" s="79" t="b">
        <v>0</v>
      </c>
      <c r="AR45" s="79" t="b">
        <v>1</v>
      </c>
      <c r="AS45" s="79"/>
      <c r="AT45" s="79">
        <v>10</v>
      </c>
      <c r="AU45" s="84" t="s">
        <v>1646</v>
      </c>
      <c r="AV45" s="79" t="b">
        <v>0</v>
      </c>
      <c r="AW45" s="79" t="s">
        <v>1771</v>
      </c>
      <c r="AX45" s="84" t="s">
        <v>1814</v>
      </c>
      <c r="AY45" s="79" t="s">
        <v>65</v>
      </c>
      <c r="AZ45" s="79" t="str">
        <f>REPLACE(INDEX(GroupVertices[Group],MATCH(Vertices[[#This Row],[Vertex]],GroupVertices[Vertex],0)),1,1,"")</f>
        <v>2</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5" t="s">
        <v>327</v>
      </c>
      <c r="B46" s="66"/>
      <c r="C46" s="66"/>
      <c r="D46" s="67">
        <v>150</v>
      </c>
      <c r="E46" s="69"/>
      <c r="F46" s="103" t="s">
        <v>1678</v>
      </c>
      <c r="G46" s="66"/>
      <c r="H46" s="70" t="s">
        <v>327</v>
      </c>
      <c r="I46" s="71"/>
      <c r="J46" s="71"/>
      <c r="K46" s="70" t="s">
        <v>1992</v>
      </c>
      <c r="L46" s="74">
        <v>1</v>
      </c>
      <c r="M46" s="75">
        <v>568.8545532226562</v>
      </c>
      <c r="N46" s="75">
        <v>576.66455078125</v>
      </c>
      <c r="O46" s="76"/>
      <c r="P46" s="77"/>
      <c r="Q46" s="77"/>
      <c r="R46" s="89"/>
      <c r="S46" s="48">
        <v>1</v>
      </c>
      <c r="T46" s="48">
        <v>0</v>
      </c>
      <c r="U46" s="49">
        <v>0</v>
      </c>
      <c r="V46" s="49">
        <v>0.00207</v>
      </c>
      <c r="W46" s="49">
        <v>0.002567</v>
      </c>
      <c r="X46" s="49">
        <v>0.538018</v>
      </c>
      <c r="Y46" s="49">
        <v>0</v>
      </c>
      <c r="Z46" s="49">
        <v>0</v>
      </c>
      <c r="AA46" s="72">
        <v>46</v>
      </c>
      <c r="AB46" s="72"/>
      <c r="AC46" s="73"/>
      <c r="AD46" s="79" t="s">
        <v>974</v>
      </c>
      <c r="AE46" s="79">
        <v>19047</v>
      </c>
      <c r="AF46" s="79">
        <v>19290</v>
      </c>
      <c r="AG46" s="79">
        <v>11459</v>
      </c>
      <c r="AH46" s="79">
        <v>3849</v>
      </c>
      <c r="AI46" s="79"/>
      <c r="AJ46" s="79" t="s">
        <v>1152</v>
      </c>
      <c r="AK46" s="79"/>
      <c r="AL46" s="79"/>
      <c r="AM46" s="79"/>
      <c r="AN46" s="81">
        <v>42871.1072337963</v>
      </c>
      <c r="AO46" s="84" t="s">
        <v>1518</v>
      </c>
      <c r="AP46" s="79" t="b">
        <v>1</v>
      </c>
      <c r="AQ46" s="79" t="b">
        <v>0</v>
      </c>
      <c r="AR46" s="79" t="b">
        <v>0</v>
      </c>
      <c r="AS46" s="79"/>
      <c r="AT46" s="79">
        <v>4</v>
      </c>
      <c r="AU46" s="79"/>
      <c r="AV46" s="79" t="b">
        <v>0</v>
      </c>
      <c r="AW46" s="79" t="s">
        <v>1771</v>
      </c>
      <c r="AX46" s="84" t="s">
        <v>1815</v>
      </c>
      <c r="AY46" s="79" t="s">
        <v>65</v>
      </c>
      <c r="AZ46" s="79" t="str">
        <f>REPLACE(INDEX(GroupVertices[Group],MATCH(Vertices[[#This Row],[Vertex]],GroupVertices[Vertex],0)),1,1,"")</f>
        <v>2</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5" t="s">
        <v>328</v>
      </c>
      <c r="B47" s="66"/>
      <c r="C47" s="66"/>
      <c r="D47" s="67">
        <v>150</v>
      </c>
      <c r="E47" s="69"/>
      <c r="F47" s="103" t="s">
        <v>1679</v>
      </c>
      <c r="G47" s="66"/>
      <c r="H47" s="70" t="s">
        <v>328</v>
      </c>
      <c r="I47" s="71"/>
      <c r="J47" s="71"/>
      <c r="K47" s="70" t="s">
        <v>1993</v>
      </c>
      <c r="L47" s="74">
        <v>1</v>
      </c>
      <c r="M47" s="75">
        <v>1216.2335205078125</v>
      </c>
      <c r="N47" s="75">
        <v>211.12612915039062</v>
      </c>
      <c r="O47" s="76"/>
      <c r="P47" s="77"/>
      <c r="Q47" s="77"/>
      <c r="R47" s="89"/>
      <c r="S47" s="48">
        <v>1</v>
      </c>
      <c r="T47" s="48">
        <v>0</v>
      </c>
      <c r="U47" s="49">
        <v>0</v>
      </c>
      <c r="V47" s="49">
        <v>0.00207</v>
      </c>
      <c r="W47" s="49">
        <v>0.002567</v>
      </c>
      <c r="X47" s="49">
        <v>0.538018</v>
      </c>
      <c r="Y47" s="49">
        <v>0</v>
      </c>
      <c r="Z47" s="49">
        <v>0</v>
      </c>
      <c r="AA47" s="72">
        <v>47</v>
      </c>
      <c r="AB47" s="72"/>
      <c r="AC47" s="73"/>
      <c r="AD47" s="79" t="s">
        <v>975</v>
      </c>
      <c r="AE47" s="79">
        <v>34061</v>
      </c>
      <c r="AF47" s="79">
        <v>299126</v>
      </c>
      <c r="AG47" s="79">
        <v>398104</v>
      </c>
      <c r="AH47" s="79">
        <v>126193</v>
      </c>
      <c r="AI47" s="79"/>
      <c r="AJ47" s="79" t="s">
        <v>1153</v>
      </c>
      <c r="AK47" s="79" t="s">
        <v>1308</v>
      </c>
      <c r="AL47" s="84" t="s">
        <v>1416</v>
      </c>
      <c r="AM47" s="79"/>
      <c r="AN47" s="81">
        <v>41123.62200231481</v>
      </c>
      <c r="AO47" s="84" t="s">
        <v>1519</v>
      </c>
      <c r="AP47" s="79" t="b">
        <v>0</v>
      </c>
      <c r="AQ47" s="79" t="b">
        <v>0</v>
      </c>
      <c r="AR47" s="79" t="b">
        <v>0</v>
      </c>
      <c r="AS47" s="79"/>
      <c r="AT47" s="79">
        <v>1519</v>
      </c>
      <c r="AU47" s="84" t="s">
        <v>1647</v>
      </c>
      <c r="AV47" s="79" t="b">
        <v>0</v>
      </c>
      <c r="AW47" s="79" t="s">
        <v>1771</v>
      </c>
      <c r="AX47" s="84" t="s">
        <v>1816</v>
      </c>
      <c r="AY47" s="79" t="s">
        <v>65</v>
      </c>
      <c r="AZ47" s="79" t="str">
        <f>REPLACE(INDEX(GroupVertices[Group],MATCH(Vertices[[#This Row],[Vertex]],GroupVertices[Vertex],0)),1,1,"")</f>
        <v>2</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5" t="s">
        <v>329</v>
      </c>
      <c r="B48" s="66"/>
      <c r="C48" s="66"/>
      <c r="D48" s="67">
        <v>150</v>
      </c>
      <c r="E48" s="69"/>
      <c r="F48" s="103" t="s">
        <v>1680</v>
      </c>
      <c r="G48" s="66"/>
      <c r="H48" s="70" t="s">
        <v>329</v>
      </c>
      <c r="I48" s="71"/>
      <c r="J48" s="71"/>
      <c r="K48" s="70" t="s">
        <v>1994</v>
      </c>
      <c r="L48" s="74">
        <v>1</v>
      </c>
      <c r="M48" s="75">
        <v>333.7986755371094</v>
      </c>
      <c r="N48" s="75">
        <v>2343.111572265625</v>
      </c>
      <c r="O48" s="76"/>
      <c r="P48" s="77"/>
      <c r="Q48" s="77"/>
      <c r="R48" s="89"/>
      <c r="S48" s="48">
        <v>1</v>
      </c>
      <c r="T48" s="48">
        <v>0</v>
      </c>
      <c r="U48" s="49">
        <v>0</v>
      </c>
      <c r="V48" s="49">
        <v>0.00207</v>
      </c>
      <c r="W48" s="49">
        <v>0.002567</v>
      </c>
      <c r="X48" s="49">
        <v>0.538018</v>
      </c>
      <c r="Y48" s="49">
        <v>0</v>
      </c>
      <c r="Z48" s="49">
        <v>0</v>
      </c>
      <c r="AA48" s="72">
        <v>48</v>
      </c>
      <c r="AB48" s="72"/>
      <c r="AC48" s="73"/>
      <c r="AD48" s="79" t="s">
        <v>976</v>
      </c>
      <c r="AE48" s="79">
        <v>4947</v>
      </c>
      <c r="AF48" s="79">
        <v>4253</v>
      </c>
      <c r="AG48" s="79">
        <v>37339</v>
      </c>
      <c r="AH48" s="79">
        <v>3754</v>
      </c>
      <c r="AI48" s="79"/>
      <c r="AJ48" s="79" t="s">
        <v>1154</v>
      </c>
      <c r="AK48" s="79"/>
      <c r="AL48" s="79"/>
      <c r="AM48" s="79"/>
      <c r="AN48" s="81">
        <v>42432.026967592596</v>
      </c>
      <c r="AO48" s="79"/>
      <c r="AP48" s="79" t="b">
        <v>1</v>
      </c>
      <c r="AQ48" s="79" t="b">
        <v>0</v>
      </c>
      <c r="AR48" s="79" t="b">
        <v>0</v>
      </c>
      <c r="AS48" s="79"/>
      <c r="AT48" s="79">
        <v>23</v>
      </c>
      <c r="AU48" s="79"/>
      <c r="AV48" s="79" t="b">
        <v>0</v>
      </c>
      <c r="AW48" s="79" t="s">
        <v>1771</v>
      </c>
      <c r="AX48" s="84" t="s">
        <v>1817</v>
      </c>
      <c r="AY48" s="79" t="s">
        <v>65</v>
      </c>
      <c r="AZ48" s="79" t="str">
        <f>REPLACE(INDEX(GroupVertices[Group],MATCH(Vertices[[#This Row],[Vertex]],GroupVertices[Vertex],0)),1,1,"")</f>
        <v>2</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5" t="s">
        <v>330</v>
      </c>
      <c r="B49" s="66"/>
      <c r="C49" s="66"/>
      <c r="D49" s="67">
        <v>150</v>
      </c>
      <c r="E49" s="69"/>
      <c r="F49" s="103" t="s">
        <v>1681</v>
      </c>
      <c r="G49" s="66"/>
      <c r="H49" s="70" t="s">
        <v>330</v>
      </c>
      <c r="I49" s="71"/>
      <c r="J49" s="71"/>
      <c r="K49" s="70" t="s">
        <v>1995</v>
      </c>
      <c r="L49" s="74">
        <v>1</v>
      </c>
      <c r="M49" s="75">
        <v>1929.18310546875</v>
      </c>
      <c r="N49" s="75">
        <v>191.23789978027344</v>
      </c>
      <c r="O49" s="76"/>
      <c r="P49" s="77"/>
      <c r="Q49" s="77"/>
      <c r="R49" s="89"/>
      <c r="S49" s="48">
        <v>1</v>
      </c>
      <c r="T49" s="48">
        <v>0</v>
      </c>
      <c r="U49" s="49">
        <v>0</v>
      </c>
      <c r="V49" s="49">
        <v>0.00207</v>
      </c>
      <c r="W49" s="49">
        <v>0.002567</v>
      </c>
      <c r="X49" s="49">
        <v>0.538018</v>
      </c>
      <c r="Y49" s="49">
        <v>0</v>
      </c>
      <c r="Z49" s="49">
        <v>0</v>
      </c>
      <c r="AA49" s="72">
        <v>49</v>
      </c>
      <c r="AB49" s="72"/>
      <c r="AC49" s="73"/>
      <c r="AD49" s="79" t="s">
        <v>977</v>
      </c>
      <c r="AE49" s="79">
        <v>1880</v>
      </c>
      <c r="AF49" s="79">
        <v>1147</v>
      </c>
      <c r="AG49" s="79">
        <v>12624</v>
      </c>
      <c r="AH49" s="79">
        <v>2564</v>
      </c>
      <c r="AI49" s="79"/>
      <c r="AJ49" s="79" t="s">
        <v>1155</v>
      </c>
      <c r="AK49" s="79" t="s">
        <v>1309</v>
      </c>
      <c r="AL49" s="79"/>
      <c r="AM49" s="79"/>
      <c r="AN49" s="81">
        <v>39926.60765046296</v>
      </c>
      <c r="AO49" s="84" t="s">
        <v>1520</v>
      </c>
      <c r="AP49" s="79" t="b">
        <v>0</v>
      </c>
      <c r="AQ49" s="79" t="b">
        <v>0</v>
      </c>
      <c r="AR49" s="79" t="b">
        <v>1</v>
      </c>
      <c r="AS49" s="79"/>
      <c r="AT49" s="79">
        <v>15</v>
      </c>
      <c r="AU49" s="84" t="s">
        <v>1647</v>
      </c>
      <c r="AV49" s="79" t="b">
        <v>0</v>
      </c>
      <c r="AW49" s="79" t="s">
        <v>1771</v>
      </c>
      <c r="AX49" s="84" t="s">
        <v>1818</v>
      </c>
      <c r="AY49" s="79" t="s">
        <v>65</v>
      </c>
      <c r="AZ49" s="79" t="str">
        <f>REPLACE(INDEX(GroupVertices[Group],MATCH(Vertices[[#This Row],[Vertex]],GroupVertices[Vertex],0)),1,1,"")</f>
        <v>2</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5" t="s">
        <v>331</v>
      </c>
      <c r="B50" s="66"/>
      <c r="C50" s="66"/>
      <c r="D50" s="67">
        <v>150</v>
      </c>
      <c r="E50" s="69"/>
      <c r="F50" s="103" t="s">
        <v>1682</v>
      </c>
      <c r="G50" s="66"/>
      <c r="H50" s="70" t="s">
        <v>331</v>
      </c>
      <c r="I50" s="71"/>
      <c r="J50" s="71"/>
      <c r="K50" s="70" t="s">
        <v>1996</v>
      </c>
      <c r="L50" s="74">
        <v>1</v>
      </c>
      <c r="M50" s="75">
        <v>929.3788452148438</v>
      </c>
      <c r="N50" s="75">
        <v>1906.0211181640625</v>
      </c>
      <c r="O50" s="76"/>
      <c r="P50" s="77"/>
      <c r="Q50" s="77"/>
      <c r="R50" s="89"/>
      <c r="S50" s="48">
        <v>1</v>
      </c>
      <c r="T50" s="48">
        <v>0</v>
      </c>
      <c r="U50" s="49">
        <v>0</v>
      </c>
      <c r="V50" s="49">
        <v>0.00207</v>
      </c>
      <c r="W50" s="49">
        <v>0.002567</v>
      </c>
      <c r="X50" s="49">
        <v>0.538018</v>
      </c>
      <c r="Y50" s="49">
        <v>0</v>
      </c>
      <c r="Z50" s="49">
        <v>0</v>
      </c>
      <c r="AA50" s="72">
        <v>50</v>
      </c>
      <c r="AB50" s="72"/>
      <c r="AC50" s="73"/>
      <c r="AD50" s="79" t="s">
        <v>978</v>
      </c>
      <c r="AE50" s="79">
        <v>116509</v>
      </c>
      <c r="AF50" s="79">
        <v>289298</v>
      </c>
      <c r="AG50" s="79">
        <v>219067</v>
      </c>
      <c r="AH50" s="79">
        <v>506344</v>
      </c>
      <c r="AI50" s="79"/>
      <c r="AJ50" s="79" t="s">
        <v>1156</v>
      </c>
      <c r="AK50" s="79" t="s">
        <v>1310</v>
      </c>
      <c r="AL50" s="84" t="s">
        <v>1417</v>
      </c>
      <c r="AM50" s="79"/>
      <c r="AN50" s="81">
        <v>40608.69217592593</v>
      </c>
      <c r="AO50" s="84" t="s">
        <v>1521</v>
      </c>
      <c r="AP50" s="79" t="b">
        <v>0</v>
      </c>
      <c r="AQ50" s="79" t="b">
        <v>0</v>
      </c>
      <c r="AR50" s="79" t="b">
        <v>1</v>
      </c>
      <c r="AS50" s="79"/>
      <c r="AT50" s="79">
        <v>1454</v>
      </c>
      <c r="AU50" s="84" t="s">
        <v>1643</v>
      </c>
      <c r="AV50" s="79" t="b">
        <v>0</v>
      </c>
      <c r="AW50" s="79" t="s">
        <v>1771</v>
      </c>
      <c r="AX50" s="84" t="s">
        <v>1819</v>
      </c>
      <c r="AY50" s="79" t="s">
        <v>65</v>
      </c>
      <c r="AZ50" s="79" t="str">
        <f>REPLACE(INDEX(GroupVertices[Group],MATCH(Vertices[[#This Row],[Vertex]],GroupVertices[Vertex],0)),1,1,"")</f>
        <v>2</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5" t="s">
        <v>332</v>
      </c>
      <c r="B51" s="66"/>
      <c r="C51" s="66"/>
      <c r="D51" s="67">
        <v>150</v>
      </c>
      <c r="E51" s="69"/>
      <c r="F51" s="103" t="s">
        <v>1683</v>
      </c>
      <c r="G51" s="66"/>
      <c r="H51" s="70" t="s">
        <v>332</v>
      </c>
      <c r="I51" s="71"/>
      <c r="J51" s="71"/>
      <c r="K51" s="70" t="s">
        <v>1997</v>
      </c>
      <c r="L51" s="74">
        <v>1</v>
      </c>
      <c r="M51" s="75">
        <v>2049.7451171875</v>
      </c>
      <c r="N51" s="75">
        <v>2329.699462890625</v>
      </c>
      <c r="O51" s="76"/>
      <c r="P51" s="77"/>
      <c r="Q51" s="77"/>
      <c r="R51" s="89"/>
      <c r="S51" s="48">
        <v>1</v>
      </c>
      <c r="T51" s="48">
        <v>0</v>
      </c>
      <c r="U51" s="49">
        <v>0</v>
      </c>
      <c r="V51" s="49">
        <v>0.00207</v>
      </c>
      <c r="W51" s="49">
        <v>0.002567</v>
      </c>
      <c r="X51" s="49">
        <v>0.538018</v>
      </c>
      <c r="Y51" s="49">
        <v>0</v>
      </c>
      <c r="Z51" s="49">
        <v>0</v>
      </c>
      <c r="AA51" s="72">
        <v>51</v>
      </c>
      <c r="AB51" s="72"/>
      <c r="AC51" s="73"/>
      <c r="AD51" s="79" t="s">
        <v>979</v>
      </c>
      <c r="AE51" s="79">
        <v>18465</v>
      </c>
      <c r="AF51" s="79">
        <v>18915</v>
      </c>
      <c r="AG51" s="79">
        <v>685020</v>
      </c>
      <c r="AH51" s="79">
        <v>331696</v>
      </c>
      <c r="AI51" s="79"/>
      <c r="AJ51" s="79" t="s">
        <v>1157</v>
      </c>
      <c r="AK51" s="79" t="s">
        <v>1311</v>
      </c>
      <c r="AL51" s="79"/>
      <c r="AM51" s="79"/>
      <c r="AN51" s="81">
        <v>41854.930289351854</v>
      </c>
      <c r="AO51" s="84" t="s">
        <v>1522</v>
      </c>
      <c r="AP51" s="79" t="b">
        <v>1</v>
      </c>
      <c r="AQ51" s="79" t="b">
        <v>0</v>
      </c>
      <c r="AR51" s="79" t="b">
        <v>0</v>
      </c>
      <c r="AS51" s="79"/>
      <c r="AT51" s="79">
        <v>383</v>
      </c>
      <c r="AU51" s="84" t="s">
        <v>1640</v>
      </c>
      <c r="AV51" s="79" t="b">
        <v>0</v>
      </c>
      <c r="AW51" s="79" t="s">
        <v>1771</v>
      </c>
      <c r="AX51" s="84" t="s">
        <v>1820</v>
      </c>
      <c r="AY51" s="79" t="s">
        <v>65</v>
      </c>
      <c r="AZ51" s="79" t="str">
        <f>REPLACE(INDEX(GroupVertices[Group],MATCH(Vertices[[#This Row],[Vertex]],GroupVertices[Vertex],0)),1,1,"")</f>
        <v>2</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5" t="s">
        <v>333</v>
      </c>
      <c r="B52" s="66"/>
      <c r="C52" s="66"/>
      <c r="D52" s="67">
        <v>150</v>
      </c>
      <c r="E52" s="69"/>
      <c r="F52" s="103" t="s">
        <v>1684</v>
      </c>
      <c r="G52" s="66"/>
      <c r="H52" s="70" t="s">
        <v>333</v>
      </c>
      <c r="I52" s="71"/>
      <c r="J52" s="71"/>
      <c r="K52" s="70" t="s">
        <v>1998</v>
      </c>
      <c r="L52" s="74">
        <v>1</v>
      </c>
      <c r="M52" s="75">
        <v>140.48489379882812</v>
      </c>
      <c r="N52" s="75">
        <v>1677.4541015625</v>
      </c>
      <c r="O52" s="76"/>
      <c r="P52" s="77"/>
      <c r="Q52" s="77"/>
      <c r="R52" s="89"/>
      <c r="S52" s="48">
        <v>1</v>
      </c>
      <c r="T52" s="48">
        <v>0</v>
      </c>
      <c r="U52" s="49">
        <v>0</v>
      </c>
      <c r="V52" s="49">
        <v>0.00207</v>
      </c>
      <c r="W52" s="49">
        <v>0.002567</v>
      </c>
      <c r="X52" s="49">
        <v>0.538018</v>
      </c>
      <c r="Y52" s="49">
        <v>0</v>
      </c>
      <c r="Z52" s="49">
        <v>0</v>
      </c>
      <c r="AA52" s="72">
        <v>52</v>
      </c>
      <c r="AB52" s="72"/>
      <c r="AC52" s="73"/>
      <c r="AD52" s="79" t="s">
        <v>980</v>
      </c>
      <c r="AE52" s="79">
        <v>18319</v>
      </c>
      <c r="AF52" s="79">
        <v>94418</v>
      </c>
      <c r="AG52" s="79">
        <v>24597</v>
      </c>
      <c r="AH52" s="79">
        <v>148684</v>
      </c>
      <c r="AI52" s="79"/>
      <c r="AJ52" s="79" t="s">
        <v>1158</v>
      </c>
      <c r="AK52" s="79"/>
      <c r="AL52" s="79"/>
      <c r="AM52" s="79"/>
      <c r="AN52" s="81">
        <v>42322.73259259259</v>
      </c>
      <c r="AO52" s="84" t="s">
        <v>1523</v>
      </c>
      <c r="AP52" s="79" t="b">
        <v>1</v>
      </c>
      <c r="AQ52" s="79" t="b">
        <v>0</v>
      </c>
      <c r="AR52" s="79" t="b">
        <v>0</v>
      </c>
      <c r="AS52" s="79"/>
      <c r="AT52" s="79">
        <v>560</v>
      </c>
      <c r="AU52" s="84" t="s">
        <v>1640</v>
      </c>
      <c r="AV52" s="79" t="b">
        <v>0</v>
      </c>
      <c r="AW52" s="79" t="s">
        <v>1771</v>
      </c>
      <c r="AX52" s="84" t="s">
        <v>1821</v>
      </c>
      <c r="AY52" s="79" t="s">
        <v>65</v>
      </c>
      <c r="AZ52" s="79" t="str">
        <f>REPLACE(INDEX(GroupVertices[Group],MATCH(Vertices[[#This Row],[Vertex]],GroupVertices[Vertex],0)),1,1,"")</f>
        <v>2</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5" t="s">
        <v>334</v>
      </c>
      <c r="B53" s="66"/>
      <c r="C53" s="66"/>
      <c r="D53" s="67">
        <v>150</v>
      </c>
      <c r="E53" s="69"/>
      <c r="F53" s="103" t="s">
        <v>1685</v>
      </c>
      <c r="G53" s="66"/>
      <c r="H53" s="70" t="s">
        <v>334</v>
      </c>
      <c r="I53" s="71"/>
      <c r="J53" s="71"/>
      <c r="K53" s="70" t="s">
        <v>1999</v>
      </c>
      <c r="L53" s="74">
        <v>1</v>
      </c>
      <c r="M53" s="75">
        <v>3537.6533203125</v>
      </c>
      <c r="N53" s="75">
        <v>1098.7081298828125</v>
      </c>
      <c r="O53" s="76"/>
      <c r="P53" s="77"/>
      <c r="Q53" s="77"/>
      <c r="R53" s="89"/>
      <c r="S53" s="48">
        <v>1</v>
      </c>
      <c r="T53" s="48">
        <v>0</v>
      </c>
      <c r="U53" s="49">
        <v>0</v>
      </c>
      <c r="V53" s="49">
        <v>0.00207</v>
      </c>
      <c r="W53" s="49">
        <v>0.002567</v>
      </c>
      <c r="X53" s="49">
        <v>0.538018</v>
      </c>
      <c r="Y53" s="49">
        <v>0</v>
      </c>
      <c r="Z53" s="49">
        <v>0</v>
      </c>
      <c r="AA53" s="72">
        <v>53</v>
      </c>
      <c r="AB53" s="72"/>
      <c r="AC53" s="73"/>
      <c r="AD53" s="79" t="s">
        <v>981</v>
      </c>
      <c r="AE53" s="79">
        <v>290020</v>
      </c>
      <c r="AF53" s="79">
        <v>379650</v>
      </c>
      <c r="AG53" s="79">
        <v>8461</v>
      </c>
      <c r="AH53" s="79">
        <v>117408</v>
      </c>
      <c r="AI53" s="79"/>
      <c r="AJ53" s="79" t="s">
        <v>1159</v>
      </c>
      <c r="AK53" s="79" t="s">
        <v>1312</v>
      </c>
      <c r="AL53" s="84" t="s">
        <v>1418</v>
      </c>
      <c r="AM53" s="79"/>
      <c r="AN53" s="81">
        <v>42742.38625</v>
      </c>
      <c r="AO53" s="84" t="s">
        <v>1524</v>
      </c>
      <c r="AP53" s="79" t="b">
        <v>1</v>
      </c>
      <c r="AQ53" s="79" t="b">
        <v>0</v>
      </c>
      <c r="AR53" s="79" t="b">
        <v>1</v>
      </c>
      <c r="AS53" s="79"/>
      <c r="AT53" s="79">
        <v>1869</v>
      </c>
      <c r="AU53" s="79"/>
      <c r="AV53" s="79" t="b">
        <v>0</v>
      </c>
      <c r="AW53" s="79" t="s">
        <v>1771</v>
      </c>
      <c r="AX53" s="84" t="s">
        <v>1822</v>
      </c>
      <c r="AY53" s="79" t="s">
        <v>65</v>
      </c>
      <c r="AZ53" s="79" t="str">
        <f>REPLACE(INDEX(GroupVertices[Group],MATCH(Vertices[[#This Row],[Vertex]],GroupVertices[Vertex],0)),1,1,"")</f>
        <v>2</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5" t="s">
        <v>335</v>
      </c>
      <c r="B54" s="66"/>
      <c r="C54" s="66"/>
      <c r="D54" s="67">
        <v>150</v>
      </c>
      <c r="E54" s="69"/>
      <c r="F54" s="103" t="s">
        <v>1686</v>
      </c>
      <c r="G54" s="66"/>
      <c r="H54" s="70" t="s">
        <v>335</v>
      </c>
      <c r="I54" s="71"/>
      <c r="J54" s="71"/>
      <c r="K54" s="70" t="s">
        <v>2000</v>
      </c>
      <c r="L54" s="74">
        <v>1</v>
      </c>
      <c r="M54" s="75">
        <v>2702.31494140625</v>
      </c>
      <c r="N54" s="75">
        <v>1285.248046875</v>
      </c>
      <c r="O54" s="76"/>
      <c r="P54" s="77"/>
      <c r="Q54" s="77"/>
      <c r="R54" s="89"/>
      <c r="S54" s="48">
        <v>1</v>
      </c>
      <c r="T54" s="48">
        <v>0</v>
      </c>
      <c r="U54" s="49">
        <v>0</v>
      </c>
      <c r="V54" s="49">
        <v>0.00207</v>
      </c>
      <c r="W54" s="49">
        <v>0.002567</v>
      </c>
      <c r="X54" s="49">
        <v>0.538018</v>
      </c>
      <c r="Y54" s="49">
        <v>0</v>
      </c>
      <c r="Z54" s="49">
        <v>0</v>
      </c>
      <c r="AA54" s="72">
        <v>54</v>
      </c>
      <c r="AB54" s="72"/>
      <c r="AC54" s="73"/>
      <c r="AD54" s="79" t="s">
        <v>982</v>
      </c>
      <c r="AE54" s="79">
        <v>1053</v>
      </c>
      <c r="AF54" s="79">
        <v>1407938</v>
      </c>
      <c r="AG54" s="79">
        <v>14363</v>
      </c>
      <c r="AH54" s="79">
        <v>9670</v>
      </c>
      <c r="AI54" s="79"/>
      <c r="AJ54" s="79" t="s">
        <v>1160</v>
      </c>
      <c r="AK54" s="79" t="s">
        <v>1313</v>
      </c>
      <c r="AL54" s="84" t="s">
        <v>1419</v>
      </c>
      <c r="AM54" s="79"/>
      <c r="AN54" s="81">
        <v>40927.80498842592</v>
      </c>
      <c r="AO54" s="84" t="s">
        <v>1525</v>
      </c>
      <c r="AP54" s="79" t="b">
        <v>0</v>
      </c>
      <c r="AQ54" s="79" t="b">
        <v>0</v>
      </c>
      <c r="AR54" s="79" t="b">
        <v>1</v>
      </c>
      <c r="AS54" s="79"/>
      <c r="AT54" s="79">
        <v>5408</v>
      </c>
      <c r="AU54" s="84" t="s">
        <v>1648</v>
      </c>
      <c r="AV54" s="79" t="b">
        <v>1</v>
      </c>
      <c r="AW54" s="79" t="s">
        <v>1771</v>
      </c>
      <c r="AX54" s="84" t="s">
        <v>1823</v>
      </c>
      <c r="AY54" s="79" t="s">
        <v>65</v>
      </c>
      <c r="AZ54" s="79" t="str">
        <f>REPLACE(INDEX(GroupVertices[Group],MATCH(Vertices[[#This Row],[Vertex]],GroupVertices[Vertex],0)),1,1,"")</f>
        <v>2</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5" t="s">
        <v>336</v>
      </c>
      <c r="B55" s="66"/>
      <c r="C55" s="66"/>
      <c r="D55" s="67">
        <v>150</v>
      </c>
      <c r="E55" s="69"/>
      <c r="F55" s="103" t="s">
        <v>1687</v>
      </c>
      <c r="G55" s="66"/>
      <c r="H55" s="70" t="s">
        <v>336</v>
      </c>
      <c r="I55" s="71"/>
      <c r="J55" s="71"/>
      <c r="K55" s="70" t="s">
        <v>2001</v>
      </c>
      <c r="L55" s="74">
        <v>1</v>
      </c>
      <c r="M55" s="75">
        <v>2958.78857421875</v>
      </c>
      <c r="N55" s="75">
        <v>2653.519775390625</v>
      </c>
      <c r="O55" s="76"/>
      <c r="P55" s="77"/>
      <c r="Q55" s="77"/>
      <c r="R55" s="89"/>
      <c r="S55" s="48">
        <v>1</v>
      </c>
      <c r="T55" s="48">
        <v>0</v>
      </c>
      <c r="U55" s="49">
        <v>0</v>
      </c>
      <c r="V55" s="49">
        <v>0.00207</v>
      </c>
      <c r="W55" s="49">
        <v>0.002567</v>
      </c>
      <c r="X55" s="49">
        <v>0.538018</v>
      </c>
      <c r="Y55" s="49">
        <v>0</v>
      </c>
      <c r="Z55" s="49">
        <v>0</v>
      </c>
      <c r="AA55" s="72">
        <v>55</v>
      </c>
      <c r="AB55" s="72"/>
      <c r="AC55" s="73"/>
      <c r="AD55" s="79" t="s">
        <v>983</v>
      </c>
      <c r="AE55" s="79">
        <v>4572</v>
      </c>
      <c r="AF55" s="79">
        <v>2040</v>
      </c>
      <c r="AG55" s="79">
        <v>2975</v>
      </c>
      <c r="AH55" s="79">
        <v>803</v>
      </c>
      <c r="AI55" s="79"/>
      <c r="AJ55" s="79" t="s">
        <v>1161</v>
      </c>
      <c r="AK55" s="79" t="s">
        <v>1314</v>
      </c>
      <c r="AL55" s="79"/>
      <c r="AM55" s="79"/>
      <c r="AN55" s="81">
        <v>41622.684166666666</v>
      </c>
      <c r="AO55" s="84" t="s">
        <v>1526</v>
      </c>
      <c r="AP55" s="79" t="b">
        <v>0</v>
      </c>
      <c r="AQ55" s="79" t="b">
        <v>0</v>
      </c>
      <c r="AR55" s="79" t="b">
        <v>0</v>
      </c>
      <c r="AS55" s="79"/>
      <c r="AT55" s="79">
        <v>1</v>
      </c>
      <c r="AU55" s="84" t="s">
        <v>1640</v>
      </c>
      <c r="AV55" s="79" t="b">
        <v>0</v>
      </c>
      <c r="AW55" s="79" t="s">
        <v>1771</v>
      </c>
      <c r="AX55" s="84" t="s">
        <v>1824</v>
      </c>
      <c r="AY55" s="79" t="s">
        <v>65</v>
      </c>
      <c r="AZ55" s="79" t="str">
        <f>REPLACE(INDEX(GroupVertices[Group],MATCH(Vertices[[#This Row],[Vertex]],GroupVertices[Vertex],0)),1,1,"")</f>
        <v>2</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5" t="s">
        <v>337</v>
      </c>
      <c r="B56" s="66"/>
      <c r="C56" s="66"/>
      <c r="D56" s="67">
        <v>150</v>
      </c>
      <c r="E56" s="69"/>
      <c r="F56" s="103" t="s">
        <v>1688</v>
      </c>
      <c r="G56" s="66"/>
      <c r="H56" s="70" t="s">
        <v>337</v>
      </c>
      <c r="I56" s="71"/>
      <c r="J56" s="71"/>
      <c r="K56" s="70" t="s">
        <v>2002</v>
      </c>
      <c r="L56" s="74">
        <v>1</v>
      </c>
      <c r="M56" s="75">
        <v>910.9480590820312</v>
      </c>
      <c r="N56" s="75">
        <v>2752.514892578125</v>
      </c>
      <c r="O56" s="76"/>
      <c r="P56" s="77"/>
      <c r="Q56" s="77"/>
      <c r="R56" s="89"/>
      <c r="S56" s="48">
        <v>1</v>
      </c>
      <c r="T56" s="48">
        <v>0</v>
      </c>
      <c r="U56" s="49">
        <v>0</v>
      </c>
      <c r="V56" s="49">
        <v>0.00207</v>
      </c>
      <c r="W56" s="49">
        <v>0.002567</v>
      </c>
      <c r="X56" s="49">
        <v>0.538018</v>
      </c>
      <c r="Y56" s="49">
        <v>0</v>
      </c>
      <c r="Z56" s="49">
        <v>0</v>
      </c>
      <c r="AA56" s="72">
        <v>56</v>
      </c>
      <c r="AB56" s="72"/>
      <c r="AC56" s="73"/>
      <c r="AD56" s="79" t="s">
        <v>984</v>
      </c>
      <c r="AE56" s="79">
        <v>17813</v>
      </c>
      <c r="AF56" s="79">
        <v>16802</v>
      </c>
      <c r="AG56" s="79">
        <v>260380</v>
      </c>
      <c r="AH56" s="79">
        <v>62635</v>
      </c>
      <c r="AI56" s="79"/>
      <c r="AJ56" s="79" t="s">
        <v>1162</v>
      </c>
      <c r="AK56" s="79" t="s">
        <v>1315</v>
      </c>
      <c r="AL56" s="79"/>
      <c r="AM56" s="79"/>
      <c r="AN56" s="81">
        <v>42231.75488425926</v>
      </c>
      <c r="AO56" s="84" t="s">
        <v>1527</v>
      </c>
      <c r="AP56" s="79" t="b">
        <v>0</v>
      </c>
      <c r="AQ56" s="79" t="b">
        <v>0</v>
      </c>
      <c r="AR56" s="79" t="b">
        <v>1</v>
      </c>
      <c r="AS56" s="79"/>
      <c r="AT56" s="79">
        <v>421</v>
      </c>
      <c r="AU56" s="84" t="s">
        <v>1640</v>
      </c>
      <c r="AV56" s="79" t="b">
        <v>0</v>
      </c>
      <c r="AW56" s="79" t="s">
        <v>1771</v>
      </c>
      <c r="AX56" s="84" t="s">
        <v>1825</v>
      </c>
      <c r="AY56" s="79" t="s">
        <v>65</v>
      </c>
      <c r="AZ56" s="79" t="str">
        <f>REPLACE(INDEX(GroupVertices[Group],MATCH(Vertices[[#This Row],[Vertex]],GroupVertices[Vertex],0)),1,1,"")</f>
        <v>2</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5" t="s">
        <v>338</v>
      </c>
      <c r="B57" s="66"/>
      <c r="C57" s="66"/>
      <c r="D57" s="67">
        <v>150</v>
      </c>
      <c r="E57" s="69"/>
      <c r="F57" s="103" t="s">
        <v>1689</v>
      </c>
      <c r="G57" s="66"/>
      <c r="H57" s="70" t="s">
        <v>338</v>
      </c>
      <c r="I57" s="71"/>
      <c r="J57" s="71"/>
      <c r="K57" s="70" t="s">
        <v>2003</v>
      </c>
      <c r="L57" s="74">
        <v>1</v>
      </c>
      <c r="M57" s="75">
        <v>2334.43994140625</v>
      </c>
      <c r="N57" s="75">
        <v>2988.72119140625</v>
      </c>
      <c r="O57" s="76"/>
      <c r="P57" s="77"/>
      <c r="Q57" s="77"/>
      <c r="R57" s="89"/>
      <c r="S57" s="48">
        <v>1</v>
      </c>
      <c r="T57" s="48">
        <v>0</v>
      </c>
      <c r="U57" s="49">
        <v>0</v>
      </c>
      <c r="V57" s="49">
        <v>0.00207</v>
      </c>
      <c r="W57" s="49">
        <v>0.002567</v>
      </c>
      <c r="X57" s="49">
        <v>0.538018</v>
      </c>
      <c r="Y57" s="49">
        <v>0</v>
      </c>
      <c r="Z57" s="49">
        <v>0</v>
      </c>
      <c r="AA57" s="72">
        <v>57</v>
      </c>
      <c r="AB57" s="72"/>
      <c r="AC57" s="73"/>
      <c r="AD57" s="79" t="s">
        <v>985</v>
      </c>
      <c r="AE57" s="79">
        <v>19090</v>
      </c>
      <c r="AF57" s="79">
        <v>18630</v>
      </c>
      <c r="AG57" s="79">
        <v>42616</v>
      </c>
      <c r="AH57" s="79">
        <v>1532</v>
      </c>
      <c r="AI57" s="79"/>
      <c r="AJ57" s="79" t="s">
        <v>1163</v>
      </c>
      <c r="AK57" s="79" t="s">
        <v>901</v>
      </c>
      <c r="AL57" s="79"/>
      <c r="AM57" s="79"/>
      <c r="AN57" s="81">
        <v>42271.84508101852</v>
      </c>
      <c r="AO57" s="79"/>
      <c r="AP57" s="79" t="b">
        <v>1</v>
      </c>
      <c r="AQ57" s="79" t="b">
        <v>0</v>
      </c>
      <c r="AR57" s="79" t="b">
        <v>1</v>
      </c>
      <c r="AS57" s="79"/>
      <c r="AT57" s="79">
        <v>10</v>
      </c>
      <c r="AU57" s="84" t="s">
        <v>1640</v>
      </c>
      <c r="AV57" s="79" t="b">
        <v>0</v>
      </c>
      <c r="AW57" s="79" t="s">
        <v>1771</v>
      </c>
      <c r="AX57" s="84" t="s">
        <v>1826</v>
      </c>
      <c r="AY57" s="79" t="s">
        <v>65</v>
      </c>
      <c r="AZ57" s="79" t="str">
        <f>REPLACE(INDEX(GroupVertices[Group],MATCH(Vertices[[#This Row],[Vertex]],GroupVertices[Vertex],0)),1,1,"")</f>
        <v>2</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5" t="s">
        <v>339</v>
      </c>
      <c r="B58" s="66"/>
      <c r="C58" s="66"/>
      <c r="D58" s="67">
        <v>150</v>
      </c>
      <c r="E58" s="69"/>
      <c r="F58" s="103" t="s">
        <v>1690</v>
      </c>
      <c r="G58" s="66"/>
      <c r="H58" s="70" t="s">
        <v>339</v>
      </c>
      <c r="I58" s="71"/>
      <c r="J58" s="71"/>
      <c r="K58" s="70" t="s">
        <v>2004</v>
      </c>
      <c r="L58" s="74">
        <v>1</v>
      </c>
      <c r="M58" s="75">
        <v>1362.04052734375</v>
      </c>
      <c r="N58" s="75">
        <v>923.3590087890625</v>
      </c>
      <c r="O58" s="76"/>
      <c r="P58" s="77"/>
      <c r="Q58" s="77"/>
      <c r="R58" s="89"/>
      <c r="S58" s="48">
        <v>1</v>
      </c>
      <c r="T58" s="48">
        <v>0</v>
      </c>
      <c r="U58" s="49">
        <v>0</v>
      </c>
      <c r="V58" s="49">
        <v>0.00207</v>
      </c>
      <c r="W58" s="49">
        <v>0.002567</v>
      </c>
      <c r="X58" s="49">
        <v>0.538018</v>
      </c>
      <c r="Y58" s="49">
        <v>0</v>
      </c>
      <c r="Z58" s="49">
        <v>0</v>
      </c>
      <c r="AA58" s="72">
        <v>58</v>
      </c>
      <c r="AB58" s="72"/>
      <c r="AC58" s="73"/>
      <c r="AD58" s="79" t="s">
        <v>986</v>
      </c>
      <c r="AE58" s="79">
        <v>20877</v>
      </c>
      <c r="AF58" s="79">
        <v>20574</v>
      </c>
      <c r="AG58" s="79">
        <v>353714</v>
      </c>
      <c r="AH58" s="79">
        <v>133122</v>
      </c>
      <c r="AI58" s="79"/>
      <c r="AJ58" s="79" t="s">
        <v>1164</v>
      </c>
      <c r="AK58" s="79" t="s">
        <v>1316</v>
      </c>
      <c r="AL58" s="79"/>
      <c r="AM58" s="79"/>
      <c r="AN58" s="81">
        <v>39686.531863425924</v>
      </c>
      <c r="AO58" s="84" t="s">
        <v>1528</v>
      </c>
      <c r="AP58" s="79" t="b">
        <v>0</v>
      </c>
      <c r="AQ58" s="79" t="b">
        <v>0</v>
      </c>
      <c r="AR58" s="79" t="b">
        <v>0</v>
      </c>
      <c r="AS58" s="79"/>
      <c r="AT58" s="79">
        <v>142</v>
      </c>
      <c r="AU58" s="84" t="s">
        <v>1640</v>
      </c>
      <c r="AV58" s="79" t="b">
        <v>0</v>
      </c>
      <c r="AW58" s="79" t="s">
        <v>1771</v>
      </c>
      <c r="AX58" s="84" t="s">
        <v>1827</v>
      </c>
      <c r="AY58" s="79" t="s">
        <v>65</v>
      </c>
      <c r="AZ58" s="79" t="str">
        <f>REPLACE(INDEX(GroupVertices[Group],MATCH(Vertices[[#This Row],[Vertex]],GroupVertices[Vertex],0)),1,1,"")</f>
        <v>2</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5" t="s">
        <v>340</v>
      </c>
      <c r="B59" s="66"/>
      <c r="C59" s="66"/>
      <c r="D59" s="67">
        <v>150</v>
      </c>
      <c r="E59" s="69"/>
      <c r="F59" s="103" t="s">
        <v>1691</v>
      </c>
      <c r="G59" s="66"/>
      <c r="H59" s="70" t="s">
        <v>340</v>
      </c>
      <c r="I59" s="71"/>
      <c r="J59" s="71"/>
      <c r="K59" s="70" t="s">
        <v>2005</v>
      </c>
      <c r="L59" s="74">
        <v>1</v>
      </c>
      <c r="M59" s="75">
        <v>3545.29296875</v>
      </c>
      <c r="N59" s="75">
        <v>1709.8453369140625</v>
      </c>
      <c r="O59" s="76"/>
      <c r="P59" s="77"/>
      <c r="Q59" s="77"/>
      <c r="R59" s="89"/>
      <c r="S59" s="48">
        <v>1</v>
      </c>
      <c r="T59" s="48">
        <v>0</v>
      </c>
      <c r="U59" s="49">
        <v>0</v>
      </c>
      <c r="V59" s="49">
        <v>0.00207</v>
      </c>
      <c r="W59" s="49">
        <v>0.002567</v>
      </c>
      <c r="X59" s="49">
        <v>0.538018</v>
      </c>
      <c r="Y59" s="49">
        <v>0</v>
      </c>
      <c r="Z59" s="49">
        <v>0</v>
      </c>
      <c r="AA59" s="72">
        <v>59</v>
      </c>
      <c r="AB59" s="72"/>
      <c r="AC59" s="73"/>
      <c r="AD59" s="79" t="s">
        <v>987</v>
      </c>
      <c r="AE59" s="79">
        <v>662</v>
      </c>
      <c r="AF59" s="79">
        <v>1162668</v>
      </c>
      <c r="AG59" s="79">
        <v>52482</v>
      </c>
      <c r="AH59" s="79">
        <v>54291</v>
      </c>
      <c r="AI59" s="79"/>
      <c r="AJ59" s="79" t="s">
        <v>1165</v>
      </c>
      <c r="AK59" s="79" t="s">
        <v>1317</v>
      </c>
      <c r="AL59" s="84" t="s">
        <v>1420</v>
      </c>
      <c r="AM59" s="79"/>
      <c r="AN59" s="81">
        <v>40544.74309027778</v>
      </c>
      <c r="AO59" s="84" t="s">
        <v>1529</v>
      </c>
      <c r="AP59" s="79" t="b">
        <v>0</v>
      </c>
      <c r="AQ59" s="79" t="b">
        <v>0</v>
      </c>
      <c r="AR59" s="79" t="b">
        <v>1</v>
      </c>
      <c r="AS59" s="79"/>
      <c r="AT59" s="79">
        <v>4267</v>
      </c>
      <c r="AU59" s="84" t="s">
        <v>1640</v>
      </c>
      <c r="AV59" s="79" t="b">
        <v>1</v>
      </c>
      <c r="AW59" s="79" t="s">
        <v>1771</v>
      </c>
      <c r="AX59" s="84" t="s">
        <v>1828</v>
      </c>
      <c r="AY59" s="79" t="s">
        <v>65</v>
      </c>
      <c r="AZ59" s="79" t="str">
        <f>REPLACE(INDEX(GroupVertices[Group],MATCH(Vertices[[#This Row],[Vertex]],GroupVertices[Vertex],0)),1,1,"")</f>
        <v>2</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5" t="s">
        <v>341</v>
      </c>
      <c r="B60" s="66"/>
      <c r="C60" s="66"/>
      <c r="D60" s="67">
        <v>150</v>
      </c>
      <c r="E60" s="69"/>
      <c r="F60" s="103" t="s">
        <v>1692</v>
      </c>
      <c r="G60" s="66"/>
      <c r="H60" s="70" t="s">
        <v>341</v>
      </c>
      <c r="I60" s="71"/>
      <c r="J60" s="71"/>
      <c r="K60" s="70" t="s">
        <v>2006</v>
      </c>
      <c r="L60" s="74">
        <v>1</v>
      </c>
      <c r="M60" s="75">
        <v>3114.934814453125</v>
      </c>
      <c r="N60" s="75">
        <v>560.1849975585938</v>
      </c>
      <c r="O60" s="76"/>
      <c r="P60" s="77"/>
      <c r="Q60" s="77"/>
      <c r="R60" s="89"/>
      <c r="S60" s="48">
        <v>1</v>
      </c>
      <c r="T60" s="48">
        <v>0</v>
      </c>
      <c r="U60" s="49">
        <v>0</v>
      </c>
      <c r="V60" s="49">
        <v>0.00207</v>
      </c>
      <c r="W60" s="49">
        <v>0.002567</v>
      </c>
      <c r="X60" s="49">
        <v>0.538018</v>
      </c>
      <c r="Y60" s="49">
        <v>0</v>
      </c>
      <c r="Z60" s="49">
        <v>0</v>
      </c>
      <c r="AA60" s="72">
        <v>60</v>
      </c>
      <c r="AB60" s="72"/>
      <c r="AC60" s="73"/>
      <c r="AD60" s="79" t="s">
        <v>988</v>
      </c>
      <c r="AE60" s="79">
        <v>1777</v>
      </c>
      <c r="AF60" s="79">
        <v>1469</v>
      </c>
      <c r="AG60" s="79">
        <v>173</v>
      </c>
      <c r="AH60" s="79">
        <v>151</v>
      </c>
      <c r="AI60" s="79"/>
      <c r="AJ60" s="79" t="s">
        <v>1166</v>
      </c>
      <c r="AK60" s="79"/>
      <c r="AL60" s="79"/>
      <c r="AM60" s="79"/>
      <c r="AN60" s="81">
        <v>43678.77195601852</v>
      </c>
      <c r="AO60" s="84" t="s">
        <v>1530</v>
      </c>
      <c r="AP60" s="79" t="b">
        <v>1</v>
      </c>
      <c r="AQ60" s="79" t="b">
        <v>0</v>
      </c>
      <c r="AR60" s="79" t="b">
        <v>0</v>
      </c>
      <c r="AS60" s="79"/>
      <c r="AT60" s="79">
        <v>0</v>
      </c>
      <c r="AU60" s="79"/>
      <c r="AV60" s="79" t="b">
        <v>0</v>
      </c>
      <c r="AW60" s="79" t="s">
        <v>1771</v>
      </c>
      <c r="AX60" s="84" t="s">
        <v>1829</v>
      </c>
      <c r="AY60" s="79" t="s">
        <v>65</v>
      </c>
      <c r="AZ60" s="79" t="str">
        <f>REPLACE(INDEX(GroupVertices[Group],MATCH(Vertices[[#This Row],[Vertex]],GroupVertices[Vertex],0)),1,1,"")</f>
        <v>2</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5" t="s">
        <v>342</v>
      </c>
      <c r="B61" s="66"/>
      <c r="C61" s="66"/>
      <c r="D61" s="67">
        <v>150</v>
      </c>
      <c r="E61" s="69"/>
      <c r="F61" s="103" t="s">
        <v>1693</v>
      </c>
      <c r="G61" s="66"/>
      <c r="H61" s="70" t="s">
        <v>342</v>
      </c>
      <c r="I61" s="71"/>
      <c r="J61" s="71"/>
      <c r="K61" s="70" t="s">
        <v>2007</v>
      </c>
      <c r="L61" s="74">
        <v>1</v>
      </c>
      <c r="M61" s="75">
        <v>257.3511657714844</v>
      </c>
      <c r="N61" s="75">
        <v>1099.3564453125</v>
      </c>
      <c r="O61" s="76"/>
      <c r="P61" s="77"/>
      <c r="Q61" s="77"/>
      <c r="R61" s="89"/>
      <c r="S61" s="48">
        <v>1</v>
      </c>
      <c r="T61" s="48">
        <v>0</v>
      </c>
      <c r="U61" s="49">
        <v>0</v>
      </c>
      <c r="V61" s="49">
        <v>0.00207</v>
      </c>
      <c r="W61" s="49">
        <v>0.002567</v>
      </c>
      <c r="X61" s="49">
        <v>0.538018</v>
      </c>
      <c r="Y61" s="49">
        <v>0</v>
      </c>
      <c r="Z61" s="49">
        <v>0</v>
      </c>
      <c r="AA61" s="72">
        <v>61</v>
      </c>
      <c r="AB61" s="72"/>
      <c r="AC61" s="73"/>
      <c r="AD61" s="79" t="s">
        <v>989</v>
      </c>
      <c r="AE61" s="79">
        <v>7405</v>
      </c>
      <c r="AF61" s="79">
        <v>7133</v>
      </c>
      <c r="AG61" s="79">
        <v>2632</v>
      </c>
      <c r="AH61" s="79">
        <v>1644</v>
      </c>
      <c r="AI61" s="79"/>
      <c r="AJ61" s="79" t="s">
        <v>1167</v>
      </c>
      <c r="AK61" s="79" t="s">
        <v>1318</v>
      </c>
      <c r="AL61" s="79"/>
      <c r="AM61" s="79"/>
      <c r="AN61" s="81">
        <v>40532.91039351852</v>
      </c>
      <c r="AO61" s="84" t="s">
        <v>1531</v>
      </c>
      <c r="AP61" s="79" t="b">
        <v>0</v>
      </c>
      <c r="AQ61" s="79" t="b">
        <v>0</v>
      </c>
      <c r="AR61" s="79" t="b">
        <v>1</v>
      </c>
      <c r="AS61" s="79"/>
      <c r="AT61" s="79">
        <v>3</v>
      </c>
      <c r="AU61" s="84" t="s">
        <v>1644</v>
      </c>
      <c r="AV61" s="79" t="b">
        <v>0</v>
      </c>
      <c r="AW61" s="79" t="s">
        <v>1771</v>
      </c>
      <c r="AX61" s="84" t="s">
        <v>1830</v>
      </c>
      <c r="AY61" s="79" t="s">
        <v>65</v>
      </c>
      <c r="AZ61" s="79" t="str">
        <f>REPLACE(INDEX(GroupVertices[Group],MATCH(Vertices[[#This Row],[Vertex]],GroupVertices[Vertex],0)),1,1,"")</f>
        <v>2</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5" t="s">
        <v>258</v>
      </c>
      <c r="B62" s="66"/>
      <c r="C62" s="66"/>
      <c r="D62" s="67">
        <v>150</v>
      </c>
      <c r="E62" s="69"/>
      <c r="F62" s="103" t="s">
        <v>538</v>
      </c>
      <c r="G62" s="66"/>
      <c r="H62" s="70" t="s">
        <v>258</v>
      </c>
      <c r="I62" s="71"/>
      <c r="J62" s="71"/>
      <c r="K62" s="70" t="s">
        <v>2008</v>
      </c>
      <c r="L62" s="74">
        <v>1</v>
      </c>
      <c r="M62" s="75">
        <v>5737.21826171875</v>
      </c>
      <c r="N62" s="75">
        <v>1260.7120361328125</v>
      </c>
      <c r="O62" s="76"/>
      <c r="P62" s="77"/>
      <c r="Q62" s="77"/>
      <c r="R62" s="89"/>
      <c r="S62" s="48">
        <v>0</v>
      </c>
      <c r="T62" s="48">
        <v>2</v>
      </c>
      <c r="U62" s="49">
        <v>0</v>
      </c>
      <c r="V62" s="49">
        <v>0.5</v>
      </c>
      <c r="W62" s="49">
        <v>0</v>
      </c>
      <c r="X62" s="49">
        <v>0.87591</v>
      </c>
      <c r="Y62" s="49">
        <v>0.5</v>
      </c>
      <c r="Z62" s="49">
        <v>0</v>
      </c>
      <c r="AA62" s="72">
        <v>62</v>
      </c>
      <c r="AB62" s="72"/>
      <c r="AC62" s="73"/>
      <c r="AD62" s="79" t="s">
        <v>990</v>
      </c>
      <c r="AE62" s="79">
        <v>299</v>
      </c>
      <c r="AF62" s="79">
        <v>652</v>
      </c>
      <c r="AG62" s="79">
        <v>15442</v>
      </c>
      <c r="AH62" s="79">
        <v>2587</v>
      </c>
      <c r="AI62" s="79"/>
      <c r="AJ62" s="79" t="s">
        <v>1168</v>
      </c>
      <c r="AK62" s="79" t="s">
        <v>1319</v>
      </c>
      <c r="AL62" s="79"/>
      <c r="AM62" s="79"/>
      <c r="AN62" s="81">
        <v>41786.39021990741</v>
      </c>
      <c r="AO62" s="84" t="s">
        <v>1532</v>
      </c>
      <c r="AP62" s="79" t="b">
        <v>0</v>
      </c>
      <c r="AQ62" s="79" t="b">
        <v>0</v>
      </c>
      <c r="AR62" s="79" t="b">
        <v>1</v>
      </c>
      <c r="AS62" s="79"/>
      <c r="AT62" s="79">
        <v>20</v>
      </c>
      <c r="AU62" s="84" t="s">
        <v>1649</v>
      </c>
      <c r="AV62" s="79" t="b">
        <v>0</v>
      </c>
      <c r="AW62" s="79" t="s">
        <v>1771</v>
      </c>
      <c r="AX62" s="84" t="s">
        <v>1831</v>
      </c>
      <c r="AY62" s="79" t="s">
        <v>66</v>
      </c>
      <c r="AZ62" s="79" t="str">
        <f>REPLACE(INDEX(GroupVertices[Group],MATCH(Vertices[[#This Row],[Vertex]],GroupVertices[Vertex],0)),1,1,"")</f>
        <v>15</v>
      </c>
      <c r="BA62" s="48">
        <v>0</v>
      </c>
      <c r="BB62" s="49">
        <v>0</v>
      </c>
      <c r="BC62" s="48">
        <v>3</v>
      </c>
      <c r="BD62" s="49">
        <v>27.272727272727273</v>
      </c>
      <c r="BE62" s="48">
        <v>0</v>
      </c>
      <c r="BF62" s="49">
        <v>0</v>
      </c>
      <c r="BG62" s="48">
        <v>8</v>
      </c>
      <c r="BH62" s="49">
        <v>72.72727272727273</v>
      </c>
      <c r="BI62" s="48">
        <v>11</v>
      </c>
      <c r="BJ62" s="48" t="s">
        <v>499</v>
      </c>
      <c r="BK62" s="48" t="s">
        <v>499</v>
      </c>
      <c r="BL62" s="48" t="s">
        <v>504</v>
      </c>
      <c r="BM62" s="48" t="s">
        <v>504</v>
      </c>
      <c r="BN62" s="48"/>
      <c r="BO62" s="48"/>
      <c r="BP62" s="131" t="s">
        <v>3032</v>
      </c>
      <c r="BQ62" s="131" t="s">
        <v>3032</v>
      </c>
      <c r="BR62" s="131" t="s">
        <v>3144</v>
      </c>
      <c r="BS62" s="131" t="s">
        <v>3144</v>
      </c>
      <c r="BT62" s="2"/>
      <c r="BU62" s="3"/>
      <c r="BV62" s="3"/>
      <c r="BW62" s="3"/>
      <c r="BX62" s="3"/>
    </row>
    <row r="63" spans="1:76" ht="15">
      <c r="A63" s="65" t="s">
        <v>343</v>
      </c>
      <c r="B63" s="66"/>
      <c r="C63" s="66"/>
      <c r="D63" s="67">
        <v>150</v>
      </c>
      <c r="E63" s="69"/>
      <c r="F63" s="103" t="s">
        <v>1694</v>
      </c>
      <c r="G63" s="66"/>
      <c r="H63" s="70" t="s">
        <v>343</v>
      </c>
      <c r="I63" s="71"/>
      <c r="J63" s="71"/>
      <c r="K63" s="70" t="s">
        <v>2405</v>
      </c>
      <c r="L63" s="74">
        <v>1</v>
      </c>
      <c r="M63" s="75">
        <v>6172.4189453125</v>
      </c>
      <c r="N63" s="75">
        <v>1260.7120361328125</v>
      </c>
      <c r="O63" s="76"/>
      <c r="P63" s="77"/>
      <c r="Q63" s="77"/>
      <c r="R63" s="89"/>
      <c r="S63" s="48">
        <v>3</v>
      </c>
      <c r="T63" s="48">
        <v>1</v>
      </c>
      <c r="U63" s="49">
        <v>0</v>
      </c>
      <c r="V63" s="49">
        <v>0.5</v>
      </c>
      <c r="W63" s="49">
        <v>0</v>
      </c>
      <c r="X63" s="49">
        <v>1.248172</v>
      </c>
      <c r="Y63" s="49">
        <v>0.5</v>
      </c>
      <c r="Z63" s="49">
        <v>0</v>
      </c>
      <c r="AA63" s="72">
        <v>63</v>
      </c>
      <c r="AB63" s="72"/>
      <c r="AC63" s="73"/>
      <c r="AD63" s="79" t="s">
        <v>991</v>
      </c>
      <c r="AE63" s="79">
        <v>2809</v>
      </c>
      <c r="AF63" s="79">
        <v>15998</v>
      </c>
      <c r="AG63" s="79">
        <v>1470</v>
      </c>
      <c r="AH63" s="79">
        <v>184</v>
      </c>
      <c r="AI63" s="79"/>
      <c r="AJ63" s="79" t="s">
        <v>1169</v>
      </c>
      <c r="AK63" s="79" t="s">
        <v>903</v>
      </c>
      <c r="AL63" s="84" t="s">
        <v>1421</v>
      </c>
      <c r="AM63" s="79"/>
      <c r="AN63" s="81">
        <v>41676.76086805556</v>
      </c>
      <c r="AO63" s="84" t="s">
        <v>1533</v>
      </c>
      <c r="AP63" s="79" t="b">
        <v>0</v>
      </c>
      <c r="AQ63" s="79" t="b">
        <v>0</v>
      </c>
      <c r="AR63" s="79" t="b">
        <v>0</v>
      </c>
      <c r="AS63" s="79"/>
      <c r="AT63" s="79">
        <v>417</v>
      </c>
      <c r="AU63" s="84" t="s">
        <v>1640</v>
      </c>
      <c r="AV63" s="79" t="b">
        <v>0</v>
      </c>
      <c r="AW63" s="79" t="s">
        <v>1771</v>
      </c>
      <c r="AX63" s="84" t="s">
        <v>1832</v>
      </c>
      <c r="AY63" s="79" t="s">
        <v>66</v>
      </c>
      <c r="AZ63" s="79" t="str">
        <f>REPLACE(INDEX(GroupVertices[Group],MATCH(Vertices[[#This Row],[Vertex]],GroupVertices[Vertex],0)),1,1,"")</f>
        <v>15</v>
      </c>
      <c r="BA63" s="48">
        <v>0</v>
      </c>
      <c r="BB63" s="49">
        <v>0</v>
      </c>
      <c r="BC63" s="48">
        <v>4</v>
      </c>
      <c r="BD63" s="49">
        <v>9.523809523809524</v>
      </c>
      <c r="BE63" s="48">
        <v>0</v>
      </c>
      <c r="BF63" s="49">
        <v>0</v>
      </c>
      <c r="BG63" s="48">
        <v>38</v>
      </c>
      <c r="BH63" s="49">
        <v>90.47619047619048</v>
      </c>
      <c r="BI63" s="48">
        <v>42</v>
      </c>
      <c r="BJ63" s="48"/>
      <c r="BK63" s="48"/>
      <c r="BL63" s="48"/>
      <c r="BM63" s="48"/>
      <c r="BN63" s="48"/>
      <c r="BO63" s="48"/>
      <c r="BP63" s="131" t="s">
        <v>3033</v>
      </c>
      <c r="BQ63" s="131" t="s">
        <v>3033</v>
      </c>
      <c r="BR63" s="131" t="s">
        <v>3145</v>
      </c>
      <c r="BS63" s="131" t="s">
        <v>3145</v>
      </c>
      <c r="BT63" s="2"/>
      <c r="BU63" s="3"/>
      <c r="BV63" s="3"/>
      <c r="BW63" s="3"/>
      <c r="BX63" s="3"/>
    </row>
    <row r="64" spans="1:76" ht="15">
      <c r="A64" s="65" t="s">
        <v>344</v>
      </c>
      <c r="B64" s="66"/>
      <c r="C64" s="66"/>
      <c r="D64" s="67">
        <v>150</v>
      </c>
      <c r="E64" s="69"/>
      <c r="F64" s="103" t="s">
        <v>1695</v>
      </c>
      <c r="G64" s="66"/>
      <c r="H64" s="70" t="s">
        <v>344</v>
      </c>
      <c r="I64" s="71"/>
      <c r="J64" s="71"/>
      <c r="K64" s="70" t="s">
        <v>2406</v>
      </c>
      <c r="L64" s="74">
        <v>1</v>
      </c>
      <c r="M64" s="75">
        <v>5737.21826171875</v>
      </c>
      <c r="N64" s="75">
        <v>516.5668334960938</v>
      </c>
      <c r="O64" s="76"/>
      <c r="P64" s="77"/>
      <c r="Q64" s="77"/>
      <c r="R64" s="89"/>
      <c r="S64" s="48">
        <v>1</v>
      </c>
      <c r="T64" s="48">
        <v>1</v>
      </c>
      <c r="U64" s="49">
        <v>0</v>
      </c>
      <c r="V64" s="49">
        <v>0.5</v>
      </c>
      <c r="W64" s="49">
        <v>0</v>
      </c>
      <c r="X64" s="49">
        <v>0.87591</v>
      </c>
      <c r="Y64" s="49">
        <v>0.5</v>
      </c>
      <c r="Z64" s="49">
        <v>0</v>
      </c>
      <c r="AA64" s="72">
        <v>64</v>
      </c>
      <c r="AB64" s="72"/>
      <c r="AC64" s="73"/>
      <c r="AD64" s="79" t="s">
        <v>992</v>
      </c>
      <c r="AE64" s="79">
        <v>652</v>
      </c>
      <c r="AF64" s="79">
        <v>757</v>
      </c>
      <c r="AG64" s="79">
        <v>14329</v>
      </c>
      <c r="AH64" s="79">
        <v>41537</v>
      </c>
      <c r="AI64" s="79"/>
      <c r="AJ64" s="79" t="s">
        <v>1170</v>
      </c>
      <c r="AK64" s="79"/>
      <c r="AL64" s="79"/>
      <c r="AM64" s="79"/>
      <c r="AN64" s="81">
        <v>43586.528969907406</v>
      </c>
      <c r="AO64" s="84" t="s">
        <v>1534</v>
      </c>
      <c r="AP64" s="79" t="b">
        <v>1</v>
      </c>
      <c r="AQ64" s="79" t="b">
        <v>0</v>
      </c>
      <c r="AR64" s="79" t="b">
        <v>0</v>
      </c>
      <c r="AS64" s="79"/>
      <c r="AT64" s="79">
        <v>0</v>
      </c>
      <c r="AU64" s="79"/>
      <c r="AV64" s="79" t="b">
        <v>0</v>
      </c>
      <c r="AW64" s="79" t="s">
        <v>1771</v>
      </c>
      <c r="AX64" s="84" t="s">
        <v>1833</v>
      </c>
      <c r="AY64" s="79" t="s">
        <v>66</v>
      </c>
      <c r="AZ64" s="79" t="str">
        <f>REPLACE(INDEX(GroupVertices[Group],MATCH(Vertices[[#This Row],[Vertex]],GroupVertices[Vertex],0)),1,1,"")</f>
        <v>15</v>
      </c>
      <c r="BA64" s="48">
        <v>0</v>
      </c>
      <c r="BB64" s="49">
        <v>0</v>
      </c>
      <c r="BC64" s="48">
        <v>1</v>
      </c>
      <c r="BD64" s="49">
        <v>5.2631578947368425</v>
      </c>
      <c r="BE64" s="48">
        <v>0</v>
      </c>
      <c r="BF64" s="49">
        <v>0</v>
      </c>
      <c r="BG64" s="48">
        <v>18</v>
      </c>
      <c r="BH64" s="49">
        <v>94.73684210526316</v>
      </c>
      <c r="BI64" s="48">
        <v>19</v>
      </c>
      <c r="BJ64" s="48"/>
      <c r="BK64" s="48"/>
      <c r="BL64" s="48"/>
      <c r="BM64" s="48"/>
      <c r="BN64" s="48"/>
      <c r="BO64" s="48"/>
      <c r="BP64" s="131" t="s">
        <v>3034</v>
      </c>
      <c r="BQ64" s="131" t="s">
        <v>3034</v>
      </c>
      <c r="BR64" s="131" t="s">
        <v>3146</v>
      </c>
      <c r="BS64" s="131" t="s">
        <v>3146</v>
      </c>
      <c r="BT64" s="2"/>
      <c r="BU64" s="3"/>
      <c r="BV64" s="3"/>
      <c r="BW64" s="3"/>
      <c r="BX64" s="3"/>
    </row>
    <row r="65" spans="1:76" ht="15">
      <c r="A65" s="65" t="s">
        <v>259</v>
      </c>
      <c r="B65" s="66"/>
      <c r="C65" s="66"/>
      <c r="D65" s="67">
        <v>150.1497137824747</v>
      </c>
      <c r="E65" s="69"/>
      <c r="F65" s="103" t="s">
        <v>539</v>
      </c>
      <c r="G65" s="66"/>
      <c r="H65" s="70" t="s">
        <v>259</v>
      </c>
      <c r="I65" s="71"/>
      <c r="J65" s="71"/>
      <c r="K65" s="70" t="s">
        <v>2009</v>
      </c>
      <c r="L65" s="74">
        <v>2.760986349625716</v>
      </c>
      <c r="M65" s="75">
        <v>5737.21826171875</v>
      </c>
      <c r="N65" s="75">
        <v>2149.3515625</v>
      </c>
      <c r="O65" s="76"/>
      <c r="P65" s="77"/>
      <c r="Q65" s="77"/>
      <c r="R65" s="89"/>
      <c r="S65" s="48">
        <v>0</v>
      </c>
      <c r="T65" s="48">
        <v>2</v>
      </c>
      <c r="U65" s="49">
        <v>2</v>
      </c>
      <c r="V65" s="49">
        <v>0.5</v>
      </c>
      <c r="W65" s="49">
        <v>0</v>
      </c>
      <c r="X65" s="49">
        <v>1.459455</v>
      </c>
      <c r="Y65" s="49">
        <v>0</v>
      </c>
      <c r="Z65" s="49">
        <v>0</v>
      </c>
      <c r="AA65" s="72">
        <v>65</v>
      </c>
      <c r="AB65" s="72"/>
      <c r="AC65" s="73"/>
      <c r="AD65" s="79" t="s">
        <v>993</v>
      </c>
      <c r="AE65" s="79">
        <v>60</v>
      </c>
      <c r="AF65" s="79">
        <v>33</v>
      </c>
      <c r="AG65" s="79">
        <v>1121</v>
      </c>
      <c r="AH65" s="79">
        <v>129</v>
      </c>
      <c r="AI65" s="79"/>
      <c r="AJ65" s="79"/>
      <c r="AK65" s="79"/>
      <c r="AL65" s="79"/>
      <c r="AM65" s="79"/>
      <c r="AN65" s="81">
        <v>42026.23929398148</v>
      </c>
      <c r="AO65" s="84" t="s">
        <v>1535</v>
      </c>
      <c r="AP65" s="79" t="b">
        <v>0</v>
      </c>
      <c r="AQ65" s="79" t="b">
        <v>0</v>
      </c>
      <c r="AR65" s="79" t="b">
        <v>0</v>
      </c>
      <c r="AS65" s="79"/>
      <c r="AT65" s="79">
        <v>1</v>
      </c>
      <c r="AU65" s="84" t="s">
        <v>1640</v>
      </c>
      <c r="AV65" s="79" t="b">
        <v>0</v>
      </c>
      <c r="AW65" s="79" t="s">
        <v>1771</v>
      </c>
      <c r="AX65" s="84" t="s">
        <v>1834</v>
      </c>
      <c r="AY65" s="79" t="s">
        <v>66</v>
      </c>
      <c r="AZ65" s="79" t="str">
        <f>REPLACE(INDEX(GroupVertices[Group],MATCH(Vertices[[#This Row],[Vertex]],GroupVertices[Vertex],0)),1,1,"")</f>
        <v>14</v>
      </c>
      <c r="BA65" s="48">
        <v>0</v>
      </c>
      <c r="BB65" s="49">
        <v>0</v>
      </c>
      <c r="BC65" s="48">
        <v>0</v>
      </c>
      <c r="BD65" s="49">
        <v>0</v>
      </c>
      <c r="BE65" s="48">
        <v>0</v>
      </c>
      <c r="BF65" s="49">
        <v>0</v>
      </c>
      <c r="BG65" s="48">
        <v>27</v>
      </c>
      <c r="BH65" s="49">
        <v>100</v>
      </c>
      <c r="BI65" s="48">
        <v>27</v>
      </c>
      <c r="BJ65" s="48" t="s">
        <v>499</v>
      </c>
      <c r="BK65" s="48" t="s">
        <v>499</v>
      </c>
      <c r="BL65" s="48" t="s">
        <v>504</v>
      </c>
      <c r="BM65" s="48" t="s">
        <v>504</v>
      </c>
      <c r="BN65" s="48"/>
      <c r="BO65" s="48"/>
      <c r="BP65" s="131" t="s">
        <v>3035</v>
      </c>
      <c r="BQ65" s="131" t="s">
        <v>3035</v>
      </c>
      <c r="BR65" s="131" t="s">
        <v>3147</v>
      </c>
      <c r="BS65" s="131" t="s">
        <v>3147</v>
      </c>
      <c r="BT65" s="2"/>
      <c r="BU65" s="3"/>
      <c r="BV65" s="3"/>
      <c r="BW65" s="3"/>
      <c r="BX65" s="3"/>
    </row>
    <row r="66" spans="1:76" ht="15">
      <c r="A66" s="65" t="s">
        <v>345</v>
      </c>
      <c r="B66" s="66"/>
      <c r="C66" s="66"/>
      <c r="D66" s="67">
        <v>150</v>
      </c>
      <c r="E66" s="69"/>
      <c r="F66" s="103" t="s">
        <v>1696</v>
      </c>
      <c r="G66" s="66"/>
      <c r="H66" s="70" t="s">
        <v>345</v>
      </c>
      <c r="I66" s="71"/>
      <c r="J66" s="71"/>
      <c r="K66" s="70" t="s">
        <v>2010</v>
      </c>
      <c r="L66" s="74">
        <v>1</v>
      </c>
      <c r="M66" s="75">
        <v>5737.21826171875</v>
      </c>
      <c r="N66" s="75">
        <v>2893.496826171875</v>
      </c>
      <c r="O66" s="76"/>
      <c r="P66" s="77"/>
      <c r="Q66" s="77"/>
      <c r="R66" s="89"/>
      <c r="S66" s="48">
        <v>1</v>
      </c>
      <c r="T66" s="48">
        <v>0</v>
      </c>
      <c r="U66" s="49">
        <v>0</v>
      </c>
      <c r="V66" s="49">
        <v>0.333333</v>
      </c>
      <c r="W66" s="49">
        <v>0</v>
      </c>
      <c r="X66" s="49">
        <v>0.770268</v>
      </c>
      <c r="Y66" s="49">
        <v>0</v>
      </c>
      <c r="Z66" s="49">
        <v>0</v>
      </c>
      <c r="AA66" s="72">
        <v>66</v>
      </c>
      <c r="AB66" s="72"/>
      <c r="AC66" s="73"/>
      <c r="AD66" s="79" t="s">
        <v>994</v>
      </c>
      <c r="AE66" s="79">
        <v>417</v>
      </c>
      <c r="AF66" s="79">
        <v>11301</v>
      </c>
      <c r="AG66" s="79">
        <v>17429</v>
      </c>
      <c r="AH66" s="79">
        <v>4644</v>
      </c>
      <c r="AI66" s="79"/>
      <c r="AJ66" s="79" t="s">
        <v>1171</v>
      </c>
      <c r="AK66" s="79" t="s">
        <v>1320</v>
      </c>
      <c r="AL66" s="84" t="s">
        <v>1422</v>
      </c>
      <c r="AM66" s="79"/>
      <c r="AN66" s="81">
        <v>40315.628599537034</v>
      </c>
      <c r="AO66" s="84" t="s">
        <v>1536</v>
      </c>
      <c r="AP66" s="79" t="b">
        <v>1</v>
      </c>
      <c r="AQ66" s="79" t="b">
        <v>0</v>
      </c>
      <c r="AR66" s="79" t="b">
        <v>1</v>
      </c>
      <c r="AS66" s="79"/>
      <c r="AT66" s="79">
        <v>69</v>
      </c>
      <c r="AU66" s="84" t="s">
        <v>1640</v>
      </c>
      <c r="AV66" s="79" t="b">
        <v>0</v>
      </c>
      <c r="AW66" s="79" t="s">
        <v>1771</v>
      </c>
      <c r="AX66" s="84" t="s">
        <v>1835</v>
      </c>
      <c r="AY66" s="79" t="s">
        <v>65</v>
      </c>
      <c r="AZ66" s="79" t="str">
        <f>REPLACE(INDEX(GroupVertices[Group],MATCH(Vertices[[#This Row],[Vertex]],GroupVertices[Vertex],0)),1,1,"")</f>
        <v>14</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5" t="s">
        <v>346</v>
      </c>
      <c r="B67" s="66"/>
      <c r="C67" s="66"/>
      <c r="D67" s="67">
        <v>150</v>
      </c>
      <c r="E67" s="69"/>
      <c r="F67" s="103" t="s">
        <v>1697</v>
      </c>
      <c r="G67" s="66"/>
      <c r="H67" s="70" t="s">
        <v>346</v>
      </c>
      <c r="I67" s="71"/>
      <c r="J67" s="71"/>
      <c r="K67" s="70" t="s">
        <v>2011</v>
      </c>
      <c r="L67" s="74">
        <v>1</v>
      </c>
      <c r="M67" s="75">
        <v>6172.4189453125</v>
      </c>
      <c r="N67" s="75">
        <v>2893.496826171875</v>
      </c>
      <c r="O67" s="76"/>
      <c r="P67" s="77"/>
      <c r="Q67" s="77"/>
      <c r="R67" s="89"/>
      <c r="S67" s="48">
        <v>1</v>
      </c>
      <c r="T67" s="48">
        <v>0</v>
      </c>
      <c r="U67" s="49">
        <v>0</v>
      </c>
      <c r="V67" s="49">
        <v>0.333333</v>
      </c>
      <c r="W67" s="49">
        <v>0</v>
      </c>
      <c r="X67" s="49">
        <v>0.770268</v>
      </c>
      <c r="Y67" s="49">
        <v>0</v>
      </c>
      <c r="Z67" s="49">
        <v>0</v>
      </c>
      <c r="AA67" s="72">
        <v>67</v>
      </c>
      <c r="AB67" s="72"/>
      <c r="AC67" s="73"/>
      <c r="AD67" s="79" t="s">
        <v>995</v>
      </c>
      <c r="AE67" s="79">
        <v>1617</v>
      </c>
      <c r="AF67" s="79">
        <v>3768</v>
      </c>
      <c r="AG67" s="79">
        <v>14272</v>
      </c>
      <c r="AH67" s="79">
        <v>405</v>
      </c>
      <c r="AI67" s="79"/>
      <c r="AJ67" s="79"/>
      <c r="AK67" s="79" t="s">
        <v>1320</v>
      </c>
      <c r="AL67" s="84" t="s">
        <v>1423</v>
      </c>
      <c r="AM67" s="79"/>
      <c r="AN67" s="81">
        <v>40857.468460648146</v>
      </c>
      <c r="AO67" s="84" t="s">
        <v>1537</v>
      </c>
      <c r="AP67" s="79" t="b">
        <v>1</v>
      </c>
      <c r="AQ67" s="79" t="b">
        <v>0</v>
      </c>
      <c r="AR67" s="79" t="b">
        <v>1</v>
      </c>
      <c r="AS67" s="79"/>
      <c r="AT67" s="79">
        <v>26</v>
      </c>
      <c r="AU67" s="84" t="s">
        <v>1640</v>
      </c>
      <c r="AV67" s="79" t="b">
        <v>0</v>
      </c>
      <c r="AW67" s="79" t="s">
        <v>1771</v>
      </c>
      <c r="AX67" s="84" t="s">
        <v>1836</v>
      </c>
      <c r="AY67" s="79" t="s">
        <v>65</v>
      </c>
      <c r="AZ67" s="79" t="str">
        <f>REPLACE(INDEX(GroupVertices[Group],MATCH(Vertices[[#This Row],[Vertex]],GroupVertices[Vertex],0)),1,1,"")</f>
        <v>14</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5" t="s">
        <v>260</v>
      </c>
      <c r="B68" s="66"/>
      <c r="C68" s="66"/>
      <c r="D68" s="67">
        <v>150</v>
      </c>
      <c r="E68" s="69"/>
      <c r="F68" s="103" t="s">
        <v>540</v>
      </c>
      <c r="G68" s="66"/>
      <c r="H68" s="70" t="s">
        <v>260</v>
      </c>
      <c r="I68" s="71"/>
      <c r="J68" s="71"/>
      <c r="K68" s="70" t="s">
        <v>2012</v>
      </c>
      <c r="L68" s="74">
        <v>1</v>
      </c>
      <c r="M68" s="75">
        <v>7780.5380859375</v>
      </c>
      <c r="N68" s="75">
        <v>3272.794189453125</v>
      </c>
      <c r="O68" s="76"/>
      <c r="P68" s="77"/>
      <c r="Q68" s="77"/>
      <c r="R68" s="89"/>
      <c r="S68" s="48">
        <v>0</v>
      </c>
      <c r="T68" s="48">
        <v>1</v>
      </c>
      <c r="U68" s="49">
        <v>0</v>
      </c>
      <c r="V68" s="49">
        <v>1</v>
      </c>
      <c r="W68" s="49">
        <v>0</v>
      </c>
      <c r="X68" s="49">
        <v>0.999997</v>
      </c>
      <c r="Y68" s="49">
        <v>0</v>
      </c>
      <c r="Z68" s="49">
        <v>0</v>
      </c>
      <c r="AA68" s="72">
        <v>68</v>
      </c>
      <c r="AB68" s="72"/>
      <c r="AC68" s="73"/>
      <c r="AD68" s="79" t="s">
        <v>996</v>
      </c>
      <c r="AE68" s="79">
        <v>1004</v>
      </c>
      <c r="AF68" s="79">
        <v>617</v>
      </c>
      <c r="AG68" s="79">
        <v>16013</v>
      </c>
      <c r="AH68" s="79">
        <v>64127</v>
      </c>
      <c r="AI68" s="79"/>
      <c r="AJ68" s="79" t="s">
        <v>1172</v>
      </c>
      <c r="AK68" s="79" t="s">
        <v>1321</v>
      </c>
      <c r="AL68" s="84" t="s">
        <v>1424</v>
      </c>
      <c r="AM68" s="79"/>
      <c r="AN68" s="81">
        <v>39929.72042824074</v>
      </c>
      <c r="AO68" s="84" t="s">
        <v>1538</v>
      </c>
      <c r="AP68" s="79" t="b">
        <v>1</v>
      </c>
      <c r="AQ68" s="79" t="b">
        <v>0</v>
      </c>
      <c r="AR68" s="79" t="b">
        <v>1</v>
      </c>
      <c r="AS68" s="79"/>
      <c r="AT68" s="79">
        <v>5</v>
      </c>
      <c r="AU68" s="84" t="s">
        <v>1640</v>
      </c>
      <c r="AV68" s="79" t="b">
        <v>0</v>
      </c>
      <c r="AW68" s="79" t="s">
        <v>1771</v>
      </c>
      <c r="AX68" s="84" t="s">
        <v>1837</v>
      </c>
      <c r="AY68" s="79" t="s">
        <v>66</v>
      </c>
      <c r="AZ68" s="79" t="str">
        <f>REPLACE(INDEX(GroupVertices[Group],MATCH(Vertices[[#This Row],[Vertex]],GroupVertices[Vertex],0)),1,1,"")</f>
        <v>23</v>
      </c>
      <c r="BA68" s="48">
        <v>0</v>
      </c>
      <c r="BB68" s="49">
        <v>0</v>
      </c>
      <c r="BC68" s="48">
        <v>1</v>
      </c>
      <c r="BD68" s="49">
        <v>16.666666666666668</v>
      </c>
      <c r="BE68" s="48">
        <v>0</v>
      </c>
      <c r="BF68" s="49">
        <v>0</v>
      </c>
      <c r="BG68" s="48">
        <v>5</v>
      </c>
      <c r="BH68" s="49">
        <v>83.33333333333333</v>
      </c>
      <c r="BI68" s="48">
        <v>6</v>
      </c>
      <c r="BJ68" s="48" t="s">
        <v>499</v>
      </c>
      <c r="BK68" s="48" t="s">
        <v>499</v>
      </c>
      <c r="BL68" s="48" t="s">
        <v>504</v>
      </c>
      <c r="BM68" s="48" t="s">
        <v>504</v>
      </c>
      <c r="BN68" s="48"/>
      <c r="BO68" s="48"/>
      <c r="BP68" s="131" t="s">
        <v>3036</v>
      </c>
      <c r="BQ68" s="131" t="s">
        <v>3036</v>
      </c>
      <c r="BR68" s="131" t="s">
        <v>3148</v>
      </c>
      <c r="BS68" s="131" t="s">
        <v>3148</v>
      </c>
      <c r="BT68" s="2"/>
      <c r="BU68" s="3"/>
      <c r="BV68" s="3"/>
      <c r="BW68" s="3"/>
      <c r="BX68" s="3"/>
    </row>
    <row r="69" spans="1:76" ht="15">
      <c r="A69" s="65" t="s">
        <v>347</v>
      </c>
      <c r="B69" s="66"/>
      <c r="C69" s="66"/>
      <c r="D69" s="67">
        <v>150</v>
      </c>
      <c r="E69" s="69"/>
      <c r="F69" s="103" t="s">
        <v>1698</v>
      </c>
      <c r="G69" s="66"/>
      <c r="H69" s="70" t="s">
        <v>347</v>
      </c>
      <c r="I69" s="71"/>
      <c r="J69" s="71"/>
      <c r="K69" s="70" t="s">
        <v>2013</v>
      </c>
      <c r="L69" s="74">
        <v>1</v>
      </c>
      <c r="M69" s="75">
        <v>7780.5380859375</v>
      </c>
      <c r="N69" s="75">
        <v>3807.422607421875</v>
      </c>
      <c r="O69" s="76"/>
      <c r="P69" s="77"/>
      <c r="Q69" s="77"/>
      <c r="R69" s="89"/>
      <c r="S69" s="48">
        <v>1</v>
      </c>
      <c r="T69" s="48">
        <v>0</v>
      </c>
      <c r="U69" s="49">
        <v>0</v>
      </c>
      <c r="V69" s="49">
        <v>1</v>
      </c>
      <c r="W69" s="49">
        <v>0</v>
      </c>
      <c r="X69" s="49">
        <v>0.999997</v>
      </c>
      <c r="Y69" s="49">
        <v>0</v>
      </c>
      <c r="Z69" s="49">
        <v>0</v>
      </c>
      <c r="AA69" s="72">
        <v>69</v>
      </c>
      <c r="AB69" s="72"/>
      <c r="AC69" s="73"/>
      <c r="AD69" s="79" t="s">
        <v>997</v>
      </c>
      <c r="AE69" s="79">
        <v>1720</v>
      </c>
      <c r="AF69" s="79">
        <v>77662</v>
      </c>
      <c r="AG69" s="79">
        <v>39012</v>
      </c>
      <c r="AH69" s="79">
        <v>49011</v>
      </c>
      <c r="AI69" s="79"/>
      <c r="AJ69" s="79" t="s">
        <v>1173</v>
      </c>
      <c r="AK69" s="79"/>
      <c r="AL69" s="79"/>
      <c r="AM69" s="79"/>
      <c r="AN69" s="81">
        <v>42893.602743055555</v>
      </c>
      <c r="AO69" s="84" t="s">
        <v>1539</v>
      </c>
      <c r="AP69" s="79" t="b">
        <v>0</v>
      </c>
      <c r="AQ69" s="79" t="b">
        <v>0</v>
      </c>
      <c r="AR69" s="79" t="b">
        <v>0</v>
      </c>
      <c r="AS69" s="79"/>
      <c r="AT69" s="79">
        <v>592</v>
      </c>
      <c r="AU69" s="84" t="s">
        <v>1640</v>
      </c>
      <c r="AV69" s="79" t="b">
        <v>0</v>
      </c>
      <c r="AW69" s="79" t="s">
        <v>1771</v>
      </c>
      <c r="AX69" s="84" t="s">
        <v>1838</v>
      </c>
      <c r="AY69" s="79" t="s">
        <v>65</v>
      </c>
      <c r="AZ69" s="79" t="str">
        <f>REPLACE(INDEX(GroupVertices[Group],MATCH(Vertices[[#This Row],[Vertex]],GroupVertices[Vertex],0)),1,1,"")</f>
        <v>23</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5" t="s">
        <v>261</v>
      </c>
      <c r="B70" s="66"/>
      <c r="C70" s="66"/>
      <c r="D70" s="67">
        <v>150</v>
      </c>
      <c r="E70" s="69"/>
      <c r="F70" s="103" t="s">
        <v>541</v>
      </c>
      <c r="G70" s="66"/>
      <c r="H70" s="70" t="s">
        <v>261</v>
      </c>
      <c r="I70" s="71"/>
      <c r="J70" s="71"/>
      <c r="K70" s="70" t="s">
        <v>2014</v>
      </c>
      <c r="L70" s="74">
        <v>1</v>
      </c>
      <c r="M70" s="75">
        <v>8425.3779296875</v>
      </c>
      <c r="N70" s="75">
        <v>1358.24560546875</v>
      </c>
      <c r="O70" s="76"/>
      <c r="P70" s="77"/>
      <c r="Q70" s="77"/>
      <c r="R70" s="89"/>
      <c r="S70" s="48">
        <v>0</v>
      </c>
      <c r="T70" s="48">
        <v>1</v>
      </c>
      <c r="U70" s="49">
        <v>0</v>
      </c>
      <c r="V70" s="49">
        <v>1</v>
      </c>
      <c r="W70" s="49">
        <v>0</v>
      </c>
      <c r="X70" s="49">
        <v>0.701753</v>
      </c>
      <c r="Y70" s="49">
        <v>0</v>
      </c>
      <c r="Z70" s="49">
        <v>0</v>
      </c>
      <c r="AA70" s="72">
        <v>70</v>
      </c>
      <c r="AB70" s="72"/>
      <c r="AC70" s="73"/>
      <c r="AD70" s="79" t="s">
        <v>998</v>
      </c>
      <c r="AE70" s="79">
        <v>221</v>
      </c>
      <c r="AF70" s="79">
        <v>166</v>
      </c>
      <c r="AG70" s="79">
        <v>987</v>
      </c>
      <c r="AH70" s="79">
        <v>2180</v>
      </c>
      <c r="AI70" s="79"/>
      <c r="AJ70" s="79" t="s">
        <v>1174</v>
      </c>
      <c r="AK70" s="79"/>
      <c r="AL70" s="79"/>
      <c r="AM70" s="79"/>
      <c r="AN70" s="81">
        <v>43565.4240625</v>
      </c>
      <c r="AO70" s="84" t="s">
        <v>1540</v>
      </c>
      <c r="AP70" s="79" t="b">
        <v>1</v>
      </c>
      <c r="AQ70" s="79" t="b">
        <v>0</v>
      </c>
      <c r="AR70" s="79" t="b">
        <v>0</v>
      </c>
      <c r="AS70" s="79"/>
      <c r="AT70" s="79">
        <v>0</v>
      </c>
      <c r="AU70" s="79"/>
      <c r="AV70" s="79" t="b">
        <v>0</v>
      </c>
      <c r="AW70" s="79" t="s">
        <v>1771</v>
      </c>
      <c r="AX70" s="84" t="s">
        <v>1839</v>
      </c>
      <c r="AY70" s="79" t="s">
        <v>66</v>
      </c>
      <c r="AZ70" s="79" t="str">
        <f>REPLACE(INDEX(GroupVertices[Group],MATCH(Vertices[[#This Row],[Vertex]],GroupVertices[Vertex],0)),1,1,"")</f>
        <v>22</v>
      </c>
      <c r="BA70" s="48">
        <v>0</v>
      </c>
      <c r="BB70" s="49">
        <v>0</v>
      </c>
      <c r="BC70" s="48">
        <v>0</v>
      </c>
      <c r="BD70" s="49">
        <v>0</v>
      </c>
      <c r="BE70" s="48">
        <v>0</v>
      </c>
      <c r="BF70" s="49">
        <v>0</v>
      </c>
      <c r="BG70" s="48">
        <v>8</v>
      </c>
      <c r="BH70" s="49">
        <v>100</v>
      </c>
      <c r="BI70" s="48">
        <v>8</v>
      </c>
      <c r="BJ70" s="48" t="s">
        <v>501</v>
      </c>
      <c r="BK70" s="48" t="s">
        <v>501</v>
      </c>
      <c r="BL70" s="48" t="s">
        <v>504</v>
      </c>
      <c r="BM70" s="48" t="s">
        <v>504</v>
      </c>
      <c r="BN70" s="48"/>
      <c r="BO70" s="48"/>
      <c r="BP70" s="131" t="s">
        <v>3037</v>
      </c>
      <c r="BQ70" s="131" t="s">
        <v>3037</v>
      </c>
      <c r="BR70" s="131" t="s">
        <v>3149</v>
      </c>
      <c r="BS70" s="131" t="s">
        <v>3149</v>
      </c>
      <c r="BT70" s="2"/>
      <c r="BU70" s="3"/>
      <c r="BV70" s="3"/>
      <c r="BW70" s="3"/>
      <c r="BX70" s="3"/>
    </row>
    <row r="71" spans="1:76" ht="15">
      <c r="A71" s="65" t="s">
        <v>348</v>
      </c>
      <c r="B71" s="66"/>
      <c r="C71" s="66"/>
      <c r="D71" s="67">
        <v>150</v>
      </c>
      <c r="E71" s="69"/>
      <c r="F71" s="103" t="s">
        <v>1699</v>
      </c>
      <c r="G71" s="66"/>
      <c r="H71" s="70" t="s">
        <v>348</v>
      </c>
      <c r="I71" s="71"/>
      <c r="J71" s="71"/>
      <c r="K71" s="70" t="s">
        <v>2407</v>
      </c>
      <c r="L71" s="74">
        <v>1</v>
      </c>
      <c r="M71" s="75">
        <v>8993.2626953125</v>
      </c>
      <c r="N71" s="75">
        <v>1358.24560546875</v>
      </c>
      <c r="O71" s="76"/>
      <c r="P71" s="77"/>
      <c r="Q71" s="77"/>
      <c r="R71" s="89"/>
      <c r="S71" s="48">
        <v>2</v>
      </c>
      <c r="T71" s="48">
        <v>1</v>
      </c>
      <c r="U71" s="49">
        <v>0</v>
      </c>
      <c r="V71" s="49">
        <v>1</v>
      </c>
      <c r="W71" s="49">
        <v>0</v>
      </c>
      <c r="X71" s="49">
        <v>1.298242</v>
      </c>
      <c r="Y71" s="49">
        <v>0</v>
      </c>
      <c r="Z71" s="49">
        <v>0</v>
      </c>
      <c r="AA71" s="72">
        <v>71</v>
      </c>
      <c r="AB71" s="72"/>
      <c r="AC71" s="73"/>
      <c r="AD71" s="79" t="s">
        <v>999</v>
      </c>
      <c r="AE71" s="79">
        <v>396</v>
      </c>
      <c r="AF71" s="79">
        <v>10656</v>
      </c>
      <c r="AG71" s="79">
        <v>8017</v>
      </c>
      <c r="AH71" s="79">
        <v>90545</v>
      </c>
      <c r="AI71" s="79"/>
      <c r="AJ71" s="79" t="s">
        <v>1175</v>
      </c>
      <c r="AK71" s="79" t="s">
        <v>1322</v>
      </c>
      <c r="AL71" s="79"/>
      <c r="AM71" s="79"/>
      <c r="AN71" s="81">
        <v>43523.2700462963</v>
      </c>
      <c r="AO71" s="79"/>
      <c r="AP71" s="79" t="b">
        <v>1</v>
      </c>
      <c r="AQ71" s="79" t="b">
        <v>0</v>
      </c>
      <c r="AR71" s="79" t="b">
        <v>0</v>
      </c>
      <c r="AS71" s="79"/>
      <c r="AT71" s="79">
        <v>97</v>
      </c>
      <c r="AU71" s="79"/>
      <c r="AV71" s="79" t="b">
        <v>0</v>
      </c>
      <c r="AW71" s="79" t="s">
        <v>1771</v>
      </c>
      <c r="AX71" s="84" t="s">
        <v>1840</v>
      </c>
      <c r="AY71" s="79" t="s">
        <v>66</v>
      </c>
      <c r="AZ71" s="79" t="str">
        <f>REPLACE(INDEX(GroupVertices[Group],MATCH(Vertices[[#This Row],[Vertex]],GroupVertices[Vertex],0)),1,1,"")</f>
        <v>22</v>
      </c>
      <c r="BA71" s="48">
        <v>0</v>
      </c>
      <c r="BB71" s="49">
        <v>0</v>
      </c>
      <c r="BC71" s="48">
        <v>0</v>
      </c>
      <c r="BD71" s="49">
        <v>0</v>
      </c>
      <c r="BE71" s="48">
        <v>0</v>
      </c>
      <c r="BF71" s="49">
        <v>0</v>
      </c>
      <c r="BG71" s="48">
        <v>25</v>
      </c>
      <c r="BH71" s="49">
        <v>100</v>
      </c>
      <c r="BI71" s="48">
        <v>25</v>
      </c>
      <c r="BJ71" s="48"/>
      <c r="BK71" s="48"/>
      <c r="BL71" s="48"/>
      <c r="BM71" s="48"/>
      <c r="BN71" s="48"/>
      <c r="BO71" s="48"/>
      <c r="BP71" s="131" t="s">
        <v>3038</v>
      </c>
      <c r="BQ71" s="131" t="s">
        <v>3038</v>
      </c>
      <c r="BR71" s="131" t="s">
        <v>3150</v>
      </c>
      <c r="BS71" s="131" t="s">
        <v>3150</v>
      </c>
      <c r="BT71" s="2"/>
      <c r="BU71" s="3"/>
      <c r="BV71" s="3"/>
      <c r="BW71" s="3"/>
      <c r="BX71" s="3"/>
    </row>
    <row r="72" spans="1:76" ht="15">
      <c r="A72" s="65" t="s">
        <v>262</v>
      </c>
      <c r="B72" s="66"/>
      <c r="C72" s="66"/>
      <c r="D72" s="67">
        <v>150</v>
      </c>
      <c r="E72" s="69"/>
      <c r="F72" s="103" t="s">
        <v>542</v>
      </c>
      <c r="G72" s="66"/>
      <c r="H72" s="70" t="s">
        <v>262</v>
      </c>
      <c r="I72" s="71"/>
      <c r="J72" s="71"/>
      <c r="K72" s="70" t="s">
        <v>2015</v>
      </c>
      <c r="L72" s="74">
        <v>1</v>
      </c>
      <c r="M72" s="75">
        <v>1083.3870849609375</v>
      </c>
      <c r="N72" s="75">
        <v>7149.40234375</v>
      </c>
      <c r="O72" s="76"/>
      <c r="P72" s="77"/>
      <c r="Q72" s="77"/>
      <c r="R72" s="89"/>
      <c r="S72" s="48">
        <v>0</v>
      </c>
      <c r="T72" s="48">
        <v>1</v>
      </c>
      <c r="U72" s="49">
        <v>0</v>
      </c>
      <c r="V72" s="49">
        <v>0.002481</v>
      </c>
      <c r="W72" s="49">
        <v>0.013816</v>
      </c>
      <c r="X72" s="49">
        <v>0.440848</v>
      </c>
      <c r="Y72" s="49">
        <v>0</v>
      </c>
      <c r="Z72" s="49">
        <v>0</v>
      </c>
      <c r="AA72" s="72">
        <v>72</v>
      </c>
      <c r="AB72" s="72"/>
      <c r="AC72" s="73"/>
      <c r="AD72" s="79" t="s">
        <v>1000</v>
      </c>
      <c r="AE72" s="79">
        <v>791</v>
      </c>
      <c r="AF72" s="79">
        <v>1750</v>
      </c>
      <c r="AG72" s="79">
        <v>115984</v>
      </c>
      <c r="AH72" s="79">
        <v>119869</v>
      </c>
      <c r="AI72" s="79"/>
      <c r="AJ72" s="79"/>
      <c r="AK72" s="79"/>
      <c r="AL72" s="79"/>
      <c r="AM72" s="79"/>
      <c r="AN72" s="81">
        <v>43016.76052083333</v>
      </c>
      <c r="AO72" s="84" t="s">
        <v>1541</v>
      </c>
      <c r="AP72" s="79" t="b">
        <v>1</v>
      </c>
      <c r="AQ72" s="79" t="b">
        <v>0</v>
      </c>
      <c r="AR72" s="79" t="b">
        <v>1</v>
      </c>
      <c r="AS72" s="79"/>
      <c r="AT72" s="79">
        <v>1</v>
      </c>
      <c r="AU72" s="79"/>
      <c r="AV72" s="79" t="b">
        <v>0</v>
      </c>
      <c r="AW72" s="79" t="s">
        <v>1771</v>
      </c>
      <c r="AX72" s="84" t="s">
        <v>1841</v>
      </c>
      <c r="AY72" s="79" t="s">
        <v>66</v>
      </c>
      <c r="AZ72" s="79" t="str">
        <f>REPLACE(INDEX(GroupVertices[Group],MATCH(Vertices[[#This Row],[Vertex]],GroupVertices[Vertex],0)),1,1,"")</f>
        <v>1</v>
      </c>
      <c r="BA72" s="48">
        <v>0</v>
      </c>
      <c r="BB72" s="49">
        <v>0</v>
      </c>
      <c r="BC72" s="48">
        <v>0</v>
      </c>
      <c r="BD72" s="49">
        <v>0</v>
      </c>
      <c r="BE72" s="48">
        <v>0</v>
      </c>
      <c r="BF72" s="49">
        <v>0</v>
      </c>
      <c r="BG72" s="48">
        <v>18</v>
      </c>
      <c r="BH72" s="49">
        <v>100</v>
      </c>
      <c r="BI72" s="48">
        <v>18</v>
      </c>
      <c r="BJ72" s="48" t="s">
        <v>500</v>
      </c>
      <c r="BK72" s="48" t="s">
        <v>500</v>
      </c>
      <c r="BL72" s="48" t="s">
        <v>504</v>
      </c>
      <c r="BM72" s="48" t="s">
        <v>504</v>
      </c>
      <c r="BN72" s="48"/>
      <c r="BO72" s="48"/>
      <c r="BP72" s="131" t="s">
        <v>3039</v>
      </c>
      <c r="BQ72" s="131" t="s">
        <v>3039</v>
      </c>
      <c r="BR72" s="131" t="s">
        <v>3151</v>
      </c>
      <c r="BS72" s="131" t="s">
        <v>3151</v>
      </c>
      <c r="BT72" s="2"/>
      <c r="BU72" s="3"/>
      <c r="BV72" s="3"/>
      <c r="BW72" s="3"/>
      <c r="BX72" s="3"/>
    </row>
    <row r="73" spans="1:76" ht="15">
      <c r="A73" s="65" t="s">
        <v>263</v>
      </c>
      <c r="B73" s="66"/>
      <c r="C73" s="66"/>
      <c r="D73" s="67">
        <v>150</v>
      </c>
      <c r="E73" s="69"/>
      <c r="F73" s="103" t="s">
        <v>1665</v>
      </c>
      <c r="G73" s="66"/>
      <c r="H73" s="70" t="s">
        <v>263</v>
      </c>
      <c r="I73" s="71"/>
      <c r="J73" s="71"/>
      <c r="K73" s="70" t="s">
        <v>2016</v>
      </c>
      <c r="L73" s="74">
        <v>1</v>
      </c>
      <c r="M73" s="75">
        <v>2335.60986328125</v>
      </c>
      <c r="N73" s="75">
        <v>5712.70361328125</v>
      </c>
      <c r="O73" s="76"/>
      <c r="P73" s="77"/>
      <c r="Q73" s="77"/>
      <c r="R73" s="89"/>
      <c r="S73" s="48">
        <v>0</v>
      </c>
      <c r="T73" s="48">
        <v>2</v>
      </c>
      <c r="U73" s="49">
        <v>0</v>
      </c>
      <c r="V73" s="49">
        <v>0.002611</v>
      </c>
      <c r="W73" s="49">
        <v>0.021165</v>
      </c>
      <c r="X73" s="49">
        <v>0.712374</v>
      </c>
      <c r="Y73" s="49">
        <v>0.5</v>
      </c>
      <c r="Z73" s="49">
        <v>0</v>
      </c>
      <c r="AA73" s="72">
        <v>73</v>
      </c>
      <c r="AB73" s="72"/>
      <c r="AC73" s="73"/>
      <c r="AD73" s="79" t="s">
        <v>1001</v>
      </c>
      <c r="AE73" s="79">
        <v>4</v>
      </c>
      <c r="AF73" s="79">
        <v>5</v>
      </c>
      <c r="AG73" s="79">
        <v>6091</v>
      </c>
      <c r="AH73" s="79">
        <v>18</v>
      </c>
      <c r="AI73" s="79"/>
      <c r="AJ73" s="79"/>
      <c r="AK73" s="79"/>
      <c r="AL73" s="79"/>
      <c r="AM73" s="79"/>
      <c r="AN73" s="81">
        <v>42269.67482638889</v>
      </c>
      <c r="AO73" s="79"/>
      <c r="AP73" s="79" t="b">
        <v>1</v>
      </c>
      <c r="AQ73" s="79" t="b">
        <v>1</v>
      </c>
      <c r="AR73" s="79" t="b">
        <v>0</v>
      </c>
      <c r="AS73" s="79"/>
      <c r="AT73" s="79">
        <v>0</v>
      </c>
      <c r="AU73" s="84" t="s">
        <v>1640</v>
      </c>
      <c r="AV73" s="79" t="b">
        <v>0</v>
      </c>
      <c r="AW73" s="79" t="s">
        <v>1771</v>
      </c>
      <c r="AX73" s="84" t="s">
        <v>1842</v>
      </c>
      <c r="AY73" s="79" t="s">
        <v>66</v>
      </c>
      <c r="AZ73" s="79" t="str">
        <f>REPLACE(INDEX(GroupVertices[Group],MATCH(Vertices[[#This Row],[Vertex]],GroupVertices[Vertex],0)),1,1,"")</f>
        <v>1</v>
      </c>
      <c r="BA73" s="48">
        <v>0</v>
      </c>
      <c r="BB73" s="49">
        <v>0</v>
      </c>
      <c r="BC73" s="48">
        <v>1</v>
      </c>
      <c r="BD73" s="49">
        <v>5</v>
      </c>
      <c r="BE73" s="48">
        <v>0</v>
      </c>
      <c r="BF73" s="49">
        <v>0</v>
      </c>
      <c r="BG73" s="48">
        <v>19</v>
      </c>
      <c r="BH73" s="49">
        <v>95</v>
      </c>
      <c r="BI73" s="48">
        <v>20</v>
      </c>
      <c r="BJ73" s="48"/>
      <c r="BK73" s="48"/>
      <c r="BL73" s="48"/>
      <c r="BM73" s="48"/>
      <c r="BN73" s="48"/>
      <c r="BO73" s="48"/>
      <c r="BP73" s="131" t="s">
        <v>3040</v>
      </c>
      <c r="BQ73" s="131" t="s">
        <v>3040</v>
      </c>
      <c r="BR73" s="131" t="s">
        <v>3152</v>
      </c>
      <c r="BS73" s="131" t="s">
        <v>3152</v>
      </c>
      <c r="BT73" s="2"/>
      <c r="BU73" s="3"/>
      <c r="BV73" s="3"/>
      <c r="BW73" s="3"/>
      <c r="BX73" s="3"/>
    </row>
    <row r="74" spans="1:76" ht="15">
      <c r="A74" s="65" t="s">
        <v>264</v>
      </c>
      <c r="B74" s="66"/>
      <c r="C74" s="66"/>
      <c r="D74" s="67">
        <v>150</v>
      </c>
      <c r="E74" s="69"/>
      <c r="F74" s="103" t="s">
        <v>543</v>
      </c>
      <c r="G74" s="66"/>
      <c r="H74" s="70" t="s">
        <v>264</v>
      </c>
      <c r="I74" s="71"/>
      <c r="J74" s="71"/>
      <c r="K74" s="70" t="s">
        <v>2017</v>
      </c>
      <c r="L74" s="74">
        <v>1</v>
      </c>
      <c r="M74" s="75">
        <v>9858.5146484375</v>
      </c>
      <c r="N74" s="75">
        <v>7239.16064453125</v>
      </c>
      <c r="O74" s="76"/>
      <c r="P74" s="77"/>
      <c r="Q74" s="77"/>
      <c r="R74" s="89"/>
      <c r="S74" s="48">
        <v>0</v>
      </c>
      <c r="T74" s="48">
        <v>1</v>
      </c>
      <c r="U74" s="49">
        <v>0</v>
      </c>
      <c r="V74" s="49">
        <v>0.001709</v>
      </c>
      <c r="W74" s="49">
        <v>0.00073</v>
      </c>
      <c r="X74" s="49">
        <v>0.451511</v>
      </c>
      <c r="Y74" s="49">
        <v>0</v>
      </c>
      <c r="Z74" s="49">
        <v>0</v>
      </c>
      <c r="AA74" s="72">
        <v>74</v>
      </c>
      <c r="AB74" s="72"/>
      <c r="AC74" s="73"/>
      <c r="AD74" s="79" t="s">
        <v>1002</v>
      </c>
      <c r="AE74" s="79">
        <v>87</v>
      </c>
      <c r="AF74" s="79">
        <v>205</v>
      </c>
      <c r="AG74" s="79">
        <v>11341</v>
      </c>
      <c r="AH74" s="79">
        <v>19268</v>
      </c>
      <c r="AI74" s="79"/>
      <c r="AJ74" s="79" t="s">
        <v>1176</v>
      </c>
      <c r="AK74" s="79" t="s">
        <v>1310</v>
      </c>
      <c r="AL74" s="79"/>
      <c r="AM74" s="79"/>
      <c r="AN74" s="81">
        <v>43390.83399305555</v>
      </c>
      <c r="AO74" s="84" t="s">
        <v>1542</v>
      </c>
      <c r="AP74" s="79" t="b">
        <v>0</v>
      </c>
      <c r="AQ74" s="79" t="b">
        <v>0</v>
      </c>
      <c r="AR74" s="79" t="b">
        <v>0</v>
      </c>
      <c r="AS74" s="79"/>
      <c r="AT74" s="79">
        <v>0</v>
      </c>
      <c r="AU74" s="84" t="s">
        <v>1640</v>
      </c>
      <c r="AV74" s="79" t="b">
        <v>0</v>
      </c>
      <c r="AW74" s="79" t="s">
        <v>1771</v>
      </c>
      <c r="AX74" s="84" t="s">
        <v>1843</v>
      </c>
      <c r="AY74" s="79" t="s">
        <v>66</v>
      </c>
      <c r="AZ74" s="79" t="str">
        <f>REPLACE(INDEX(GroupVertices[Group],MATCH(Vertices[[#This Row],[Vertex]],GroupVertices[Vertex],0)),1,1,"")</f>
        <v>4</v>
      </c>
      <c r="BA74" s="48">
        <v>0</v>
      </c>
      <c r="BB74" s="49">
        <v>0</v>
      </c>
      <c r="BC74" s="48">
        <v>1</v>
      </c>
      <c r="BD74" s="49">
        <v>9.090909090909092</v>
      </c>
      <c r="BE74" s="48">
        <v>0</v>
      </c>
      <c r="BF74" s="49">
        <v>0</v>
      </c>
      <c r="BG74" s="48">
        <v>10</v>
      </c>
      <c r="BH74" s="49">
        <v>90.9090909090909</v>
      </c>
      <c r="BI74" s="48">
        <v>11</v>
      </c>
      <c r="BJ74" s="48" t="s">
        <v>499</v>
      </c>
      <c r="BK74" s="48" t="s">
        <v>499</v>
      </c>
      <c r="BL74" s="48" t="s">
        <v>504</v>
      </c>
      <c r="BM74" s="48" t="s">
        <v>504</v>
      </c>
      <c r="BN74" s="48"/>
      <c r="BO74" s="48"/>
      <c r="BP74" s="131" t="s">
        <v>3041</v>
      </c>
      <c r="BQ74" s="131" t="s">
        <v>3041</v>
      </c>
      <c r="BR74" s="131" t="s">
        <v>3153</v>
      </c>
      <c r="BS74" s="131" t="s">
        <v>3153</v>
      </c>
      <c r="BT74" s="2"/>
      <c r="BU74" s="3"/>
      <c r="BV74" s="3"/>
      <c r="BW74" s="3"/>
      <c r="BX74" s="3"/>
    </row>
    <row r="75" spans="1:76" ht="15">
      <c r="A75" s="65" t="s">
        <v>349</v>
      </c>
      <c r="B75" s="66"/>
      <c r="C75" s="66"/>
      <c r="D75" s="67">
        <v>168.7142228093351</v>
      </c>
      <c r="E75" s="69"/>
      <c r="F75" s="103" t="s">
        <v>1700</v>
      </c>
      <c r="G75" s="66"/>
      <c r="H75" s="70" t="s">
        <v>349</v>
      </c>
      <c r="I75" s="71"/>
      <c r="J75" s="71"/>
      <c r="K75" s="70" t="s">
        <v>2018</v>
      </c>
      <c r="L75" s="74">
        <v>221.12329370321444</v>
      </c>
      <c r="M75" s="75">
        <v>9211.2431640625</v>
      </c>
      <c r="N75" s="75">
        <v>8004.3251953125</v>
      </c>
      <c r="O75" s="76"/>
      <c r="P75" s="77"/>
      <c r="Q75" s="77"/>
      <c r="R75" s="89"/>
      <c r="S75" s="48">
        <v>4</v>
      </c>
      <c r="T75" s="48">
        <v>0</v>
      </c>
      <c r="U75" s="49">
        <v>250</v>
      </c>
      <c r="V75" s="49">
        <v>0.002141</v>
      </c>
      <c r="W75" s="49">
        <v>0.005701</v>
      </c>
      <c r="X75" s="49">
        <v>1.418877</v>
      </c>
      <c r="Y75" s="49">
        <v>0.08333333333333333</v>
      </c>
      <c r="Z75" s="49">
        <v>0</v>
      </c>
      <c r="AA75" s="72">
        <v>75</v>
      </c>
      <c r="AB75" s="72"/>
      <c r="AC75" s="73"/>
      <c r="AD75" s="79" t="s">
        <v>1003</v>
      </c>
      <c r="AE75" s="79">
        <v>39</v>
      </c>
      <c r="AF75" s="79">
        <v>26511749</v>
      </c>
      <c r="AG75" s="79">
        <v>6772</v>
      </c>
      <c r="AH75" s="79">
        <v>104</v>
      </c>
      <c r="AI75" s="79"/>
      <c r="AJ75" s="79" t="s">
        <v>1177</v>
      </c>
      <c r="AK75" s="79" t="s">
        <v>1298</v>
      </c>
      <c r="AL75" s="84" t="s">
        <v>1425</v>
      </c>
      <c r="AM75" s="79"/>
      <c r="AN75" s="81">
        <v>42754.95449074074</v>
      </c>
      <c r="AO75" s="84" t="s">
        <v>1543</v>
      </c>
      <c r="AP75" s="79" t="b">
        <v>1</v>
      </c>
      <c r="AQ75" s="79" t="b">
        <v>0</v>
      </c>
      <c r="AR75" s="79" t="b">
        <v>1</v>
      </c>
      <c r="AS75" s="79"/>
      <c r="AT75" s="79">
        <v>23105</v>
      </c>
      <c r="AU75" s="79"/>
      <c r="AV75" s="79" t="b">
        <v>1</v>
      </c>
      <c r="AW75" s="79" t="s">
        <v>1771</v>
      </c>
      <c r="AX75" s="84" t="s">
        <v>1844</v>
      </c>
      <c r="AY75" s="79" t="s">
        <v>65</v>
      </c>
      <c r="AZ75" s="79" t="str">
        <f>REPLACE(INDEX(GroupVertices[Group],MATCH(Vertices[[#This Row],[Vertex]],GroupVertices[Vertex],0)),1,1,"")</f>
        <v>4</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5" t="s">
        <v>265</v>
      </c>
      <c r="B76" s="66"/>
      <c r="C76" s="66"/>
      <c r="D76" s="67">
        <v>150</v>
      </c>
      <c r="E76" s="69"/>
      <c r="F76" s="103" t="s">
        <v>544</v>
      </c>
      <c r="G76" s="66"/>
      <c r="H76" s="70" t="s">
        <v>265</v>
      </c>
      <c r="I76" s="71"/>
      <c r="J76" s="71"/>
      <c r="K76" s="70" t="s">
        <v>2019</v>
      </c>
      <c r="L76" s="74">
        <v>1</v>
      </c>
      <c r="M76" s="75">
        <v>1941.9212646484375</v>
      </c>
      <c r="N76" s="75">
        <v>8733.0009765625</v>
      </c>
      <c r="O76" s="76"/>
      <c r="P76" s="77"/>
      <c r="Q76" s="77"/>
      <c r="R76" s="89"/>
      <c r="S76" s="48">
        <v>0</v>
      </c>
      <c r="T76" s="48">
        <v>1</v>
      </c>
      <c r="U76" s="49">
        <v>0</v>
      </c>
      <c r="V76" s="49">
        <v>0.002481</v>
      </c>
      <c r="W76" s="49">
        <v>0.013816</v>
      </c>
      <c r="X76" s="49">
        <v>0.440848</v>
      </c>
      <c r="Y76" s="49">
        <v>0</v>
      </c>
      <c r="Z76" s="49">
        <v>0</v>
      </c>
      <c r="AA76" s="72">
        <v>76</v>
      </c>
      <c r="AB76" s="72"/>
      <c r="AC76" s="73"/>
      <c r="AD76" s="79" t="s">
        <v>1004</v>
      </c>
      <c r="AE76" s="79">
        <v>4032</v>
      </c>
      <c r="AF76" s="79">
        <v>3650</v>
      </c>
      <c r="AG76" s="79">
        <v>43421</v>
      </c>
      <c r="AH76" s="79">
        <v>72301</v>
      </c>
      <c r="AI76" s="79"/>
      <c r="AJ76" s="79" t="s">
        <v>1178</v>
      </c>
      <c r="AK76" s="79"/>
      <c r="AL76" s="79"/>
      <c r="AM76" s="79"/>
      <c r="AN76" s="81">
        <v>40055.61357638889</v>
      </c>
      <c r="AO76" s="84" t="s">
        <v>1544</v>
      </c>
      <c r="AP76" s="79" t="b">
        <v>0</v>
      </c>
      <c r="AQ76" s="79" t="b">
        <v>0</v>
      </c>
      <c r="AR76" s="79" t="b">
        <v>1</v>
      </c>
      <c r="AS76" s="79"/>
      <c r="AT76" s="79">
        <v>10</v>
      </c>
      <c r="AU76" s="84" t="s">
        <v>1640</v>
      </c>
      <c r="AV76" s="79" t="b">
        <v>0</v>
      </c>
      <c r="AW76" s="79" t="s">
        <v>1771</v>
      </c>
      <c r="AX76" s="84" t="s">
        <v>1845</v>
      </c>
      <c r="AY76" s="79" t="s">
        <v>66</v>
      </c>
      <c r="AZ76" s="79" t="str">
        <f>REPLACE(INDEX(GroupVertices[Group],MATCH(Vertices[[#This Row],[Vertex]],GroupVertices[Vertex],0)),1,1,"")</f>
        <v>1</v>
      </c>
      <c r="BA76" s="48">
        <v>0</v>
      </c>
      <c r="BB76" s="49">
        <v>0</v>
      </c>
      <c r="BC76" s="48">
        <v>0</v>
      </c>
      <c r="BD76" s="49">
        <v>0</v>
      </c>
      <c r="BE76" s="48">
        <v>0</v>
      </c>
      <c r="BF76" s="49">
        <v>0</v>
      </c>
      <c r="BG76" s="48">
        <v>61</v>
      </c>
      <c r="BH76" s="49">
        <v>100</v>
      </c>
      <c r="BI76" s="48">
        <v>61</v>
      </c>
      <c r="BJ76" s="48" t="s">
        <v>499</v>
      </c>
      <c r="BK76" s="48" t="s">
        <v>499</v>
      </c>
      <c r="BL76" s="48" t="s">
        <v>504</v>
      </c>
      <c r="BM76" s="48" t="s">
        <v>504</v>
      </c>
      <c r="BN76" s="48" t="s">
        <v>506</v>
      </c>
      <c r="BO76" s="48" t="s">
        <v>506</v>
      </c>
      <c r="BP76" s="131" t="s">
        <v>3042</v>
      </c>
      <c r="BQ76" s="131" t="s">
        <v>3042</v>
      </c>
      <c r="BR76" s="131" t="s">
        <v>3154</v>
      </c>
      <c r="BS76" s="131" t="s">
        <v>3154</v>
      </c>
      <c r="BT76" s="2"/>
      <c r="BU76" s="3"/>
      <c r="BV76" s="3"/>
      <c r="BW76" s="3"/>
      <c r="BX76" s="3"/>
    </row>
    <row r="77" spans="1:76" ht="15">
      <c r="A77" s="65" t="s">
        <v>266</v>
      </c>
      <c r="B77" s="66"/>
      <c r="C77" s="66"/>
      <c r="D77" s="67">
        <v>159.88110964332893</v>
      </c>
      <c r="E77" s="69"/>
      <c r="F77" s="103" t="s">
        <v>545</v>
      </c>
      <c r="G77" s="66"/>
      <c r="H77" s="70" t="s">
        <v>266</v>
      </c>
      <c r="I77" s="71"/>
      <c r="J77" s="71"/>
      <c r="K77" s="70" t="s">
        <v>2020</v>
      </c>
      <c r="L77" s="74">
        <v>117.22509907529722</v>
      </c>
      <c r="M77" s="75">
        <v>4489.10595703125</v>
      </c>
      <c r="N77" s="75">
        <v>5387.28271484375</v>
      </c>
      <c r="O77" s="76"/>
      <c r="P77" s="77"/>
      <c r="Q77" s="77"/>
      <c r="R77" s="89"/>
      <c r="S77" s="48">
        <v>0</v>
      </c>
      <c r="T77" s="48">
        <v>12</v>
      </c>
      <c r="U77" s="49">
        <v>132</v>
      </c>
      <c r="V77" s="49">
        <v>0.083333</v>
      </c>
      <c r="W77" s="49">
        <v>0</v>
      </c>
      <c r="X77" s="49">
        <v>6.054036</v>
      </c>
      <c r="Y77" s="49">
        <v>0</v>
      </c>
      <c r="Z77" s="49">
        <v>0</v>
      </c>
      <c r="AA77" s="72">
        <v>77</v>
      </c>
      <c r="AB77" s="72"/>
      <c r="AC77" s="73"/>
      <c r="AD77" s="79" t="s">
        <v>1005</v>
      </c>
      <c r="AE77" s="79">
        <v>210</v>
      </c>
      <c r="AF77" s="79">
        <v>185</v>
      </c>
      <c r="AG77" s="79">
        <v>2691</v>
      </c>
      <c r="AH77" s="79">
        <v>1712</v>
      </c>
      <c r="AI77" s="79"/>
      <c r="AJ77" s="79"/>
      <c r="AK77" s="79"/>
      <c r="AL77" s="79"/>
      <c r="AM77" s="79"/>
      <c r="AN77" s="81">
        <v>43682.91201388889</v>
      </c>
      <c r="AO77" s="79"/>
      <c r="AP77" s="79" t="b">
        <v>1</v>
      </c>
      <c r="AQ77" s="79" t="b">
        <v>0</v>
      </c>
      <c r="AR77" s="79" t="b">
        <v>0</v>
      </c>
      <c r="AS77" s="79"/>
      <c r="AT77" s="79">
        <v>0</v>
      </c>
      <c r="AU77" s="79"/>
      <c r="AV77" s="79" t="b">
        <v>0</v>
      </c>
      <c r="AW77" s="79" t="s">
        <v>1771</v>
      </c>
      <c r="AX77" s="84" t="s">
        <v>1846</v>
      </c>
      <c r="AY77" s="79" t="s">
        <v>66</v>
      </c>
      <c r="AZ77" s="79" t="str">
        <f>REPLACE(INDEX(GroupVertices[Group],MATCH(Vertices[[#This Row],[Vertex]],GroupVertices[Vertex],0)),1,1,"")</f>
        <v>5</v>
      </c>
      <c r="BA77" s="48">
        <v>0</v>
      </c>
      <c r="BB77" s="49">
        <v>0</v>
      </c>
      <c r="BC77" s="48">
        <v>0</v>
      </c>
      <c r="BD77" s="49">
        <v>0</v>
      </c>
      <c r="BE77" s="48">
        <v>0</v>
      </c>
      <c r="BF77" s="49">
        <v>0</v>
      </c>
      <c r="BG77" s="48">
        <v>12</v>
      </c>
      <c r="BH77" s="49">
        <v>100</v>
      </c>
      <c r="BI77" s="48">
        <v>12</v>
      </c>
      <c r="BJ77" s="48" t="s">
        <v>499</v>
      </c>
      <c r="BK77" s="48" t="s">
        <v>499</v>
      </c>
      <c r="BL77" s="48" t="s">
        <v>504</v>
      </c>
      <c r="BM77" s="48" t="s">
        <v>504</v>
      </c>
      <c r="BN77" s="48"/>
      <c r="BO77" s="48"/>
      <c r="BP77" s="131" t="s">
        <v>3043</v>
      </c>
      <c r="BQ77" s="131" t="s">
        <v>3043</v>
      </c>
      <c r="BR77" s="131" t="s">
        <v>3155</v>
      </c>
      <c r="BS77" s="131" t="s">
        <v>3155</v>
      </c>
      <c r="BT77" s="2"/>
      <c r="BU77" s="3"/>
      <c r="BV77" s="3"/>
      <c r="BW77" s="3"/>
      <c r="BX77" s="3"/>
    </row>
    <row r="78" spans="1:76" ht="15">
      <c r="A78" s="65" t="s">
        <v>350</v>
      </c>
      <c r="B78" s="66"/>
      <c r="C78" s="66"/>
      <c r="D78" s="67">
        <v>150</v>
      </c>
      <c r="E78" s="69"/>
      <c r="F78" s="103" t="s">
        <v>1701</v>
      </c>
      <c r="G78" s="66"/>
      <c r="H78" s="70" t="s">
        <v>350</v>
      </c>
      <c r="I78" s="71"/>
      <c r="J78" s="71"/>
      <c r="K78" s="70" t="s">
        <v>2021</v>
      </c>
      <c r="L78" s="74">
        <v>1</v>
      </c>
      <c r="M78" s="75">
        <v>4053.444091796875</v>
      </c>
      <c r="N78" s="75">
        <v>6840.4951171875</v>
      </c>
      <c r="O78" s="76"/>
      <c r="P78" s="77"/>
      <c r="Q78" s="77"/>
      <c r="R78" s="89"/>
      <c r="S78" s="48">
        <v>1</v>
      </c>
      <c r="T78" s="48">
        <v>0</v>
      </c>
      <c r="U78" s="49">
        <v>0</v>
      </c>
      <c r="V78" s="49">
        <v>0.043478</v>
      </c>
      <c r="W78" s="49">
        <v>0</v>
      </c>
      <c r="X78" s="49">
        <v>0.578827</v>
      </c>
      <c r="Y78" s="49">
        <v>0</v>
      </c>
      <c r="Z78" s="49">
        <v>0</v>
      </c>
      <c r="AA78" s="72">
        <v>78</v>
      </c>
      <c r="AB78" s="72"/>
      <c r="AC78" s="73"/>
      <c r="AD78" s="79" t="s">
        <v>1006</v>
      </c>
      <c r="AE78" s="79">
        <v>15493</v>
      </c>
      <c r="AF78" s="79">
        <v>14709</v>
      </c>
      <c r="AG78" s="79">
        <v>1612</v>
      </c>
      <c r="AH78" s="79">
        <v>2301</v>
      </c>
      <c r="AI78" s="79"/>
      <c r="AJ78" s="79" t="s">
        <v>1179</v>
      </c>
      <c r="AK78" s="79" t="s">
        <v>1323</v>
      </c>
      <c r="AL78" s="79"/>
      <c r="AM78" s="79"/>
      <c r="AN78" s="81">
        <v>42654.13207175926</v>
      </c>
      <c r="AO78" s="84" t="s">
        <v>1545</v>
      </c>
      <c r="AP78" s="79" t="b">
        <v>1</v>
      </c>
      <c r="AQ78" s="79" t="b">
        <v>0</v>
      </c>
      <c r="AR78" s="79" t="b">
        <v>0</v>
      </c>
      <c r="AS78" s="79"/>
      <c r="AT78" s="79">
        <v>1</v>
      </c>
      <c r="AU78" s="79"/>
      <c r="AV78" s="79" t="b">
        <v>0</v>
      </c>
      <c r="AW78" s="79" t="s">
        <v>1771</v>
      </c>
      <c r="AX78" s="84" t="s">
        <v>1847</v>
      </c>
      <c r="AY78" s="79" t="s">
        <v>65</v>
      </c>
      <c r="AZ78" s="79" t="str">
        <f>REPLACE(INDEX(GroupVertices[Group],MATCH(Vertices[[#This Row],[Vertex]],GroupVertices[Vertex],0)),1,1,"")</f>
        <v>5</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5" t="s">
        <v>351</v>
      </c>
      <c r="B79" s="66"/>
      <c r="C79" s="66"/>
      <c r="D79" s="67">
        <v>150</v>
      </c>
      <c r="E79" s="69"/>
      <c r="F79" s="103" t="s">
        <v>1702</v>
      </c>
      <c r="G79" s="66"/>
      <c r="H79" s="70" t="s">
        <v>351</v>
      </c>
      <c r="I79" s="71"/>
      <c r="J79" s="71"/>
      <c r="K79" s="70" t="s">
        <v>2022</v>
      </c>
      <c r="L79" s="74">
        <v>1</v>
      </c>
      <c r="M79" s="75">
        <v>4202.2646484375</v>
      </c>
      <c r="N79" s="75">
        <v>4254.69677734375</v>
      </c>
      <c r="O79" s="76"/>
      <c r="P79" s="77"/>
      <c r="Q79" s="77"/>
      <c r="R79" s="89"/>
      <c r="S79" s="48">
        <v>1</v>
      </c>
      <c r="T79" s="48">
        <v>0</v>
      </c>
      <c r="U79" s="49">
        <v>0</v>
      </c>
      <c r="V79" s="49">
        <v>0.043478</v>
      </c>
      <c r="W79" s="49">
        <v>0</v>
      </c>
      <c r="X79" s="49">
        <v>0.578827</v>
      </c>
      <c r="Y79" s="49">
        <v>0</v>
      </c>
      <c r="Z79" s="49">
        <v>0</v>
      </c>
      <c r="AA79" s="72">
        <v>79</v>
      </c>
      <c r="AB79" s="72"/>
      <c r="AC79" s="73"/>
      <c r="AD79" s="79" t="s">
        <v>1007</v>
      </c>
      <c r="AE79" s="79">
        <v>26136</v>
      </c>
      <c r="AF79" s="79">
        <v>31560</v>
      </c>
      <c r="AG79" s="79">
        <v>388675</v>
      </c>
      <c r="AH79" s="79">
        <v>3717</v>
      </c>
      <c r="AI79" s="79"/>
      <c r="AJ79" s="79" t="s">
        <v>1180</v>
      </c>
      <c r="AK79" s="79" t="s">
        <v>1324</v>
      </c>
      <c r="AL79" s="79"/>
      <c r="AM79" s="79"/>
      <c r="AN79" s="81">
        <v>41285.0206712963</v>
      </c>
      <c r="AO79" s="84" t="s">
        <v>1546</v>
      </c>
      <c r="AP79" s="79" t="b">
        <v>1</v>
      </c>
      <c r="AQ79" s="79" t="b">
        <v>0</v>
      </c>
      <c r="AR79" s="79" t="b">
        <v>0</v>
      </c>
      <c r="AS79" s="79"/>
      <c r="AT79" s="79">
        <v>321</v>
      </c>
      <c r="AU79" s="84" t="s">
        <v>1640</v>
      </c>
      <c r="AV79" s="79" t="b">
        <v>0</v>
      </c>
      <c r="AW79" s="79" t="s">
        <v>1771</v>
      </c>
      <c r="AX79" s="84" t="s">
        <v>1848</v>
      </c>
      <c r="AY79" s="79" t="s">
        <v>65</v>
      </c>
      <c r="AZ79" s="79" t="str">
        <f>REPLACE(INDEX(GroupVertices[Group],MATCH(Vertices[[#This Row],[Vertex]],GroupVertices[Vertex],0)),1,1,"")</f>
        <v>5</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5" t="s">
        <v>352</v>
      </c>
      <c r="B80" s="66"/>
      <c r="C80" s="66"/>
      <c r="D80" s="67">
        <v>150</v>
      </c>
      <c r="E80" s="69"/>
      <c r="F80" s="103" t="s">
        <v>1703</v>
      </c>
      <c r="G80" s="66"/>
      <c r="H80" s="70" t="s">
        <v>352</v>
      </c>
      <c r="I80" s="71"/>
      <c r="J80" s="71"/>
      <c r="K80" s="70" t="s">
        <v>2023</v>
      </c>
      <c r="L80" s="74">
        <v>1</v>
      </c>
      <c r="M80" s="75">
        <v>3754.650634765625</v>
      </c>
      <c r="N80" s="75">
        <v>4312.07470703125</v>
      </c>
      <c r="O80" s="76"/>
      <c r="P80" s="77"/>
      <c r="Q80" s="77"/>
      <c r="R80" s="89"/>
      <c r="S80" s="48">
        <v>1</v>
      </c>
      <c r="T80" s="48">
        <v>0</v>
      </c>
      <c r="U80" s="49">
        <v>0</v>
      </c>
      <c r="V80" s="49">
        <v>0.043478</v>
      </c>
      <c r="W80" s="49">
        <v>0</v>
      </c>
      <c r="X80" s="49">
        <v>0.578827</v>
      </c>
      <c r="Y80" s="49">
        <v>0</v>
      </c>
      <c r="Z80" s="49">
        <v>0</v>
      </c>
      <c r="AA80" s="72">
        <v>80</v>
      </c>
      <c r="AB80" s="72"/>
      <c r="AC80" s="73"/>
      <c r="AD80" s="79" t="s">
        <v>1008</v>
      </c>
      <c r="AE80" s="79">
        <v>3287</v>
      </c>
      <c r="AF80" s="79">
        <v>2830</v>
      </c>
      <c r="AG80" s="79">
        <v>14474</v>
      </c>
      <c r="AH80" s="79">
        <v>13063</v>
      </c>
      <c r="AI80" s="79"/>
      <c r="AJ80" s="79" t="s">
        <v>1181</v>
      </c>
      <c r="AK80" s="79" t="s">
        <v>1325</v>
      </c>
      <c r="AL80" s="84" t="s">
        <v>1426</v>
      </c>
      <c r="AM80" s="79"/>
      <c r="AN80" s="81">
        <v>40723.81261574074</v>
      </c>
      <c r="AO80" s="84" t="s">
        <v>1547</v>
      </c>
      <c r="AP80" s="79" t="b">
        <v>0</v>
      </c>
      <c r="AQ80" s="79" t="b">
        <v>0</v>
      </c>
      <c r="AR80" s="79" t="b">
        <v>0</v>
      </c>
      <c r="AS80" s="79"/>
      <c r="AT80" s="79">
        <v>2</v>
      </c>
      <c r="AU80" s="84" t="s">
        <v>1640</v>
      </c>
      <c r="AV80" s="79" t="b">
        <v>0</v>
      </c>
      <c r="AW80" s="79" t="s">
        <v>1771</v>
      </c>
      <c r="AX80" s="84" t="s">
        <v>1849</v>
      </c>
      <c r="AY80" s="79" t="s">
        <v>65</v>
      </c>
      <c r="AZ80" s="79" t="str">
        <f>REPLACE(INDEX(GroupVertices[Group],MATCH(Vertices[[#This Row],[Vertex]],GroupVertices[Vertex],0)),1,1,"")</f>
        <v>5</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5" t="s">
        <v>353</v>
      </c>
      <c r="B81" s="66"/>
      <c r="C81" s="66"/>
      <c r="D81" s="67">
        <v>150</v>
      </c>
      <c r="E81" s="69"/>
      <c r="F81" s="103" t="s">
        <v>1704</v>
      </c>
      <c r="G81" s="66"/>
      <c r="H81" s="70" t="s">
        <v>353</v>
      </c>
      <c r="I81" s="71"/>
      <c r="J81" s="71"/>
      <c r="K81" s="70" t="s">
        <v>2024</v>
      </c>
      <c r="L81" s="74">
        <v>1</v>
      </c>
      <c r="M81" s="75">
        <v>4481.97998046875</v>
      </c>
      <c r="N81" s="75">
        <v>3554.557861328125</v>
      </c>
      <c r="O81" s="76"/>
      <c r="P81" s="77"/>
      <c r="Q81" s="77"/>
      <c r="R81" s="89"/>
      <c r="S81" s="48">
        <v>1</v>
      </c>
      <c r="T81" s="48">
        <v>0</v>
      </c>
      <c r="U81" s="49">
        <v>0</v>
      </c>
      <c r="V81" s="49">
        <v>0.043478</v>
      </c>
      <c r="W81" s="49">
        <v>0</v>
      </c>
      <c r="X81" s="49">
        <v>0.578827</v>
      </c>
      <c r="Y81" s="49">
        <v>0</v>
      </c>
      <c r="Z81" s="49">
        <v>0</v>
      </c>
      <c r="AA81" s="72">
        <v>81</v>
      </c>
      <c r="AB81" s="72"/>
      <c r="AC81" s="73"/>
      <c r="AD81" s="79" t="s">
        <v>1009</v>
      </c>
      <c r="AE81" s="79">
        <v>56493</v>
      </c>
      <c r="AF81" s="79">
        <v>54468</v>
      </c>
      <c r="AG81" s="79">
        <v>14781</v>
      </c>
      <c r="AH81" s="79">
        <v>21245</v>
      </c>
      <c r="AI81" s="79"/>
      <c r="AJ81" s="79" t="s">
        <v>1182</v>
      </c>
      <c r="AK81" s="79" t="s">
        <v>901</v>
      </c>
      <c r="AL81" s="79"/>
      <c r="AM81" s="79"/>
      <c r="AN81" s="81">
        <v>42249.43239583333</v>
      </c>
      <c r="AO81" s="84" t="s">
        <v>1548</v>
      </c>
      <c r="AP81" s="79" t="b">
        <v>1</v>
      </c>
      <c r="AQ81" s="79" t="b">
        <v>0</v>
      </c>
      <c r="AR81" s="79" t="b">
        <v>1</v>
      </c>
      <c r="AS81" s="79"/>
      <c r="AT81" s="79">
        <v>28</v>
      </c>
      <c r="AU81" s="84" t="s">
        <v>1640</v>
      </c>
      <c r="AV81" s="79" t="b">
        <v>0</v>
      </c>
      <c r="AW81" s="79" t="s">
        <v>1771</v>
      </c>
      <c r="AX81" s="84" t="s">
        <v>1850</v>
      </c>
      <c r="AY81" s="79" t="s">
        <v>65</v>
      </c>
      <c r="AZ81" s="79" t="str">
        <f>REPLACE(INDEX(GroupVertices[Group],MATCH(Vertices[[#This Row],[Vertex]],GroupVertices[Vertex],0)),1,1,"")</f>
        <v>5</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5" t="s">
        <v>354</v>
      </c>
      <c r="B82" s="66"/>
      <c r="C82" s="66"/>
      <c r="D82" s="67">
        <v>150</v>
      </c>
      <c r="E82" s="69"/>
      <c r="F82" s="103" t="s">
        <v>1705</v>
      </c>
      <c r="G82" s="66"/>
      <c r="H82" s="70" t="s">
        <v>354</v>
      </c>
      <c r="I82" s="71"/>
      <c r="J82" s="71"/>
      <c r="K82" s="70" t="s">
        <v>2025</v>
      </c>
      <c r="L82" s="74">
        <v>1</v>
      </c>
      <c r="M82" s="75">
        <v>3651.439453125</v>
      </c>
      <c r="N82" s="75">
        <v>5299.107421875</v>
      </c>
      <c r="O82" s="76"/>
      <c r="P82" s="77"/>
      <c r="Q82" s="77"/>
      <c r="R82" s="89"/>
      <c r="S82" s="48">
        <v>1</v>
      </c>
      <c r="T82" s="48">
        <v>0</v>
      </c>
      <c r="U82" s="49">
        <v>0</v>
      </c>
      <c r="V82" s="49">
        <v>0.043478</v>
      </c>
      <c r="W82" s="49">
        <v>0</v>
      </c>
      <c r="X82" s="49">
        <v>0.578827</v>
      </c>
      <c r="Y82" s="49">
        <v>0</v>
      </c>
      <c r="Z82" s="49">
        <v>0</v>
      </c>
      <c r="AA82" s="72">
        <v>82</v>
      </c>
      <c r="AB82" s="72"/>
      <c r="AC82" s="73"/>
      <c r="AD82" s="79" t="s">
        <v>1010</v>
      </c>
      <c r="AE82" s="79">
        <v>20379</v>
      </c>
      <c r="AF82" s="79">
        <v>19081</v>
      </c>
      <c r="AG82" s="79">
        <v>208928</v>
      </c>
      <c r="AH82" s="79">
        <v>210159</v>
      </c>
      <c r="AI82" s="79"/>
      <c r="AJ82" s="79" t="s">
        <v>1183</v>
      </c>
      <c r="AK82" s="79" t="s">
        <v>1326</v>
      </c>
      <c r="AL82" s="84" t="s">
        <v>1427</v>
      </c>
      <c r="AM82" s="79"/>
      <c r="AN82" s="81">
        <v>42477.892743055556</v>
      </c>
      <c r="AO82" s="84" t="s">
        <v>1549</v>
      </c>
      <c r="AP82" s="79" t="b">
        <v>1</v>
      </c>
      <c r="AQ82" s="79" t="b">
        <v>0</v>
      </c>
      <c r="AR82" s="79" t="b">
        <v>0</v>
      </c>
      <c r="AS82" s="79"/>
      <c r="AT82" s="79">
        <v>13</v>
      </c>
      <c r="AU82" s="79"/>
      <c r="AV82" s="79" t="b">
        <v>0</v>
      </c>
      <c r="AW82" s="79" t="s">
        <v>1771</v>
      </c>
      <c r="AX82" s="84" t="s">
        <v>1851</v>
      </c>
      <c r="AY82" s="79" t="s">
        <v>65</v>
      </c>
      <c r="AZ82" s="79" t="str">
        <f>REPLACE(INDEX(GroupVertices[Group],MATCH(Vertices[[#This Row],[Vertex]],GroupVertices[Vertex],0)),1,1,"")</f>
        <v>5</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5" t="s">
        <v>355</v>
      </c>
      <c r="B83" s="66"/>
      <c r="C83" s="66"/>
      <c r="D83" s="67">
        <v>150</v>
      </c>
      <c r="E83" s="69"/>
      <c r="F83" s="103" t="s">
        <v>1706</v>
      </c>
      <c r="G83" s="66"/>
      <c r="H83" s="70" t="s">
        <v>355</v>
      </c>
      <c r="I83" s="71"/>
      <c r="J83" s="71"/>
      <c r="K83" s="70" t="s">
        <v>2026</v>
      </c>
      <c r="L83" s="74">
        <v>1</v>
      </c>
      <c r="M83" s="75">
        <v>4950.2451171875</v>
      </c>
      <c r="N83" s="75">
        <v>3950.780029296875</v>
      </c>
      <c r="O83" s="76"/>
      <c r="P83" s="77"/>
      <c r="Q83" s="77"/>
      <c r="R83" s="89"/>
      <c r="S83" s="48">
        <v>1</v>
      </c>
      <c r="T83" s="48">
        <v>0</v>
      </c>
      <c r="U83" s="49">
        <v>0</v>
      </c>
      <c r="V83" s="49">
        <v>0.043478</v>
      </c>
      <c r="W83" s="49">
        <v>0</v>
      </c>
      <c r="X83" s="49">
        <v>0.578827</v>
      </c>
      <c r="Y83" s="49">
        <v>0</v>
      </c>
      <c r="Z83" s="49">
        <v>0</v>
      </c>
      <c r="AA83" s="72">
        <v>83</v>
      </c>
      <c r="AB83" s="72"/>
      <c r="AC83" s="73"/>
      <c r="AD83" s="79" t="s">
        <v>1011</v>
      </c>
      <c r="AE83" s="79">
        <v>3962</v>
      </c>
      <c r="AF83" s="79">
        <v>3926</v>
      </c>
      <c r="AG83" s="79">
        <v>5769</v>
      </c>
      <c r="AH83" s="79">
        <v>10775</v>
      </c>
      <c r="AI83" s="79"/>
      <c r="AJ83" s="79" t="s">
        <v>1184</v>
      </c>
      <c r="AK83" s="79" t="s">
        <v>1301</v>
      </c>
      <c r="AL83" s="79"/>
      <c r="AM83" s="79"/>
      <c r="AN83" s="81">
        <v>43544.631006944444</v>
      </c>
      <c r="AO83" s="84" t="s">
        <v>1550</v>
      </c>
      <c r="AP83" s="79" t="b">
        <v>1</v>
      </c>
      <c r="AQ83" s="79" t="b">
        <v>0</v>
      </c>
      <c r="AR83" s="79" t="b">
        <v>0</v>
      </c>
      <c r="AS83" s="79"/>
      <c r="AT83" s="79">
        <v>0</v>
      </c>
      <c r="AU83" s="79"/>
      <c r="AV83" s="79" t="b">
        <v>0</v>
      </c>
      <c r="AW83" s="79" t="s">
        <v>1771</v>
      </c>
      <c r="AX83" s="84" t="s">
        <v>1852</v>
      </c>
      <c r="AY83" s="79" t="s">
        <v>65</v>
      </c>
      <c r="AZ83" s="79" t="str">
        <f>REPLACE(INDEX(GroupVertices[Group],MATCH(Vertices[[#This Row],[Vertex]],GroupVertices[Vertex],0)),1,1,"")</f>
        <v>5</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5" t="s">
        <v>356</v>
      </c>
      <c r="B84" s="66"/>
      <c r="C84" s="66"/>
      <c r="D84" s="67">
        <v>150</v>
      </c>
      <c r="E84" s="69"/>
      <c r="F84" s="103" t="s">
        <v>1707</v>
      </c>
      <c r="G84" s="66"/>
      <c r="H84" s="70" t="s">
        <v>356</v>
      </c>
      <c r="I84" s="71"/>
      <c r="J84" s="71"/>
      <c r="K84" s="70" t="s">
        <v>2027</v>
      </c>
      <c r="L84" s="74">
        <v>1</v>
      </c>
      <c r="M84" s="75">
        <v>5016.42724609375</v>
      </c>
      <c r="N84" s="75">
        <v>6908.9892578125</v>
      </c>
      <c r="O84" s="76"/>
      <c r="P84" s="77"/>
      <c r="Q84" s="77"/>
      <c r="R84" s="89"/>
      <c r="S84" s="48">
        <v>1</v>
      </c>
      <c r="T84" s="48">
        <v>0</v>
      </c>
      <c r="U84" s="49">
        <v>0</v>
      </c>
      <c r="V84" s="49">
        <v>0.043478</v>
      </c>
      <c r="W84" s="49">
        <v>0</v>
      </c>
      <c r="X84" s="49">
        <v>0.578827</v>
      </c>
      <c r="Y84" s="49">
        <v>0</v>
      </c>
      <c r="Z84" s="49">
        <v>0</v>
      </c>
      <c r="AA84" s="72">
        <v>84</v>
      </c>
      <c r="AB84" s="72"/>
      <c r="AC84" s="73"/>
      <c r="AD84" s="79" t="s">
        <v>1012</v>
      </c>
      <c r="AE84" s="79">
        <v>554</v>
      </c>
      <c r="AF84" s="79">
        <v>216232</v>
      </c>
      <c r="AG84" s="79">
        <v>1949</v>
      </c>
      <c r="AH84" s="79">
        <v>125</v>
      </c>
      <c r="AI84" s="79"/>
      <c r="AJ84" s="79" t="s">
        <v>1185</v>
      </c>
      <c r="AK84" s="79" t="s">
        <v>1327</v>
      </c>
      <c r="AL84" s="79"/>
      <c r="AM84" s="79"/>
      <c r="AN84" s="81">
        <v>42569.047418981485</v>
      </c>
      <c r="AO84" s="84" t="s">
        <v>1551</v>
      </c>
      <c r="AP84" s="79" t="b">
        <v>0</v>
      </c>
      <c r="AQ84" s="79" t="b">
        <v>0</v>
      </c>
      <c r="AR84" s="79" t="b">
        <v>0</v>
      </c>
      <c r="AS84" s="79"/>
      <c r="AT84" s="79">
        <v>259</v>
      </c>
      <c r="AU84" s="84" t="s">
        <v>1640</v>
      </c>
      <c r="AV84" s="79" t="b">
        <v>0</v>
      </c>
      <c r="AW84" s="79" t="s">
        <v>1771</v>
      </c>
      <c r="AX84" s="84" t="s">
        <v>1853</v>
      </c>
      <c r="AY84" s="79" t="s">
        <v>65</v>
      </c>
      <c r="AZ84" s="79" t="str">
        <f>REPLACE(INDEX(GroupVertices[Group],MATCH(Vertices[[#This Row],[Vertex]],GroupVertices[Vertex],0)),1,1,"")</f>
        <v>5</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5" t="s">
        <v>357</v>
      </c>
      <c r="B85" s="66"/>
      <c r="C85" s="66"/>
      <c r="D85" s="67">
        <v>150</v>
      </c>
      <c r="E85" s="69"/>
      <c r="F85" s="103" t="s">
        <v>1708</v>
      </c>
      <c r="G85" s="66"/>
      <c r="H85" s="70" t="s">
        <v>357</v>
      </c>
      <c r="I85" s="71"/>
      <c r="J85" s="71"/>
      <c r="K85" s="70" t="s">
        <v>2028</v>
      </c>
      <c r="L85" s="74">
        <v>1</v>
      </c>
      <c r="M85" s="75">
        <v>5413.47119140625</v>
      </c>
      <c r="N85" s="75">
        <v>5633.91650390625</v>
      </c>
      <c r="O85" s="76"/>
      <c r="P85" s="77"/>
      <c r="Q85" s="77"/>
      <c r="R85" s="89"/>
      <c r="S85" s="48">
        <v>1</v>
      </c>
      <c r="T85" s="48">
        <v>0</v>
      </c>
      <c r="U85" s="49">
        <v>0</v>
      </c>
      <c r="V85" s="49">
        <v>0.043478</v>
      </c>
      <c r="W85" s="49">
        <v>0</v>
      </c>
      <c r="X85" s="49">
        <v>0.578827</v>
      </c>
      <c r="Y85" s="49">
        <v>0</v>
      </c>
      <c r="Z85" s="49">
        <v>0</v>
      </c>
      <c r="AA85" s="72">
        <v>85</v>
      </c>
      <c r="AB85" s="72"/>
      <c r="AC85" s="73"/>
      <c r="AD85" s="79" t="s">
        <v>1013</v>
      </c>
      <c r="AE85" s="79">
        <v>103671</v>
      </c>
      <c r="AF85" s="79">
        <v>125961</v>
      </c>
      <c r="AG85" s="79">
        <v>561573</v>
      </c>
      <c r="AH85" s="79">
        <v>689292</v>
      </c>
      <c r="AI85" s="79"/>
      <c r="AJ85" s="79" t="s">
        <v>1186</v>
      </c>
      <c r="AK85" s="79" t="s">
        <v>1328</v>
      </c>
      <c r="AL85" s="79"/>
      <c r="AM85" s="79"/>
      <c r="AN85" s="81">
        <v>41501.978842592594</v>
      </c>
      <c r="AO85" s="84" t="s">
        <v>1552</v>
      </c>
      <c r="AP85" s="79" t="b">
        <v>1</v>
      </c>
      <c r="AQ85" s="79" t="b">
        <v>0</v>
      </c>
      <c r="AR85" s="79" t="b">
        <v>0</v>
      </c>
      <c r="AS85" s="79"/>
      <c r="AT85" s="79">
        <v>467</v>
      </c>
      <c r="AU85" s="84" t="s">
        <v>1640</v>
      </c>
      <c r="AV85" s="79" t="b">
        <v>0</v>
      </c>
      <c r="AW85" s="79" t="s">
        <v>1771</v>
      </c>
      <c r="AX85" s="84" t="s">
        <v>1854</v>
      </c>
      <c r="AY85" s="79" t="s">
        <v>65</v>
      </c>
      <c r="AZ85" s="79" t="str">
        <f>REPLACE(INDEX(GroupVertices[Group],MATCH(Vertices[[#This Row],[Vertex]],GroupVertices[Vertex],0)),1,1,"")</f>
        <v>5</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5" t="s">
        <v>358</v>
      </c>
      <c r="B86" s="66"/>
      <c r="C86" s="66"/>
      <c r="D86" s="67">
        <v>150</v>
      </c>
      <c r="E86" s="69"/>
      <c r="F86" s="103" t="s">
        <v>1709</v>
      </c>
      <c r="G86" s="66"/>
      <c r="H86" s="70" t="s">
        <v>358</v>
      </c>
      <c r="I86" s="71"/>
      <c r="J86" s="71"/>
      <c r="K86" s="70" t="s">
        <v>2029</v>
      </c>
      <c r="L86" s="74">
        <v>1</v>
      </c>
      <c r="M86" s="75">
        <v>3745.3984375</v>
      </c>
      <c r="N86" s="75">
        <v>6179.4326171875</v>
      </c>
      <c r="O86" s="76"/>
      <c r="P86" s="77"/>
      <c r="Q86" s="77"/>
      <c r="R86" s="89"/>
      <c r="S86" s="48">
        <v>1</v>
      </c>
      <c r="T86" s="48">
        <v>0</v>
      </c>
      <c r="U86" s="49">
        <v>0</v>
      </c>
      <c r="V86" s="49">
        <v>0.043478</v>
      </c>
      <c r="W86" s="49">
        <v>0</v>
      </c>
      <c r="X86" s="49">
        <v>0.578827</v>
      </c>
      <c r="Y86" s="49">
        <v>0</v>
      </c>
      <c r="Z86" s="49">
        <v>0</v>
      </c>
      <c r="AA86" s="72">
        <v>86</v>
      </c>
      <c r="AB86" s="72"/>
      <c r="AC86" s="73"/>
      <c r="AD86" s="79" t="s">
        <v>1014</v>
      </c>
      <c r="AE86" s="79">
        <v>59678</v>
      </c>
      <c r="AF86" s="79">
        <v>221623</v>
      </c>
      <c r="AG86" s="79">
        <v>186943</v>
      </c>
      <c r="AH86" s="79">
        <v>148759</v>
      </c>
      <c r="AI86" s="79"/>
      <c r="AJ86" s="79" t="s">
        <v>1187</v>
      </c>
      <c r="AK86" s="79" t="s">
        <v>1329</v>
      </c>
      <c r="AL86" s="84" t="s">
        <v>1428</v>
      </c>
      <c r="AM86" s="79"/>
      <c r="AN86" s="81">
        <v>40633.280960648146</v>
      </c>
      <c r="AO86" s="84" t="s">
        <v>1553</v>
      </c>
      <c r="AP86" s="79" t="b">
        <v>1</v>
      </c>
      <c r="AQ86" s="79" t="b">
        <v>0</v>
      </c>
      <c r="AR86" s="79" t="b">
        <v>0</v>
      </c>
      <c r="AS86" s="79"/>
      <c r="AT86" s="79">
        <v>916</v>
      </c>
      <c r="AU86" s="84" t="s">
        <v>1640</v>
      </c>
      <c r="AV86" s="79" t="b">
        <v>0</v>
      </c>
      <c r="AW86" s="79" t="s">
        <v>1771</v>
      </c>
      <c r="AX86" s="84" t="s">
        <v>1855</v>
      </c>
      <c r="AY86" s="79" t="s">
        <v>65</v>
      </c>
      <c r="AZ86" s="79" t="str">
        <f>REPLACE(INDEX(GroupVertices[Group],MATCH(Vertices[[#This Row],[Vertex]],GroupVertices[Vertex],0)),1,1,"")</f>
        <v>5</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5" t="s">
        <v>359</v>
      </c>
      <c r="B87" s="66"/>
      <c r="C87" s="66"/>
      <c r="D87" s="67">
        <v>150</v>
      </c>
      <c r="E87" s="69"/>
      <c r="F87" s="103" t="s">
        <v>1710</v>
      </c>
      <c r="G87" s="66"/>
      <c r="H87" s="70" t="s">
        <v>359</v>
      </c>
      <c r="I87" s="71"/>
      <c r="J87" s="71"/>
      <c r="K87" s="70" t="s">
        <v>2030</v>
      </c>
      <c r="L87" s="74">
        <v>1</v>
      </c>
      <c r="M87" s="75">
        <v>5267.59814453125</v>
      </c>
      <c r="N87" s="75">
        <v>4617.80615234375</v>
      </c>
      <c r="O87" s="76"/>
      <c r="P87" s="77"/>
      <c r="Q87" s="77"/>
      <c r="R87" s="89"/>
      <c r="S87" s="48">
        <v>1</v>
      </c>
      <c r="T87" s="48">
        <v>0</v>
      </c>
      <c r="U87" s="49">
        <v>0</v>
      </c>
      <c r="V87" s="49">
        <v>0.043478</v>
      </c>
      <c r="W87" s="49">
        <v>0</v>
      </c>
      <c r="X87" s="49">
        <v>0.578827</v>
      </c>
      <c r="Y87" s="49">
        <v>0</v>
      </c>
      <c r="Z87" s="49">
        <v>0</v>
      </c>
      <c r="AA87" s="72">
        <v>87</v>
      </c>
      <c r="AB87" s="72"/>
      <c r="AC87" s="73"/>
      <c r="AD87" s="79" t="s">
        <v>1015</v>
      </c>
      <c r="AE87" s="79">
        <v>18932</v>
      </c>
      <c r="AF87" s="79">
        <v>101901</v>
      </c>
      <c r="AG87" s="79">
        <v>29475</v>
      </c>
      <c r="AH87" s="79">
        <v>37860</v>
      </c>
      <c r="AI87" s="79"/>
      <c r="AJ87" s="79" t="s">
        <v>1188</v>
      </c>
      <c r="AK87" s="79" t="s">
        <v>1330</v>
      </c>
      <c r="AL87" s="84" t="s">
        <v>1429</v>
      </c>
      <c r="AM87" s="79"/>
      <c r="AN87" s="81">
        <v>41207.29677083333</v>
      </c>
      <c r="AO87" s="84" t="s">
        <v>1554</v>
      </c>
      <c r="AP87" s="79" t="b">
        <v>0</v>
      </c>
      <c r="AQ87" s="79" t="b">
        <v>0</v>
      </c>
      <c r="AR87" s="79" t="b">
        <v>0</v>
      </c>
      <c r="AS87" s="79"/>
      <c r="AT87" s="79">
        <v>371</v>
      </c>
      <c r="AU87" s="84" t="s">
        <v>1643</v>
      </c>
      <c r="AV87" s="79" t="b">
        <v>0</v>
      </c>
      <c r="AW87" s="79" t="s">
        <v>1771</v>
      </c>
      <c r="AX87" s="84" t="s">
        <v>1856</v>
      </c>
      <c r="AY87" s="79" t="s">
        <v>65</v>
      </c>
      <c r="AZ87" s="79" t="str">
        <f>REPLACE(INDEX(GroupVertices[Group],MATCH(Vertices[[#This Row],[Vertex]],GroupVertices[Vertex],0)),1,1,"")</f>
        <v>5</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5" t="s">
        <v>360</v>
      </c>
      <c r="B88" s="66"/>
      <c r="C88" s="66"/>
      <c r="D88" s="67">
        <v>150</v>
      </c>
      <c r="E88" s="69"/>
      <c r="F88" s="103" t="s">
        <v>1711</v>
      </c>
      <c r="G88" s="66"/>
      <c r="H88" s="70" t="s">
        <v>360</v>
      </c>
      <c r="I88" s="71"/>
      <c r="J88" s="71"/>
      <c r="K88" s="70" t="s">
        <v>2031</v>
      </c>
      <c r="L88" s="74">
        <v>1</v>
      </c>
      <c r="M88" s="75">
        <v>4970.21484375</v>
      </c>
      <c r="N88" s="75">
        <v>5971.87158203125</v>
      </c>
      <c r="O88" s="76"/>
      <c r="P88" s="77"/>
      <c r="Q88" s="77"/>
      <c r="R88" s="89"/>
      <c r="S88" s="48">
        <v>1</v>
      </c>
      <c r="T88" s="48">
        <v>0</v>
      </c>
      <c r="U88" s="49">
        <v>0</v>
      </c>
      <c r="V88" s="49">
        <v>0.043478</v>
      </c>
      <c r="W88" s="49">
        <v>0</v>
      </c>
      <c r="X88" s="49">
        <v>0.578827</v>
      </c>
      <c r="Y88" s="49">
        <v>0</v>
      </c>
      <c r="Z88" s="49">
        <v>0</v>
      </c>
      <c r="AA88" s="72">
        <v>88</v>
      </c>
      <c r="AB88" s="72"/>
      <c r="AC88" s="73"/>
      <c r="AD88" s="79" t="s">
        <v>1016</v>
      </c>
      <c r="AE88" s="79">
        <v>16719</v>
      </c>
      <c r="AF88" s="79">
        <v>16568</v>
      </c>
      <c r="AG88" s="79">
        <v>20013</v>
      </c>
      <c r="AH88" s="79">
        <v>8680</v>
      </c>
      <c r="AI88" s="79"/>
      <c r="AJ88" s="79" t="s">
        <v>1189</v>
      </c>
      <c r="AK88" s="79" t="s">
        <v>1327</v>
      </c>
      <c r="AL88" s="79"/>
      <c r="AM88" s="79"/>
      <c r="AN88" s="81">
        <v>41139.854837962965</v>
      </c>
      <c r="AO88" s="84" t="s">
        <v>1555</v>
      </c>
      <c r="AP88" s="79" t="b">
        <v>1</v>
      </c>
      <c r="AQ88" s="79" t="b">
        <v>0</v>
      </c>
      <c r="AR88" s="79" t="b">
        <v>1</v>
      </c>
      <c r="AS88" s="79"/>
      <c r="AT88" s="79">
        <v>3</v>
      </c>
      <c r="AU88" s="84" t="s">
        <v>1640</v>
      </c>
      <c r="AV88" s="79" t="b">
        <v>0</v>
      </c>
      <c r="AW88" s="79" t="s">
        <v>1771</v>
      </c>
      <c r="AX88" s="84" t="s">
        <v>1857</v>
      </c>
      <c r="AY88" s="79" t="s">
        <v>65</v>
      </c>
      <c r="AZ88" s="79" t="str">
        <f>REPLACE(INDEX(GroupVertices[Group],MATCH(Vertices[[#This Row],[Vertex]],GroupVertices[Vertex],0)),1,1,"")</f>
        <v>5</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5" t="s">
        <v>361</v>
      </c>
      <c r="B89" s="66"/>
      <c r="C89" s="66"/>
      <c r="D89" s="67">
        <v>150</v>
      </c>
      <c r="E89" s="69"/>
      <c r="F89" s="103" t="s">
        <v>1712</v>
      </c>
      <c r="G89" s="66"/>
      <c r="H89" s="70" t="s">
        <v>361</v>
      </c>
      <c r="I89" s="71"/>
      <c r="J89" s="71"/>
      <c r="K89" s="70" t="s">
        <v>2032</v>
      </c>
      <c r="L89" s="74">
        <v>1</v>
      </c>
      <c r="M89" s="75">
        <v>4494.8818359375</v>
      </c>
      <c r="N89" s="75">
        <v>7094.666015625</v>
      </c>
      <c r="O89" s="76"/>
      <c r="P89" s="77"/>
      <c r="Q89" s="77"/>
      <c r="R89" s="89"/>
      <c r="S89" s="48">
        <v>1</v>
      </c>
      <c r="T89" s="48">
        <v>0</v>
      </c>
      <c r="U89" s="49">
        <v>0</v>
      </c>
      <c r="V89" s="49">
        <v>0.043478</v>
      </c>
      <c r="W89" s="49">
        <v>0</v>
      </c>
      <c r="X89" s="49">
        <v>0.578827</v>
      </c>
      <c r="Y89" s="49">
        <v>0</v>
      </c>
      <c r="Z89" s="49">
        <v>0</v>
      </c>
      <c r="AA89" s="72">
        <v>89</v>
      </c>
      <c r="AB89" s="72"/>
      <c r="AC89" s="73"/>
      <c r="AD89" s="79" t="s">
        <v>1017</v>
      </c>
      <c r="AE89" s="79">
        <v>4504</v>
      </c>
      <c r="AF89" s="79">
        <v>3624</v>
      </c>
      <c r="AG89" s="79">
        <v>1345</v>
      </c>
      <c r="AH89" s="79">
        <v>1981</v>
      </c>
      <c r="AI89" s="79"/>
      <c r="AJ89" s="79" t="s">
        <v>1190</v>
      </c>
      <c r="AK89" s="79" t="s">
        <v>1331</v>
      </c>
      <c r="AL89" s="79"/>
      <c r="AM89" s="79"/>
      <c r="AN89" s="81">
        <v>39972.66465277778</v>
      </c>
      <c r="AO89" s="84" t="s">
        <v>1556</v>
      </c>
      <c r="AP89" s="79" t="b">
        <v>0</v>
      </c>
      <c r="AQ89" s="79" t="b">
        <v>0</v>
      </c>
      <c r="AR89" s="79" t="b">
        <v>0</v>
      </c>
      <c r="AS89" s="79"/>
      <c r="AT89" s="79">
        <v>1</v>
      </c>
      <c r="AU89" s="84" t="s">
        <v>1640</v>
      </c>
      <c r="AV89" s="79" t="b">
        <v>0</v>
      </c>
      <c r="AW89" s="79" t="s">
        <v>1771</v>
      </c>
      <c r="AX89" s="84" t="s">
        <v>1858</v>
      </c>
      <c r="AY89" s="79" t="s">
        <v>65</v>
      </c>
      <c r="AZ89" s="79" t="str">
        <f>REPLACE(INDEX(GroupVertices[Group],MATCH(Vertices[[#This Row],[Vertex]],GroupVertices[Vertex],0)),1,1,"")</f>
        <v>5</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5" t="s">
        <v>267</v>
      </c>
      <c r="B90" s="66"/>
      <c r="C90" s="66"/>
      <c r="D90" s="67">
        <v>150</v>
      </c>
      <c r="E90" s="69"/>
      <c r="F90" s="103" t="s">
        <v>546</v>
      </c>
      <c r="G90" s="66"/>
      <c r="H90" s="70" t="s">
        <v>267</v>
      </c>
      <c r="I90" s="71"/>
      <c r="J90" s="71"/>
      <c r="K90" s="70" t="s">
        <v>2033</v>
      </c>
      <c r="L90" s="74">
        <v>1</v>
      </c>
      <c r="M90" s="75">
        <v>1205.63330078125</v>
      </c>
      <c r="N90" s="75">
        <v>5479.8291015625</v>
      </c>
      <c r="O90" s="76"/>
      <c r="P90" s="77"/>
      <c r="Q90" s="77"/>
      <c r="R90" s="89"/>
      <c r="S90" s="48">
        <v>0</v>
      </c>
      <c r="T90" s="48">
        <v>1</v>
      </c>
      <c r="U90" s="49">
        <v>0</v>
      </c>
      <c r="V90" s="49">
        <v>0.002481</v>
      </c>
      <c r="W90" s="49">
        <v>0.013816</v>
      </c>
      <c r="X90" s="49">
        <v>0.440848</v>
      </c>
      <c r="Y90" s="49">
        <v>0</v>
      </c>
      <c r="Z90" s="49">
        <v>0</v>
      </c>
      <c r="AA90" s="72">
        <v>90</v>
      </c>
      <c r="AB90" s="72"/>
      <c r="AC90" s="73"/>
      <c r="AD90" s="79" t="s">
        <v>1018</v>
      </c>
      <c r="AE90" s="79">
        <v>318</v>
      </c>
      <c r="AF90" s="79">
        <v>143</v>
      </c>
      <c r="AG90" s="79">
        <v>30262</v>
      </c>
      <c r="AH90" s="79">
        <v>3922</v>
      </c>
      <c r="AI90" s="79"/>
      <c r="AJ90" s="79" t="s">
        <v>1191</v>
      </c>
      <c r="AK90" s="79"/>
      <c r="AL90" s="84" t="s">
        <v>1430</v>
      </c>
      <c r="AM90" s="79"/>
      <c r="AN90" s="81">
        <v>39819.12579861111</v>
      </c>
      <c r="AO90" s="84" t="s">
        <v>1557</v>
      </c>
      <c r="AP90" s="79" t="b">
        <v>1</v>
      </c>
      <c r="AQ90" s="79" t="b">
        <v>0</v>
      </c>
      <c r="AR90" s="79" t="b">
        <v>1</v>
      </c>
      <c r="AS90" s="79"/>
      <c r="AT90" s="79">
        <v>8</v>
      </c>
      <c r="AU90" s="84" t="s">
        <v>1640</v>
      </c>
      <c r="AV90" s="79" t="b">
        <v>0</v>
      </c>
      <c r="AW90" s="79" t="s">
        <v>1771</v>
      </c>
      <c r="AX90" s="84" t="s">
        <v>1859</v>
      </c>
      <c r="AY90" s="79" t="s">
        <v>66</v>
      </c>
      <c r="AZ90" s="79" t="str">
        <f>REPLACE(INDEX(GroupVertices[Group],MATCH(Vertices[[#This Row],[Vertex]],GroupVertices[Vertex],0)),1,1,"")</f>
        <v>1</v>
      </c>
      <c r="BA90" s="48">
        <v>0</v>
      </c>
      <c r="BB90" s="49">
        <v>0</v>
      </c>
      <c r="BC90" s="48">
        <v>0</v>
      </c>
      <c r="BD90" s="49">
        <v>0</v>
      </c>
      <c r="BE90" s="48">
        <v>0</v>
      </c>
      <c r="BF90" s="49">
        <v>0</v>
      </c>
      <c r="BG90" s="48">
        <v>2</v>
      </c>
      <c r="BH90" s="49">
        <v>100</v>
      </c>
      <c r="BI90" s="48">
        <v>2</v>
      </c>
      <c r="BJ90" s="48" t="s">
        <v>499</v>
      </c>
      <c r="BK90" s="48" t="s">
        <v>499</v>
      </c>
      <c r="BL90" s="48" t="s">
        <v>504</v>
      </c>
      <c r="BM90" s="48" t="s">
        <v>504</v>
      </c>
      <c r="BN90" s="48"/>
      <c r="BO90" s="48"/>
      <c r="BP90" s="131" t="s">
        <v>3044</v>
      </c>
      <c r="BQ90" s="131" t="s">
        <v>3044</v>
      </c>
      <c r="BR90" s="131" t="s">
        <v>3156</v>
      </c>
      <c r="BS90" s="131" t="s">
        <v>3156</v>
      </c>
      <c r="BT90" s="2"/>
      <c r="BU90" s="3"/>
      <c r="BV90" s="3"/>
      <c r="BW90" s="3"/>
      <c r="BX90" s="3"/>
    </row>
    <row r="91" spans="1:76" ht="15">
      <c r="A91" s="65" t="s">
        <v>268</v>
      </c>
      <c r="B91" s="66"/>
      <c r="C91" s="66"/>
      <c r="D91" s="67">
        <v>150</v>
      </c>
      <c r="E91" s="69"/>
      <c r="F91" s="103" t="s">
        <v>547</v>
      </c>
      <c r="G91" s="66"/>
      <c r="H91" s="70" t="s">
        <v>268</v>
      </c>
      <c r="I91" s="71"/>
      <c r="J91" s="71"/>
      <c r="K91" s="70" t="s">
        <v>2034</v>
      </c>
      <c r="L91" s="74">
        <v>1</v>
      </c>
      <c r="M91" s="75">
        <v>3066.635009765625</v>
      </c>
      <c r="N91" s="75">
        <v>7348.66259765625</v>
      </c>
      <c r="O91" s="76"/>
      <c r="P91" s="77"/>
      <c r="Q91" s="77"/>
      <c r="R91" s="89"/>
      <c r="S91" s="48">
        <v>0</v>
      </c>
      <c r="T91" s="48">
        <v>1</v>
      </c>
      <c r="U91" s="49">
        <v>0</v>
      </c>
      <c r="V91" s="49">
        <v>0.002481</v>
      </c>
      <c r="W91" s="49">
        <v>0.013816</v>
      </c>
      <c r="X91" s="49">
        <v>0.440848</v>
      </c>
      <c r="Y91" s="49">
        <v>0</v>
      </c>
      <c r="Z91" s="49">
        <v>0</v>
      </c>
      <c r="AA91" s="72">
        <v>91</v>
      </c>
      <c r="AB91" s="72"/>
      <c r="AC91" s="73"/>
      <c r="AD91" s="79" t="s">
        <v>1019</v>
      </c>
      <c r="AE91" s="79">
        <v>1143</v>
      </c>
      <c r="AF91" s="79">
        <v>752</v>
      </c>
      <c r="AG91" s="79">
        <v>8065</v>
      </c>
      <c r="AH91" s="79">
        <v>2497</v>
      </c>
      <c r="AI91" s="79"/>
      <c r="AJ91" s="79" t="s">
        <v>1192</v>
      </c>
      <c r="AK91" s="79" t="s">
        <v>1332</v>
      </c>
      <c r="AL91" s="79"/>
      <c r="AM91" s="79"/>
      <c r="AN91" s="81">
        <v>43444.97740740741</v>
      </c>
      <c r="AO91" s="84" t="s">
        <v>1558</v>
      </c>
      <c r="AP91" s="79" t="b">
        <v>1</v>
      </c>
      <c r="AQ91" s="79" t="b">
        <v>0</v>
      </c>
      <c r="AR91" s="79" t="b">
        <v>1</v>
      </c>
      <c r="AS91" s="79"/>
      <c r="AT91" s="79">
        <v>0</v>
      </c>
      <c r="AU91" s="79"/>
      <c r="AV91" s="79" t="b">
        <v>0</v>
      </c>
      <c r="AW91" s="79" t="s">
        <v>1771</v>
      </c>
      <c r="AX91" s="84" t="s">
        <v>1860</v>
      </c>
      <c r="AY91" s="79" t="s">
        <v>66</v>
      </c>
      <c r="AZ91" s="79" t="str">
        <f>REPLACE(INDEX(GroupVertices[Group],MATCH(Vertices[[#This Row],[Vertex]],GroupVertices[Vertex],0)),1,1,"")</f>
        <v>1</v>
      </c>
      <c r="BA91" s="48">
        <v>0</v>
      </c>
      <c r="BB91" s="49">
        <v>0</v>
      </c>
      <c r="BC91" s="48">
        <v>0</v>
      </c>
      <c r="BD91" s="49">
        <v>0</v>
      </c>
      <c r="BE91" s="48">
        <v>0</v>
      </c>
      <c r="BF91" s="49">
        <v>0</v>
      </c>
      <c r="BG91" s="48">
        <v>21</v>
      </c>
      <c r="BH91" s="49">
        <v>100</v>
      </c>
      <c r="BI91" s="48">
        <v>21</v>
      </c>
      <c r="BJ91" s="48" t="s">
        <v>500</v>
      </c>
      <c r="BK91" s="48" t="s">
        <v>500</v>
      </c>
      <c r="BL91" s="48" t="s">
        <v>504</v>
      </c>
      <c r="BM91" s="48" t="s">
        <v>504</v>
      </c>
      <c r="BN91" s="48"/>
      <c r="BO91" s="48"/>
      <c r="BP91" s="131" t="s">
        <v>3045</v>
      </c>
      <c r="BQ91" s="131" t="s">
        <v>3045</v>
      </c>
      <c r="BR91" s="131" t="s">
        <v>3157</v>
      </c>
      <c r="BS91" s="131" t="s">
        <v>3157</v>
      </c>
      <c r="BT91" s="2"/>
      <c r="BU91" s="3"/>
      <c r="BV91" s="3"/>
      <c r="BW91" s="3"/>
      <c r="BX91" s="3"/>
    </row>
    <row r="92" spans="1:76" ht="15">
      <c r="A92" s="65" t="s">
        <v>269</v>
      </c>
      <c r="B92" s="66"/>
      <c r="C92" s="66"/>
      <c r="D92" s="67">
        <v>633.8749449581683</v>
      </c>
      <c r="E92" s="69"/>
      <c r="F92" s="103" t="s">
        <v>548</v>
      </c>
      <c r="G92" s="66"/>
      <c r="H92" s="70" t="s">
        <v>269</v>
      </c>
      <c r="I92" s="71"/>
      <c r="J92" s="71"/>
      <c r="K92" s="70" t="s">
        <v>2035</v>
      </c>
      <c r="L92" s="74">
        <v>5692.507881990313</v>
      </c>
      <c r="M92" s="75">
        <v>6355.69091796875</v>
      </c>
      <c r="N92" s="75">
        <v>6324.62158203125</v>
      </c>
      <c r="O92" s="76"/>
      <c r="P92" s="77"/>
      <c r="Q92" s="77"/>
      <c r="R92" s="89"/>
      <c r="S92" s="48">
        <v>0</v>
      </c>
      <c r="T92" s="48">
        <v>7</v>
      </c>
      <c r="U92" s="49">
        <v>6464</v>
      </c>
      <c r="V92" s="49">
        <v>0.002985</v>
      </c>
      <c r="W92" s="49">
        <v>0.015348</v>
      </c>
      <c r="X92" s="49">
        <v>2.709648</v>
      </c>
      <c r="Y92" s="49">
        <v>0</v>
      </c>
      <c r="Z92" s="49">
        <v>0</v>
      </c>
      <c r="AA92" s="72">
        <v>92</v>
      </c>
      <c r="AB92" s="72"/>
      <c r="AC92" s="73"/>
      <c r="AD92" s="79" t="s">
        <v>1020</v>
      </c>
      <c r="AE92" s="79">
        <v>830</v>
      </c>
      <c r="AF92" s="79">
        <v>800</v>
      </c>
      <c r="AG92" s="79">
        <v>13917</v>
      </c>
      <c r="AH92" s="79">
        <v>12165</v>
      </c>
      <c r="AI92" s="79"/>
      <c r="AJ92" s="79" t="s">
        <v>1193</v>
      </c>
      <c r="AK92" s="79" t="s">
        <v>1333</v>
      </c>
      <c r="AL92" s="79"/>
      <c r="AM92" s="79"/>
      <c r="AN92" s="81">
        <v>40582.01986111111</v>
      </c>
      <c r="AO92" s="84" t="s">
        <v>1559</v>
      </c>
      <c r="AP92" s="79" t="b">
        <v>1</v>
      </c>
      <c r="AQ92" s="79" t="b">
        <v>0</v>
      </c>
      <c r="AR92" s="79" t="b">
        <v>1</v>
      </c>
      <c r="AS92" s="79"/>
      <c r="AT92" s="79">
        <v>15</v>
      </c>
      <c r="AU92" s="84" t="s">
        <v>1640</v>
      </c>
      <c r="AV92" s="79" t="b">
        <v>0</v>
      </c>
      <c r="AW92" s="79" t="s">
        <v>1771</v>
      </c>
      <c r="AX92" s="84" t="s">
        <v>1861</v>
      </c>
      <c r="AY92" s="79" t="s">
        <v>66</v>
      </c>
      <c r="AZ92" s="79" t="str">
        <f>REPLACE(INDEX(GroupVertices[Group],MATCH(Vertices[[#This Row],[Vertex]],GroupVertices[Vertex],0)),1,1,"")</f>
        <v>7</v>
      </c>
      <c r="BA92" s="48">
        <v>0</v>
      </c>
      <c r="BB92" s="49">
        <v>0</v>
      </c>
      <c r="BC92" s="48">
        <v>0</v>
      </c>
      <c r="BD92" s="49">
        <v>0</v>
      </c>
      <c r="BE92" s="48">
        <v>0</v>
      </c>
      <c r="BF92" s="49">
        <v>0</v>
      </c>
      <c r="BG92" s="48">
        <v>45</v>
      </c>
      <c r="BH92" s="49">
        <v>100</v>
      </c>
      <c r="BI92" s="48">
        <v>45</v>
      </c>
      <c r="BJ92" s="48" t="s">
        <v>499</v>
      </c>
      <c r="BK92" s="48" t="s">
        <v>499</v>
      </c>
      <c r="BL92" s="48" t="s">
        <v>504</v>
      </c>
      <c r="BM92" s="48" t="s">
        <v>504</v>
      </c>
      <c r="BN92" s="48" t="s">
        <v>507</v>
      </c>
      <c r="BO92" s="48" t="s">
        <v>507</v>
      </c>
      <c r="BP92" s="131" t="s">
        <v>3046</v>
      </c>
      <c r="BQ92" s="131" t="s">
        <v>3046</v>
      </c>
      <c r="BR92" s="131" t="s">
        <v>3158</v>
      </c>
      <c r="BS92" s="131" t="s">
        <v>3158</v>
      </c>
      <c r="BT92" s="2"/>
      <c r="BU92" s="3"/>
      <c r="BV92" s="3"/>
      <c r="BW92" s="3"/>
      <c r="BX92" s="3"/>
    </row>
    <row r="93" spans="1:76" ht="15">
      <c r="A93" s="65" t="s">
        <v>362</v>
      </c>
      <c r="B93" s="66"/>
      <c r="C93" s="66"/>
      <c r="D93" s="67">
        <v>150</v>
      </c>
      <c r="E93" s="69"/>
      <c r="F93" s="103" t="s">
        <v>1713</v>
      </c>
      <c r="G93" s="66"/>
      <c r="H93" s="70" t="s">
        <v>362</v>
      </c>
      <c r="I93" s="71"/>
      <c r="J93" s="71"/>
      <c r="K93" s="70" t="s">
        <v>2036</v>
      </c>
      <c r="L93" s="74">
        <v>1</v>
      </c>
      <c r="M93" s="75">
        <v>7334.72314453125</v>
      </c>
      <c r="N93" s="75">
        <v>6385.0556640625</v>
      </c>
      <c r="O93" s="76"/>
      <c r="P93" s="77"/>
      <c r="Q93" s="77"/>
      <c r="R93" s="89"/>
      <c r="S93" s="48">
        <v>1</v>
      </c>
      <c r="T93" s="48">
        <v>0</v>
      </c>
      <c r="U93" s="49">
        <v>0</v>
      </c>
      <c r="V93" s="49">
        <v>0.002208</v>
      </c>
      <c r="W93" s="49">
        <v>0.001964</v>
      </c>
      <c r="X93" s="49">
        <v>0.479029</v>
      </c>
      <c r="Y93" s="49">
        <v>0</v>
      </c>
      <c r="Z93" s="49">
        <v>0</v>
      </c>
      <c r="AA93" s="72">
        <v>93</v>
      </c>
      <c r="AB93" s="72"/>
      <c r="AC93" s="73"/>
      <c r="AD93" s="79" t="s">
        <v>1021</v>
      </c>
      <c r="AE93" s="79">
        <v>1341</v>
      </c>
      <c r="AF93" s="79">
        <v>376706</v>
      </c>
      <c r="AG93" s="79">
        <v>70470</v>
      </c>
      <c r="AH93" s="79">
        <v>26617</v>
      </c>
      <c r="AI93" s="79"/>
      <c r="AJ93" s="79" t="s">
        <v>1194</v>
      </c>
      <c r="AK93" s="79" t="s">
        <v>1334</v>
      </c>
      <c r="AL93" s="79"/>
      <c r="AM93" s="79"/>
      <c r="AN93" s="81">
        <v>39922.673854166664</v>
      </c>
      <c r="AO93" s="84" t="s">
        <v>1560</v>
      </c>
      <c r="AP93" s="79" t="b">
        <v>1</v>
      </c>
      <c r="AQ93" s="79" t="b">
        <v>0</v>
      </c>
      <c r="AR93" s="79" t="b">
        <v>0</v>
      </c>
      <c r="AS93" s="79"/>
      <c r="AT93" s="79">
        <v>3760</v>
      </c>
      <c r="AU93" s="84" t="s">
        <v>1640</v>
      </c>
      <c r="AV93" s="79" t="b">
        <v>1</v>
      </c>
      <c r="AW93" s="79" t="s">
        <v>1771</v>
      </c>
      <c r="AX93" s="84" t="s">
        <v>1862</v>
      </c>
      <c r="AY93" s="79" t="s">
        <v>65</v>
      </c>
      <c r="AZ93" s="79" t="str">
        <f>REPLACE(INDEX(GroupVertices[Group],MATCH(Vertices[[#This Row],[Vertex]],GroupVertices[Vertex],0)),1,1,"")</f>
        <v>7</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5" t="s">
        <v>363</v>
      </c>
      <c r="B94" s="66"/>
      <c r="C94" s="66"/>
      <c r="D94" s="67">
        <v>150</v>
      </c>
      <c r="E94" s="69"/>
      <c r="F94" s="103" t="s">
        <v>1714</v>
      </c>
      <c r="G94" s="66"/>
      <c r="H94" s="70" t="s">
        <v>363</v>
      </c>
      <c r="I94" s="71"/>
      <c r="J94" s="71"/>
      <c r="K94" s="70" t="s">
        <v>2037</v>
      </c>
      <c r="L94" s="74">
        <v>1</v>
      </c>
      <c r="M94" s="75">
        <v>5607.65771484375</v>
      </c>
      <c r="N94" s="75">
        <v>5811.3564453125</v>
      </c>
      <c r="O94" s="76"/>
      <c r="P94" s="77"/>
      <c r="Q94" s="77"/>
      <c r="R94" s="89"/>
      <c r="S94" s="48">
        <v>1</v>
      </c>
      <c r="T94" s="48">
        <v>0</v>
      </c>
      <c r="U94" s="49">
        <v>0</v>
      </c>
      <c r="V94" s="49">
        <v>0.002208</v>
      </c>
      <c r="W94" s="49">
        <v>0.001964</v>
      </c>
      <c r="X94" s="49">
        <v>0.479029</v>
      </c>
      <c r="Y94" s="49">
        <v>0</v>
      </c>
      <c r="Z94" s="49">
        <v>0</v>
      </c>
      <c r="AA94" s="72">
        <v>94</v>
      </c>
      <c r="AB94" s="72"/>
      <c r="AC94" s="73"/>
      <c r="AD94" s="79" t="s">
        <v>1022</v>
      </c>
      <c r="AE94" s="79">
        <v>1585</v>
      </c>
      <c r="AF94" s="79">
        <v>5183899</v>
      </c>
      <c r="AG94" s="79">
        <v>8798</v>
      </c>
      <c r="AH94" s="79">
        <v>15320</v>
      </c>
      <c r="AI94" s="79"/>
      <c r="AJ94" s="79" t="s">
        <v>1195</v>
      </c>
      <c r="AK94" s="79" t="s">
        <v>1335</v>
      </c>
      <c r="AL94" s="84" t="s">
        <v>1431</v>
      </c>
      <c r="AM94" s="79"/>
      <c r="AN94" s="81">
        <v>40296.94351851852</v>
      </c>
      <c r="AO94" s="84" t="s">
        <v>1561</v>
      </c>
      <c r="AP94" s="79" t="b">
        <v>0</v>
      </c>
      <c r="AQ94" s="79" t="b">
        <v>0</v>
      </c>
      <c r="AR94" s="79" t="b">
        <v>0</v>
      </c>
      <c r="AS94" s="79"/>
      <c r="AT94" s="79">
        <v>13996</v>
      </c>
      <c r="AU94" s="84" t="s">
        <v>1640</v>
      </c>
      <c r="AV94" s="79" t="b">
        <v>1</v>
      </c>
      <c r="AW94" s="79" t="s">
        <v>1771</v>
      </c>
      <c r="AX94" s="84" t="s">
        <v>1863</v>
      </c>
      <c r="AY94" s="79" t="s">
        <v>65</v>
      </c>
      <c r="AZ94" s="79" t="str">
        <f>REPLACE(INDEX(GroupVertices[Group],MATCH(Vertices[[#This Row],[Vertex]],GroupVertices[Vertex],0)),1,1,"")</f>
        <v>7</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5" t="s">
        <v>364</v>
      </c>
      <c r="B95" s="66"/>
      <c r="C95" s="66"/>
      <c r="D95" s="67">
        <v>150</v>
      </c>
      <c r="E95" s="69"/>
      <c r="F95" s="103" t="s">
        <v>1715</v>
      </c>
      <c r="G95" s="66"/>
      <c r="H95" s="70" t="s">
        <v>364</v>
      </c>
      <c r="I95" s="71"/>
      <c r="J95" s="71"/>
      <c r="K95" s="70" t="s">
        <v>2038</v>
      </c>
      <c r="L95" s="74">
        <v>1</v>
      </c>
      <c r="M95" s="75">
        <v>6729.455078125</v>
      </c>
      <c r="N95" s="75">
        <v>5591.92626953125</v>
      </c>
      <c r="O95" s="76"/>
      <c r="P95" s="77"/>
      <c r="Q95" s="77"/>
      <c r="R95" s="89"/>
      <c r="S95" s="48">
        <v>1</v>
      </c>
      <c r="T95" s="48">
        <v>0</v>
      </c>
      <c r="U95" s="49">
        <v>0</v>
      </c>
      <c r="V95" s="49">
        <v>0.002208</v>
      </c>
      <c r="W95" s="49">
        <v>0.001964</v>
      </c>
      <c r="X95" s="49">
        <v>0.479029</v>
      </c>
      <c r="Y95" s="49">
        <v>0</v>
      </c>
      <c r="Z95" s="49">
        <v>0</v>
      </c>
      <c r="AA95" s="72">
        <v>95</v>
      </c>
      <c r="AB95" s="72"/>
      <c r="AC95" s="73"/>
      <c r="AD95" s="79" t="s">
        <v>1023</v>
      </c>
      <c r="AE95" s="79">
        <v>54</v>
      </c>
      <c r="AF95" s="79">
        <v>28980</v>
      </c>
      <c r="AG95" s="79">
        <v>376</v>
      </c>
      <c r="AH95" s="79">
        <v>6</v>
      </c>
      <c r="AI95" s="79"/>
      <c r="AJ95" s="79" t="s">
        <v>1196</v>
      </c>
      <c r="AK95" s="79"/>
      <c r="AL95" s="84" t="s">
        <v>1432</v>
      </c>
      <c r="AM95" s="79"/>
      <c r="AN95" s="81">
        <v>41533.88076388889</v>
      </c>
      <c r="AO95" s="84" t="s">
        <v>1562</v>
      </c>
      <c r="AP95" s="79" t="b">
        <v>0</v>
      </c>
      <c r="AQ95" s="79" t="b">
        <v>0</v>
      </c>
      <c r="AR95" s="79" t="b">
        <v>0</v>
      </c>
      <c r="AS95" s="79"/>
      <c r="AT95" s="79">
        <v>638</v>
      </c>
      <c r="AU95" s="84" t="s">
        <v>1640</v>
      </c>
      <c r="AV95" s="79" t="b">
        <v>1</v>
      </c>
      <c r="AW95" s="79" t="s">
        <v>1771</v>
      </c>
      <c r="AX95" s="84" t="s">
        <v>1864</v>
      </c>
      <c r="AY95" s="79" t="s">
        <v>65</v>
      </c>
      <c r="AZ95" s="79" t="str">
        <f>REPLACE(INDEX(GroupVertices[Group],MATCH(Vertices[[#This Row],[Vertex]],GroupVertices[Vertex],0)),1,1,"")</f>
        <v>7</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5" t="s">
        <v>365</v>
      </c>
      <c r="B96" s="66"/>
      <c r="C96" s="66"/>
      <c r="D96" s="67">
        <v>150</v>
      </c>
      <c r="E96" s="69"/>
      <c r="F96" s="103" t="s">
        <v>1716</v>
      </c>
      <c r="G96" s="66"/>
      <c r="H96" s="70" t="s">
        <v>365</v>
      </c>
      <c r="I96" s="71"/>
      <c r="J96" s="71"/>
      <c r="K96" s="70" t="s">
        <v>2039</v>
      </c>
      <c r="L96" s="74">
        <v>1</v>
      </c>
      <c r="M96" s="75">
        <v>5519.61767578125</v>
      </c>
      <c r="N96" s="75">
        <v>6740.10107421875</v>
      </c>
      <c r="O96" s="76"/>
      <c r="P96" s="77"/>
      <c r="Q96" s="77"/>
      <c r="R96" s="89"/>
      <c r="S96" s="48">
        <v>1</v>
      </c>
      <c r="T96" s="48">
        <v>0</v>
      </c>
      <c r="U96" s="49">
        <v>0</v>
      </c>
      <c r="V96" s="49">
        <v>0.002208</v>
      </c>
      <c r="W96" s="49">
        <v>0.001964</v>
      </c>
      <c r="X96" s="49">
        <v>0.479029</v>
      </c>
      <c r="Y96" s="49">
        <v>0</v>
      </c>
      <c r="Z96" s="49">
        <v>0</v>
      </c>
      <c r="AA96" s="72">
        <v>96</v>
      </c>
      <c r="AB96" s="72"/>
      <c r="AC96" s="73"/>
      <c r="AD96" s="79" t="s">
        <v>1024</v>
      </c>
      <c r="AE96" s="79">
        <v>3</v>
      </c>
      <c r="AF96" s="79">
        <v>70376</v>
      </c>
      <c r="AG96" s="79">
        <v>601</v>
      </c>
      <c r="AH96" s="79">
        <v>49</v>
      </c>
      <c r="AI96" s="79"/>
      <c r="AJ96" s="79" t="s">
        <v>1197</v>
      </c>
      <c r="AK96" s="79" t="s">
        <v>903</v>
      </c>
      <c r="AL96" s="84" t="s">
        <v>1433</v>
      </c>
      <c r="AM96" s="79"/>
      <c r="AN96" s="81">
        <v>42480.60152777778</v>
      </c>
      <c r="AO96" s="84" t="s">
        <v>1563</v>
      </c>
      <c r="AP96" s="79" t="b">
        <v>0</v>
      </c>
      <c r="AQ96" s="79" t="b">
        <v>0</v>
      </c>
      <c r="AR96" s="79" t="b">
        <v>0</v>
      </c>
      <c r="AS96" s="79"/>
      <c r="AT96" s="79">
        <v>612</v>
      </c>
      <c r="AU96" s="84" t="s">
        <v>1640</v>
      </c>
      <c r="AV96" s="79" t="b">
        <v>1</v>
      </c>
      <c r="AW96" s="79" t="s">
        <v>1771</v>
      </c>
      <c r="AX96" s="84" t="s">
        <v>1865</v>
      </c>
      <c r="AY96" s="79" t="s">
        <v>65</v>
      </c>
      <c r="AZ96" s="79" t="str">
        <f>REPLACE(INDEX(GroupVertices[Group],MATCH(Vertices[[#This Row],[Vertex]],GroupVertices[Vertex],0)),1,1,"")</f>
        <v>7</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5" t="s">
        <v>366</v>
      </c>
      <c r="B97" s="66"/>
      <c r="C97" s="66"/>
      <c r="D97" s="67">
        <v>409.6036988110964</v>
      </c>
      <c r="E97" s="69"/>
      <c r="F97" s="103" t="s">
        <v>1717</v>
      </c>
      <c r="G97" s="66"/>
      <c r="H97" s="70" t="s">
        <v>366</v>
      </c>
      <c r="I97" s="71"/>
      <c r="J97" s="71"/>
      <c r="K97" s="70" t="s">
        <v>2040</v>
      </c>
      <c r="L97" s="74">
        <v>3054.5503302509906</v>
      </c>
      <c r="M97" s="75">
        <v>6587.00341796875</v>
      </c>
      <c r="N97" s="75">
        <v>7094.666015625</v>
      </c>
      <c r="O97" s="76"/>
      <c r="P97" s="77"/>
      <c r="Q97" s="77"/>
      <c r="R97" s="89"/>
      <c r="S97" s="48">
        <v>2</v>
      </c>
      <c r="T97" s="48">
        <v>0</v>
      </c>
      <c r="U97" s="49">
        <v>3468</v>
      </c>
      <c r="V97" s="49">
        <v>0.002387</v>
      </c>
      <c r="W97" s="49">
        <v>0.001999</v>
      </c>
      <c r="X97" s="49">
        <v>0.846557</v>
      </c>
      <c r="Y97" s="49">
        <v>0</v>
      </c>
      <c r="Z97" s="49">
        <v>0</v>
      </c>
      <c r="AA97" s="72">
        <v>97</v>
      </c>
      <c r="AB97" s="72"/>
      <c r="AC97" s="73"/>
      <c r="AD97" s="79" t="s">
        <v>1025</v>
      </c>
      <c r="AE97" s="79">
        <v>1106</v>
      </c>
      <c r="AF97" s="79">
        <v>42612913</v>
      </c>
      <c r="AG97" s="79">
        <v>258220</v>
      </c>
      <c r="AH97" s="79">
        <v>1435</v>
      </c>
      <c r="AI97" s="79"/>
      <c r="AJ97" s="79" t="s">
        <v>1198</v>
      </c>
      <c r="AK97" s="79"/>
      <c r="AL97" s="84" t="s">
        <v>1434</v>
      </c>
      <c r="AM97" s="79"/>
      <c r="AN97" s="81">
        <v>39122.0243287037</v>
      </c>
      <c r="AO97" s="84" t="s">
        <v>1564</v>
      </c>
      <c r="AP97" s="79" t="b">
        <v>0</v>
      </c>
      <c r="AQ97" s="79" t="b">
        <v>0</v>
      </c>
      <c r="AR97" s="79" t="b">
        <v>1</v>
      </c>
      <c r="AS97" s="79"/>
      <c r="AT97" s="79">
        <v>139063</v>
      </c>
      <c r="AU97" s="84" t="s">
        <v>1640</v>
      </c>
      <c r="AV97" s="79" t="b">
        <v>1</v>
      </c>
      <c r="AW97" s="79" t="s">
        <v>1771</v>
      </c>
      <c r="AX97" s="84" t="s">
        <v>1866</v>
      </c>
      <c r="AY97" s="79" t="s">
        <v>65</v>
      </c>
      <c r="AZ97" s="79" t="str">
        <f>REPLACE(INDEX(GroupVertices[Group],MATCH(Vertices[[#This Row],[Vertex]],GroupVertices[Vertex],0)),1,1,"")</f>
        <v>7</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5" t="s">
        <v>270</v>
      </c>
      <c r="B98" s="66"/>
      <c r="C98" s="66"/>
      <c r="D98" s="67">
        <v>150</v>
      </c>
      <c r="E98" s="69"/>
      <c r="F98" s="103" t="s">
        <v>549</v>
      </c>
      <c r="G98" s="66"/>
      <c r="H98" s="70" t="s">
        <v>270</v>
      </c>
      <c r="I98" s="71"/>
      <c r="J98" s="71"/>
      <c r="K98" s="70" t="s">
        <v>2041</v>
      </c>
      <c r="L98" s="74">
        <v>1</v>
      </c>
      <c r="M98" s="75">
        <v>8993.2626953125</v>
      </c>
      <c r="N98" s="75">
        <v>498.50506591796875</v>
      </c>
      <c r="O98" s="76"/>
      <c r="P98" s="77"/>
      <c r="Q98" s="77"/>
      <c r="R98" s="89"/>
      <c r="S98" s="48">
        <v>0</v>
      </c>
      <c r="T98" s="48">
        <v>1</v>
      </c>
      <c r="U98" s="49">
        <v>0</v>
      </c>
      <c r="V98" s="49">
        <v>1</v>
      </c>
      <c r="W98" s="49">
        <v>0</v>
      </c>
      <c r="X98" s="49">
        <v>0.999997</v>
      </c>
      <c r="Y98" s="49">
        <v>0</v>
      </c>
      <c r="Z98" s="49">
        <v>0</v>
      </c>
      <c r="AA98" s="72">
        <v>98</v>
      </c>
      <c r="AB98" s="72"/>
      <c r="AC98" s="73"/>
      <c r="AD98" s="79" t="s">
        <v>1026</v>
      </c>
      <c r="AE98" s="79">
        <v>318</v>
      </c>
      <c r="AF98" s="79">
        <v>162</v>
      </c>
      <c r="AG98" s="79">
        <v>2047</v>
      </c>
      <c r="AH98" s="79">
        <v>5591</v>
      </c>
      <c r="AI98" s="79"/>
      <c r="AJ98" s="79" t="s">
        <v>1199</v>
      </c>
      <c r="AK98" s="79" t="s">
        <v>1336</v>
      </c>
      <c r="AL98" s="79"/>
      <c r="AM98" s="79"/>
      <c r="AN98" s="81">
        <v>40334.61945601852</v>
      </c>
      <c r="AO98" s="84" t="s">
        <v>1565</v>
      </c>
      <c r="AP98" s="79" t="b">
        <v>1</v>
      </c>
      <c r="AQ98" s="79" t="b">
        <v>0</v>
      </c>
      <c r="AR98" s="79" t="b">
        <v>0</v>
      </c>
      <c r="AS98" s="79"/>
      <c r="AT98" s="79">
        <v>1</v>
      </c>
      <c r="AU98" s="84" t="s">
        <v>1640</v>
      </c>
      <c r="AV98" s="79" t="b">
        <v>0</v>
      </c>
      <c r="AW98" s="79" t="s">
        <v>1771</v>
      </c>
      <c r="AX98" s="84" t="s">
        <v>1867</v>
      </c>
      <c r="AY98" s="79" t="s">
        <v>66</v>
      </c>
      <c r="AZ98" s="79" t="str">
        <f>REPLACE(INDEX(GroupVertices[Group],MATCH(Vertices[[#This Row],[Vertex]],GroupVertices[Vertex],0)),1,1,"")</f>
        <v>21</v>
      </c>
      <c r="BA98" s="48">
        <v>0</v>
      </c>
      <c r="BB98" s="49">
        <v>0</v>
      </c>
      <c r="BC98" s="48">
        <v>0</v>
      </c>
      <c r="BD98" s="49">
        <v>0</v>
      </c>
      <c r="BE98" s="48">
        <v>0</v>
      </c>
      <c r="BF98" s="49">
        <v>0</v>
      </c>
      <c r="BG98" s="48">
        <v>10</v>
      </c>
      <c r="BH98" s="49">
        <v>100</v>
      </c>
      <c r="BI98" s="48">
        <v>10</v>
      </c>
      <c r="BJ98" s="48" t="s">
        <v>499</v>
      </c>
      <c r="BK98" s="48" t="s">
        <v>499</v>
      </c>
      <c r="BL98" s="48" t="s">
        <v>504</v>
      </c>
      <c r="BM98" s="48" t="s">
        <v>504</v>
      </c>
      <c r="BN98" s="48"/>
      <c r="BO98" s="48"/>
      <c r="BP98" s="131" t="s">
        <v>3047</v>
      </c>
      <c r="BQ98" s="131" t="s">
        <v>3047</v>
      </c>
      <c r="BR98" s="131" t="s">
        <v>3159</v>
      </c>
      <c r="BS98" s="131" t="s">
        <v>3159</v>
      </c>
      <c r="BT98" s="2"/>
      <c r="BU98" s="3"/>
      <c r="BV98" s="3"/>
      <c r="BW98" s="3"/>
      <c r="BX98" s="3"/>
    </row>
    <row r="99" spans="1:76" ht="15">
      <c r="A99" s="65" t="s">
        <v>367</v>
      </c>
      <c r="B99" s="66"/>
      <c r="C99" s="66"/>
      <c r="D99" s="67">
        <v>150</v>
      </c>
      <c r="E99" s="69"/>
      <c r="F99" s="103" t="s">
        <v>1718</v>
      </c>
      <c r="G99" s="66"/>
      <c r="H99" s="70" t="s">
        <v>367</v>
      </c>
      <c r="I99" s="71"/>
      <c r="J99" s="71"/>
      <c r="K99" s="70" t="s">
        <v>2042</v>
      </c>
      <c r="L99" s="74">
        <v>1</v>
      </c>
      <c r="M99" s="75">
        <v>8425.3779296875</v>
      </c>
      <c r="N99" s="75">
        <v>498.50506591796875</v>
      </c>
      <c r="O99" s="76"/>
      <c r="P99" s="77"/>
      <c r="Q99" s="77"/>
      <c r="R99" s="89"/>
      <c r="S99" s="48">
        <v>1</v>
      </c>
      <c r="T99" s="48">
        <v>0</v>
      </c>
      <c r="U99" s="49">
        <v>0</v>
      </c>
      <c r="V99" s="49">
        <v>1</v>
      </c>
      <c r="W99" s="49">
        <v>0</v>
      </c>
      <c r="X99" s="49">
        <v>0.999997</v>
      </c>
      <c r="Y99" s="49">
        <v>0</v>
      </c>
      <c r="Z99" s="49">
        <v>0</v>
      </c>
      <c r="AA99" s="72">
        <v>99</v>
      </c>
      <c r="AB99" s="72"/>
      <c r="AC99" s="73"/>
      <c r="AD99" s="79" t="s">
        <v>1027</v>
      </c>
      <c r="AE99" s="79">
        <v>123</v>
      </c>
      <c r="AF99" s="79">
        <v>25</v>
      </c>
      <c r="AG99" s="79">
        <v>831</v>
      </c>
      <c r="AH99" s="79">
        <v>5786</v>
      </c>
      <c r="AI99" s="79"/>
      <c r="AJ99" s="79"/>
      <c r="AK99" s="79"/>
      <c r="AL99" s="79"/>
      <c r="AM99" s="79"/>
      <c r="AN99" s="81">
        <v>40499.77909722222</v>
      </c>
      <c r="AO99" s="79"/>
      <c r="AP99" s="79" t="b">
        <v>1</v>
      </c>
      <c r="AQ99" s="79" t="b">
        <v>0</v>
      </c>
      <c r="AR99" s="79" t="b">
        <v>0</v>
      </c>
      <c r="AS99" s="79"/>
      <c r="AT99" s="79">
        <v>0</v>
      </c>
      <c r="AU99" s="84" t="s">
        <v>1640</v>
      </c>
      <c r="AV99" s="79" t="b">
        <v>0</v>
      </c>
      <c r="AW99" s="79" t="s">
        <v>1771</v>
      </c>
      <c r="AX99" s="84" t="s">
        <v>1868</v>
      </c>
      <c r="AY99" s="79" t="s">
        <v>65</v>
      </c>
      <c r="AZ99" s="79" t="str">
        <f>REPLACE(INDEX(GroupVertices[Group],MATCH(Vertices[[#This Row],[Vertex]],GroupVertices[Vertex],0)),1,1,"")</f>
        <v>21</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5" t="s">
        <v>271</v>
      </c>
      <c r="B100" s="66"/>
      <c r="C100" s="66"/>
      <c r="D100" s="67">
        <v>150</v>
      </c>
      <c r="E100" s="69"/>
      <c r="F100" s="103" t="s">
        <v>1719</v>
      </c>
      <c r="G100" s="66"/>
      <c r="H100" s="70" t="s">
        <v>271</v>
      </c>
      <c r="I100" s="71"/>
      <c r="J100" s="71"/>
      <c r="K100" s="70" t="s">
        <v>2043</v>
      </c>
      <c r="L100" s="74">
        <v>1</v>
      </c>
      <c r="M100" s="75">
        <v>2930.0966796875</v>
      </c>
      <c r="N100" s="75">
        <v>5788.8857421875</v>
      </c>
      <c r="O100" s="76"/>
      <c r="P100" s="77"/>
      <c r="Q100" s="77"/>
      <c r="R100" s="89"/>
      <c r="S100" s="48">
        <v>0</v>
      </c>
      <c r="T100" s="48">
        <v>3</v>
      </c>
      <c r="U100" s="49">
        <v>0</v>
      </c>
      <c r="V100" s="49">
        <v>0.002618</v>
      </c>
      <c r="W100" s="49">
        <v>0.024272</v>
      </c>
      <c r="X100" s="49">
        <v>0.994009</v>
      </c>
      <c r="Y100" s="49">
        <v>0.5</v>
      </c>
      <c r="Z100" s="49">
        <v>0</v>
      </c>
      <c r="AA100" s="72">
        <v>100</v>
      </c>
      <c r="AB100" s="72"/>
      <c r="AC100" s="73"/>
      <c r="AD100" s="79" t="s">
        <v>1028</v>
      </c>
      <c r="AE100" s="79">
        <v>1114</v>
      </c>
      <c r="AF100" s="79">
        <v>1026</v>
      </c>
      <c r="AG100" s="79">
        <v>3884</v>
      </c>
      <c r="AH100" s="79">
        <v>1168</v>
      </c>
      <c r="AI100" s="79"/>
      <c r="AJ100" s="79" t="s">
        <v>1200</v>
      </c>
      <c r="AK100" s="79"/>
      <c r="AL100" s="79"/>
      <c r="AM100" s="79"/>
      <c r="AN100" s="81">
        <v>43666.049375</v>
      </c>
      <c r="AO100" s="84" t="s">
        <v>1566</v>
      </c>
      <c r="AP100" s="79" t="b">
        <v>1</v>
      </c>
      <c r="AQ100" s="79" t="b">
        <v>0</v>
      </c>
      <c r="AR100" s="79" t="b">
        <v>0</v>
      </c>
      <c r="AS100" s="79"/>
      <c r="AT100" s="79">
        <v>0</v>
      </c>
      <c r="AU100" s="79"/>
      <c r="AV100" s="79" t="b">
        <v>0</v>
      </c>
      <c r="AW100" s="79" t="s">
        <v>1771</v>
      </c>
      <c r="AX100" s="84" t="s">
        <v>1869</v>
      </c>
      <c r="AY100" s="79" t="s">
        <v>66</v>
      </c>
      <c r="AZ100" s="79" t="str">
        <f>REPLACE(INDEX(GroupVertices[Group],MATCH(Vertices[[#This Row],[Vertex]],GroupVertices[Vertex],0)),1,1,"")</f>
        <v>1</v>
      </c>
      <c r="BA100" s="48">
        <v>0</v>
      </c>
      <c r="BB100" s="49">
        <v>0</v>
      </c>
      <c r="BC100" s="48">
        <v>0</v>
      </c>
      <c r="BD100" s="49">
        <v>0</v>
      </c>
      <c r="BE100" s="48">
        <v>0</v>
      </c>
      <c r="BF100" s="49">
        <v>0</v>
      </c>
      <c r="BG100" s="48">
        <v>46</v>
      </c>
      <c r="BH100" s="49">
        <v>100</v>
      </c>
      <c r="BI100" s="48">
        <v>46</v>
      </c>
      <c r="BJ100" s="48"/>
      <c r="BK100" s="48"/>
      <c r="BL100" s="48"/>
      <c r="BM100" s="48"/>
      <c r="BN100" s="48" t="s">
        <v>508</v>
      </c>
      <c r="BO100" s="48" t="s">
        <v>508</v>
      </c>
      <c r="BP100" s="131" t="s">
        <v>3048</v>
      </c>
      <c r="BQ100" s="131" t="s">
        <v>3104</v>
      </c>
      <c r="BR100" s="131" t="s">
        <v>3160</v>
      </c>
      <c r="BS100" s="131" t="s">
        <v>3214</v>
      </c>
      <c r="BT100" s="2"/>
      <c r="BU100" s="3"/>
      <c r="BV100" s="3"/>
      <c r="BW100" s="3"/>
      <c r="BX100" s="3"/>
    </row>
    <row r="101" spans="1:76" ht="15">
      <c r="A101" s="65" t="s">
        <v>368</v>
      </c>
      <c r="B101" s="66"/>
      <c r="C101" s="66"/>
      <c r="D101" s="67">
        <v>150</v>
      </c>
      <c r="E101" s="69"/>
      <c r="F101" s="103" t="s">
        <v>1720</v>
      </c>
      <c r="G101" s="66"/>
      <c r="H101" s="70" t="s">
        <v>368</v>
      </c>
      <c r="I101" s="71"/>
      <c r="J101" s="71"/>
      <c r="K101" s="70" t="s">
        <v>2408</v>
      </c>
      <c r="L101" s="74">
        <v>1</v>
      </c>
      <c r="M101" s="75">
        <v>3053.69482421875</v>
      </c>
      <c r="N101" s="75">
        <v>6092.3994140625</v>
      </c>
      <c r="O101" s="76"/>
      <c r="P101" s="77"/>
      <c r="Q101" s="77"/>
      <c r="R101" s="89"/>
      <c r="S101" s="48">
        <v>1</v>
      </c>
      <c r="T101" s="48">
        <v>2</v>
      </c>
      <c r="U101" s="49">
        <v>0</v>
      </c>
      <c r="V101" s="49">
        <v>0.002618</v>
      </c>
      <c r="W101" s="49">
        <v>0.024272</v>
      </c>
      <c r="X101" s="49">
        <v>0.994009</v>
      </c>
      <c r="Y101" s="49">
        <v>0.5</v>
      </c>
      <c r="Z101" s="49">
        <v>0</v>
      </c>
      <c r="AA101" s="72">
        <v>101</v>
      </c>
      <c r="AB101" s="72"/>
      <c r="AC101" s="73"/>
      <c r="AD101" s="79" t="s">
        <v>1029</v>
      </c>
      <c r="AE101" s="79">
        <v>18267</v>
      </c>
      <c r="AF101" s="79">
        <v>18258</v>
      </c>
      <c r="AG101" s="79">
        <v>23719</v>
      </c>
      <c r="AH101" s="79">
        <v>14550</v>
      </c>
      <c r="AI101" s="79"/>
      <c r="AJ101" s="79" t="s">
        <v>1201</v>
      </c>
      <c r="AK101" s="79" t="s">
        <v>1337</v>
      </c>
      <c r="AL101" s="79"/>
      <c r="AM101" s="79"/>
      <c r="AN101" s="81">
        <v>41009.05633101852</v>
      </c>
      <c r="AO101" s="84" t="s">
        <v>1567</v>
      </c>
      <c r="AP101" s="79" t="b">
        <v>0</v>
      </c>
      <c r="AQ101" s="79" t="b">
        <v>0</v>
      </c>
      <c r="AR101" s="79" t="b">
        <v>1</v>
      </c>
      <c r="AS101" s="79"/>
      <c r="AT101" s="79">
        <v>16</v>
      </c>
      <c r="AU101" s="84" t="s">
        <v>1640</v>
      </c>
      <c r="AV101" s="79" t="b">
        <v>0</v>
      </c>
      <c r="AW101" s="79" t="s">
        <v>1771</v>
      </c>
      <c r="AX101" s="84" t="s">
        <v>1870</v>
      </c>
      <c r="AY101" s="79" t="s">
        <v>66</v>
      </c>
      <c r="AZ101" s="79" t="str">
        <f>REPLACE(INDEX(GroupVertices[Group],MATCH(Vertices[[#This Row],[Vertex]],GroupVertices[Vertex],0)),1,1,"")</f>
        <v>1</v>
      </c>
      <c r="BA101" s="48">
        <v>0</v>
      </c>
      <c r="BB101" s="49">
        <v>0</v>
      </c>
      <c r="BC101" s="48">
        <v>4</v>
      </c>
      <c r="BD101" s="49">
        <v>10</v>
      </c>
      <c r="BE101" s="48">
        <v>0</v>
      </c>
      <c r="BF101" s="49">
        <v>0</v>
      </c>
      <c r="BG101" s="48">
        <v>36</v>
      </c>
      <c r="BH101" s="49">
        <v>90</v>
      </c>
      <c r="BI101" s="48">
        <v>40</v>
      </c>
      <c r="BJ101" s="48" t="s">
        <v>2178</v>
      </c>
      <c r="BK101" s="48" t="s">
        <v>2178</v>
      </c>
      <c r="BL101" s="48" t="s">
        <v>2192</v>
      </c>
      <c r="BM101" s="48" t="s">
        <v>2192</v>
      </c>
      <c r="BN101" s="48"/>
      <c r="BO101" s="48"/>
      <c r="BP101" s="131" t="s">
        <v>3049</v>
      </c>
      <c r="BQ101" s="131" t="s">
        <v>3049</v>
      </c>
      <c r="BR101" s="131" t="s">
        <v>3161</v>
      </c>
      <c r="BS101" s="131" t="s">
        <v>3161</v>
      </c>
      <c r="BT101" s="2"/>
      <c r="BU101" s="3"/>
      <c r="BV101" s="3"/>
      <c r="BW101" s="3"/>
      <c r="BX101" s="3"/>
    </row>
    <row r="102" spans="1:76" ht="15">
      <c r="A102" s="65" t="s">
        <v>272</v>
      </c>
      <c r="B102" s="66"/>
      <c r="C102" s="66"/>
      <c r="D102" s="67">
        <v>150</v>
      </c>
      <c r="E102" s="69"/>
      <c r="F102" s="103" t="s">
        <v>550</v>
      </c>
      <c r="G102" s="66"/>
      <c r="H102" s="70" t="s">
        <v>272</v>
      </c>
      <c r="I102" s="71"/>
      <c r="J102" s="71"/>
      <c r="K102" s="70" t="s">
        <v>2044</v>
      </c>
      <c r="L102" s="74">
        <v>1</v>
      </c>
      <c r="M102" s="75">
        <v>1554.5797119140625</v>
      </c>
      <c r="N102" s="75">
        <v>7685.232421875</v>
      </c>
      <c r="O102" s="76"/>
      <c r="P102" s="77"/>
      <c r="Q102" s="77"/>
      <c r="R102" s="89"/>
      <c r="S102" s="48">
        <v>0</v>
      </c>
      <c r="T102" s="48">
        <v>1</v>
      </c>
      <c r="U102" s="49">
        <v>0</v>
      </c>
      <c r="V102" s="49">
        <v>0.002481</v>
      </c>
      <c r="W102" s="49">
        <v>0.013816</v>
      </c>
      <c r="X102" s="49">
        <v>0.440848</v>
      </c>
      <c r="Y102" s="49">
        <v>0</v>
      </c>
      <c r="Z102" s="49">
        <v>0</v>
      </c>
      <c r="AA102" s="72">
        <v>102</v>
      </c>
      <c r="AB102" s="72"/>
      <c r="AC102" s="73"/>
      <c r="AD102" s="79" t="s">
        <v>1030</v>
      </c>
      <c r="AE102" s="79">
        <v>502</v>
      </c>
      <c r="AF102" s="79">
        <v>263</v>
      </c>
      <c r="AG102" s="79">
        <v>27739</v>
      </c>
      <c r="AH102" s="79">
        <v>45640</v>
      </c>
      <c r="AI102" s="79"/>
      <c r="AJ102" s="79" t="s">
        <v>1202</v>
      </c>
      <c r="AK102" s="79" t="s">
        <v>1338</v>
      </c>
      <c r="AL102" s="79"/>
      <c r="AM102" s="79"/>
      <c r="AN102" s="81">
        <v>39921.27313657408</v>
      </c>
      <c r="AO102" s="84" t="s">
        <v>1568</v>
      </c>
      <c r="AP102" s="79" t="b">
        <v>0</v>
      </c>
      <c r="AQ102" s="79" t="b">
        <v>0</v>
      </c>
      <c r="AR102" s="79" t="b">
        <v>1</v>
      </c>
      <c r="AS102" s="79"/>
      <c r="AT102" s="79">
        <v>7</v>
      </c>
      <c r="AU102" s="84" t="s">
        <v>1650</v>
      </c>
      <c r="AV102" s="79" t="b">
        <v>0</v>
      </c>
      <c r="AW102" s="79" t="s">
        <v>1771</v>
      </c>
      <c r="AX102" s="84" t="s">
        <v>1871</v>
      </c>
      <c r="AY102" s="79" t="s">
        <v>66</v>
      </c>
      <c r="AZ102" s="79" t="str">
        <f>REPLACE(INDEX(GroupVertices[Group],MATCH(Vertices[[#This Row],[Vertex]],GroupVertices[Vertex],0)),1,1,"")</f>
        <v>1</v>
      </c>
      <c r="BA102" s="48">
        <v>1</v>
      </c>
      <c r="BB102" s="49">
        <v>2.0408163265306123</v>
      </c>
      <c r="BC102" s="48">
        <v>2</v>
      </c>
      <c r="BD102" s="49">
        <v>4.081632653061225</v>
      </c>
      <c r="BE102" s="48">
        <v>0</v>
      </c>
      <c r="BF102" s="49">
        <v>0</v>
      </c>
      <c r="BG102" s="48">
        <v>46</v>
      </c>
      <c r="BH102" s="49">
        <v>93.87755102040816</v>
      </c>
      <c r="BI102" s="48">
        <v>49</v>
      </c>
      <c r="BJ102" s="48" t="s">
        <v>500</v>
      </c>
      <c r="BK102" s="48" t="s">
        <v>500</v>
      </c>
      <c r="BL102" s="48" t="s">
        <v>504</v>
      </c>
      <c r="BM102" s="48" t="s">
        <v>504</v>
      </c>
      <c r="BN102" s="48"/>
      <c r="BO102" s="48"/>
      <c r="BP102" s="131" t="s">
        <v>3050</v>
      </c>
      <c r="BQ102" s="131" t="s">
        <v>3050</v>
      </c>
      <c r="BR102" s="131" t="s">
        <v>3162</v>
      </c>
      <c r="BS102" s="131" t="s">
        <v>3162</v>
      </c>
      <c r="BT102" s="2"/>
      <c r="BU102" s="3"/>
      <c r="BV102" s="3"/>
      <c r="BW102" s="3"/>
      <c r="BX102" s="3"/>
    </row>
    <row r="103" spans="1:76" ht="15">
      <c r="A103" s="65" t="s">
        <v>273</v>
      </c>
      <c r="B103" s="66"/>
      <c r="C103" s="66"/>
      <c r="D103" s="67">
        <v>150</v>
      </c>
      <c r="E103" s="69"/>
      <c r="F103" s="103" t="s">
        <v>551</v>
      </c>
      <c r="G103" s="66"/>
      <c r="H103" s="70" t="s">
        <v>273</v>
      </c>
      <c r="I103" s="71"/>
      <c r="J103" s="71"/>
      <c r="K103" s="70" t="s">
        <v>2045</v>
      </c>
      <c r="L103" s="74">
        <v>1</v>
      </c>
      <c r="M103" s="75">
        <v>3019.672119140625</v>
      </c>
      <c r="N103" s="75">
        <v>3617.521240234375</v>
      </c>
      <c r="O103" s="76"/>
      <c r="P103" s="77"/>
      <c r="Q103" s="77"/>
      <c r="R103" s="89"/>
      <c r="S103" s="48">
        <v>0</v>
      </c>
      <c r="T103" s="48">
        <v>1</v>
      </c>
      <c r="U103" s="49">
        <v>0</v>
      </c>
      <c r="V103" s="49">
        <v>0.002137</v>
      </c>
      <c r="W103" s="49">
        <v>0.007349</v>
      </c>
      <c r="X103" s="49">
        <v>0.421525</v>
      </c>
      <c r="Y103" s="49">
        <v>0</v>
      </c>
      <c r="Z103" s="49">
        <v>0</v>
      </c>
      <c r="AA103" s="72">
        <v>103</v>
      </c>
      <c r="AB103" s="72"/>
      <c r="AC103" s="73"/>
      <c r="AD103" s="79" t="s">
        <v>1031</v>
      </c>
      <c r="AE103" s="79">
        <v>596</v>
      </c>
      <c r="AF103" s="79">
        <v>291</v>
      </c>
      <c r="AG103" s="79">
        <v>10806</v>
      </c>
      <c r="AH103" s="79">
        <v>15025</v>
      </c>
      <c r="AI103" s="79"/>
      <c r="AJ103" s="79" t="s">
        <v>1203</v>
      </c>
      <c r="AK103" s="79" t="s">
        <v>1339</v>
      </c>
      <c r="AL103" s="79"/>
      <c r="AM103" s="79"/>
      <c r="AN103" s="81">
        <v>39892.12133101852</v>
      </c>
      <c r="AO103" s="84" t="s">
        <v>1569</v>
      </c>
      <c r="AP103" s="79" t="b">
        <v>0</v>
      </c>
      <c r="AQ103" s="79" t="b">
        <v>0</v>
      </c>
      <c r="AR103" s="79" t="b">
        <v>1</v>
      </c>
      <c r="AS103" s="79"/>
      <c r="AT103" s="79">
        <v>1</v>
      </c>
      <c r="AU103" s="84" t="s">
        <v>1641</v>
      </c>
      <c r="AV103" s="79" t="b">
        <v>0</v>
      </c>
      <c r="AW103" s="79" t="s">
        <v>1771</v>
      </c>
      <c r="AX103" s="84" t="s">
        <v>1872</v>
      </c>
      <c r="AY103" s="79" t="s">
        <v>66</v>
      </c>
      <c r="AZ103" s="79" t="str">
        <f>REPLACE(INDEX(GroupVertices[Group],MATCH(Vertices[[#This Row],[Vertex]],GroupVertices[Vertex],0)),1,1,"")</f>
        <v>1</v>
      </c>
      <c r="BA103" s="48">
        <v>0</v>
      </c>
      <c r="BB103" s="49">
        <v>0</v>
      </c>
      <c r="BC103" s="48">
        <v>4</v>
      </c>
      <c r="BD103" s="49">
        <v>19.047619047619047</v>
      </c>
      <c r="BE103" s="48">
        <v>0</v>
      </c>
      <c r="BF103" s="49">
        <v>0</v>
      </c>
      <c r="BG103" s="48">
        <v>17</v>
      </c>
      <c r="BH103" s="49">
        <v>80.95238095238095</v>
      </c>
      <c r="BI103" s="48">
        <v>21</v>
      </c>
      <c r="BJ103" s="48" t="s">
        <v>500</v>
      </c>
      <c r="BK103" s="48" t="s">
        <v>500</v>
      </c>
      <c r="BL103" s="48" t="s">
        <v>504</v>
      </c>
      <c r="BM103" s="48" t="s">
        <v>504</v>
      </c>
      <c r="BN103" s="48"/>
      <c r="BO103" s="48"/>
      <c r="BP103" s="131" t="s">
        <v>3051</v>
      </c>
      <c r="BQ103" s="131" t="s">
        <v>3051</v>
      </c>
      <c r="BR103" s="131" t="s">
        <v>3163</v>
      </c>
      <c r="BS103" s="131" t="s">
        <v>3163</v>
      </c>
      <c r="BT103" s="2"/>
      <c r="BU103" s="3"/>
      <c r="BV103" s="3"/>
      <c r="BW103" s="3"/>
      <c r="BX103" s="3"/>
    </row>
    <row r="104" spans="1:76" ht="15">
      <c r="A104" s="65" t="s">
        <v>274</v>
      </c>
      <c r="B104" s="66"/>
      <c r="C104" s="66"/>
      <c r="D104" s="67">
        <v>150</v>
      </c>
      <c r="E104" s="69"/>
      <c r="F104" s="103" t="s">
        <v>552</v>
      </c>
      <c r="G104" s="66"/>
      <c r="H104" s="70" t="s">
        <v>274</v>
      </c>
      <c r="I104" s="71"/>
      <c r="J104" s="71"/>
      <c r="K104" s="70" t="s">
        <v>2046</v>
      </c>
      <c r="L104" s="74">
        <v>1</v>
      </c>
      <c r="M104" s="75">
        <v>1707.2574462890625</v>
      </c>
      <c r="N104" s="75">
        <v>8566.66796875</v>
      </c>
      <c r="O104" s="76"/>
      <c r="P104" s="77"/>
      <c r="Q104" s="77"/>
      <c r="R104" s="89"/>
      <c r="S104" s="48">
        <v>0</v>
      </c>
      <c r="T104" s="48">
        <v>1</v>
      </c>
      <c r="U104" s="49">
        <v>0</v>
      </c>
      <c r="V104" s="49">
        <v>0.002481</v>
      </c>
      <c r="W104" s="49">
        <v>0.013816</v>
      </c>
      <c r="X104" s="49">
        <v>0.440848</v>
      </c>
      <c r="Y104" s="49">
        <v>0</v>
      </c>
      <c r="Z104" s="49">
        <v>0</v>
      </c>
      <c r="AA104" s="72">
        <v>104</v>
      </c>
      <c r="AB104" s="72"/>
      <c r="AC104" s="73"/>
      <c r="AD104" s="79" t="s">
        <v>1032</v>
      </c>
      <c r="AE104" s="79">
        <v>2434</v>
      </c>
      <c r="AF104" s="79">
        <v>3157</v>
      </c>
      <c r="AG104" s="79">
        <v>84693</v>
      </c>
      <c r="AH104" s="79">
        <v>110422</v>
      </c>
      <c r="AI104" s="79"/>
      <c r="AJ104" s="79"/>
      <c r="AK104" s="79"/>
      <c r="AL104" s="79"/>
      <c r="AM104" s="79"/>
      <c r="AN104" s="81">
        <v>41662.823645833334</v>
      </c>
      <c r="AO104" s="84" t="s">
        <v>1570</v>
      </c>
      <c r="AP104" s="79" t="b">
        <v>1</v>
      </c>
      <c r="AQ104" s="79" t="b">
        <v>0</v>
      </c>
      <c r="AR104" s="79" t="b">
        <v>1</v>
      </c>
      <c r="AS104" s="79"/>
      <c r="AT104" s="79">
        <v>40</v>
      </c>
      <c r="AU104" s="84" t="s">
        <v>1640</v>
      </c>
      <c r="AV104" s="79" t="b">
        <v>0</v>
      </c>
      <c r="AW104" s="79" t="s">
        <v>1771</v>
      </c>
      <c r="AX104" s="84" t="s">
        <v>1873</v>
      </c>
      <c r="AY104" s="79" t="s">
        <v>66</v>
      </c>
      <c r="AZ104" s="79" t="str">
        <f>REPLACE(INDEX(GroupVertices[Group],MATCH(Vertices[[#This Row],[Vertex]],GroupVertices[Vertex],0)),1,1,"")</f>
        <v>1</v>
      </c>
      <c r="BA104" s="48">
        <v>0</v>
      </c>
      <c r="BB104" s="49">
        <v>0</v>
      </c>
      <c r="BC104" s="48">
        <v>0</v>
      </c>
      <c r="BD104" s="49">
        <v>0</v>
      </c>
      <c r="BE104" s="48">
        <v>0</v>
      </c>
      <c r="BF104" s="49">
        <v>0</v>
      </c>
      <c r="BG104" s="48">
        <v>20</v>
      </c>
      <c r="BH104" s="49">
        <v>100</v>
      </c>
      <c r="BI104" s="48">
        <v>20</v>
      </c>
      <c r="BJ104" s="48" t="s">
        <v>499</v>
      </c>
      <c r="BK104" s="48" t="s">
        <v>499</v>
      </c>
      <c r="BL104" s="48" t="s">
        <v>504</v>
      </c>
      <c r="BM104" s="48" t="s">
        <v>504</v>
      </c>
      <c r="BN104" s="48" t="s">
        <v>509</v>
      </c>
      <c r="BO104" s="48" t="s">
        <v>509</v>
      </c>
      <c r="BP104" s="131" t="s">
        <v>3052</v>
      </c>
      <c r="BQ104" s="131" t="s">
        <v>3052</v>
      </c>
      <c r="BR104" s="131" t="s">
        <v>3164</v>
      </c>
      <c r="BS104" s="131" t="s">
        <v>3164</v>
      </c>
      <c r="BT104" s="2"/>
      <c r="BU104" s="3"/>
      <c r="BV104" s="3"/>
      <c r="BW104" s="3"/>
      <c r="BX104" s="3"/>
    </row>
    <row r="105" spans="1:76" ht="15">
      <c r="A105" s="65" t="s">
        <v>275</v>
      </c>
      <c r="B105" s="66"/>
      <c r="C105" s="66"/>
      <c r="D105" s="67">
        <v>336.16908850726554</v>
      </c>
      <c r="E105" s="69"/>
      <c r="F105" s="103" t="s">
        <v>553</v>
      </c>
      <c r="G105" s="66"/>
      <c r="H105" s="70" t="s">
        <v>275</v>
      </c>
      <c r="I105" s="71"/>
      <c r="J105" s="71"/>
      <c r="K105" s="70" t="s">
        <v>2047</v>
      </c>
      <c r="L105" s="74">
        <v>2190.786525759577</v>
      </c>
      <c r="M105" s="75">
        <v>5629.66552734375</v>
      </c>
      <c r="N105" s="75">
        <v>9092.876953125</v>
      </c>
      <c r="O105" s="76"/>
      <c r="P105" s="77"/>
      <c r="Q105" s="77"/>
      <c r="R105" s="89"/>
      <c r="S105" s="48">
        <v>0</v>
      </c>
      <c r="T105" s="48">
        <v>13</v>
      </c>
      <c r="U105" s="49">
        <v>2487</v>
      </c>
      <c r="V105" s="49">
        <v>0.001443</v>
      </c>
      <c r="W105" s="49">
        <v>1.1E-05</v>
      </c>
      <c r="X105" s="49">
        <v>5.981786</v>
      </c>
      <c r="Y105" s="49">
        <v>0</v>
      </c>
      <c r="Z105" s="49">
        <v>0</v>
      </c>
      <c r="AA105" s="72">
        <v>105</v>
      </c>
      <c r="AB105" s="72"/>
      <c r="AC105" s="73"/>
      <c r="AD105" s="79" t="s">
        <v>1033</v>
      </c>
      <c r="AE105" s="79">
        <v>88</v>
      </c>
      <c r="AF105" s="79">
        <v>136</v>
      </c>
      <c r="AG105" s="79">
        <v>1775</v>
      </c>
      <c r="AH105" s="79">
        <v>6206</v>
      </c>
      <c r="AI105" s="79"/>
      <c r="AJ105" s="79" t="s">
        <v>1204</v>
      </c>
      <c r="AK105" s="79" t="s">
        <v>901</v>
      </c>
      <c r="AL105" s="79"/>
      <c r="AM105" s="79"/>
      <c r="AN105" s="81">
        <v>43498.75503472222</v>
      </c>
      <c r="AO105" s="84" t="s">
        <v>1571</v>
      </c>
      <c r="AP105" s="79" t="b">
        <v>1</v>
      </c>
      <c r="AQ105" s="79" t="b">
        <v>0</v>
      </c>
      <c r="AR105" s="79" t="b">
        <v>0</v>
      </c>
      <c r="AS105" s="79"/>
      <c r="AT105" s="79">
        <v>0</v>
      </c>
      <c r="AU105" s="79"/>
      <c r="AV105" s="79" t="b">
        <v>0</v>
      </c>
      <c r="AW105" s="79" t="s">
        <v>1771</v>
      </c>
      <c r="AX105" s="84" t="s">
        <v>1874</v>
      </c>
      <c r="AY105" s="79" t="s">
        <v>66</v>
      </c>
      <c r="AZ105" s="79" t="str">
        <f>REPLACE(INDEX(GroupVertices[Group],MATCH(Vertices[[#This Row],[Vertex]],GroupVertices[Vertex],0)),1,1,"")</f>
        <v>3</v>
      </c>
      <c r="BA105" s="48">
        <v>2</v>
      </c>
      <c r="BB105" s="49">
        <v>5.2631578947368425</v>
      </c>
      <c r="BC105" s="48">
        <v>0</v>
      </c>
      <c r="BD105" s="49">
        <v>0</v>
      </c>
      <c r="BE105" s="48">
        <v>0</v>
      </c>
      <c r="BF105" s="49">
        <v>0</v>
      </c>
      <c r="BG105" s="48">
        <v>36</v>
      </c>
      <c r="BH105" s="49">
        <v>94.73684210526316</v>
      </c>
      <c r="BI105" s="48">
        <v>38</v>
      </c>
      <c r="BJ105" s="48" t="s">
        <v>499</v>
      </c>
      <c r="BK105" s="48" t="s">
        <v>499</v>
      </c>
      <c r="BL105" s="48" t="s">
        <v>504</v>
      </c>
      <c r="BM105" s="48" t="s">
        <v>504</v>
      </c>
      <c r="BN105" s="48"/>
      <c r="BO105" s="48"/>
      <c r="BP105" s="131" t="s">
        <v>3053</v>
      </c>
      <c r="BQ105" s="131" t="s">
        <v>3053</v>
      </c>
      <c r="BR105" s="131" t="s">
        <v>3165</v>
      </c>
      <c r="BS105" s="131" t="s">
        <v>3165</v>
      </c>
      <c r="BT105" s="2"/>
      <c r="BU105" s="3"/>
      <c r="BV105" s="3"/>
      <c r="BW105" s="3"/>
      <c r="BX105" s="3"/>
    </row>
    <row r="106" spans="1:76" ht="15">
      <c r="A106" s="65" t="s">
        <v>369</v>
      </c>
      <c r="B106" s="66"/>
      <c r="C106" s="66"/>
      <c r="D106" s="67">
        <v>150</v>
      </c>
      <c r="E106" s="69"/>
      <c r="F106" s="103" t="s">
        <v>1721</v>
      </c>
      <c r="G106" s="66"/>
      <c r="H106" s="70" t="s">
        <v>369</v>
      </c>
      <c r="I106" s="71"/>
      <c r="J106" s="71"/>
      <c r="K106" s="70" t="s">
        <v>2048</v>
      </c>
      <c r="L106" s="74">
        <v>1</v>
      </c>
      <c r="M106" s="75">
        <v>6775.779296875</v>
      </c>
      <c r="N106" s="75">
        <v>9230.4462890625</v>
      </c>
      <c r="O106" s="76"/>
      <c r="P106" s="77"/>
      <c r="Q106" s="77"/>
      <c r="R106" s="89"/>
      <c r="S106" s="48">
        <v>1</v>
      </c>
      <c r="T106" s="48">
        <v>0</v>
      </c>
      <c r="U106" s="49">
        <v>0</v>
      </c>
      <c r="V106" s="49">
        <v>0.001233</v>
      </c>
      <c r="W106" s="49">
        <v>1E-06</v>
      </c>
      <c r="X106" s="49">
        <v>0.541117</v>
      </c>
      <c r="Y106" s="49">
        <v>0</v>
      </c>
      <c r="Z106" s="49">
        <v>0</v>
      </c>
      <c r="AA106" s="72">
        <v>106</v>
      </c>
      <c r="AB106" s="72"/>
      <c r="AC106" s="73"/>
      <c r="AD106" s="79" t="s">
        <v>1034</v>
      </c>
      <c r="AE106" s="79">
        <v>5653</v>
      </c>
      <c r="AF106" s="79">
        <v>1279613</v>
      </c>
      <c r="AG106" s="79">
        <v>42865</v>
      </c>
      <c r="AH106" s="79">
        <v>647</v>
      </c>
      <c r="AI106" s="79"/>
      <c r="AJ106" s="79" t="s">
        <v>1205</v>
      </c>
      <c r="AK106" s="79" t="s">
        <v>901</v>
      </c>
      <c r="AL106" s="84" t="s">
        <v>1435</v>
      </c>
      <c r="AM106" s="79"/>
      <c r="AN106" s="81">
        <v>40139.939363425925</v>
      </c>
      <c r="AO106" s="84" t="s">
        <v>1572</v>
      </c>
      <c r="AP106" s="79" t="b">
        <v>0</v>
      </c>
      <c r="AQ106" s="79" t="b">
        <v>0</v>
      </c>
      <c r="AR106" s="79" t="b">
        <v>1</v>
      </c>
      <c r="AS106" s="79"/>
      <c r="AT106" s="79">
        <v>6286</v>
      </c>
      <c r="AU106" s="84" t="s">
        <v>1648</v>
      </c>
      <c r="AV106" s="79" t="b">
        <v>1</v>
      </c>
      <c r="AW106" s="79" t="s">
        <v>1771</v>
      </c>
      <c r="AX106" s="84" t="s">
        <v>1875</v>
      </c>
      <c r="AY106" s="79" t="s">
        <v>65</v>
      </c>
      <c r="AZ106" s="79" t="str">
        <f>REPLACE(INDEX(GroupVertices[Group],MATCH(Vertices[[#This Row],[Vertex]],GroupVertices[Vertex],0)),1,1,"")</f>
        <v>3</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5" t="s">
        <v>370</v>
      </c>
      <c r="B107" s="66"/>
      <c r="C107" s="66"/>
      <c r="D107" s="67">
        <v>150</v>
      </c>
      <c r="E107" s="69"/>
      <c r="F107" s="103" t="s">
        <v>1722</v>
      </c>
      <c r="G107" s="66"/>
      <c r="H107" s="70" t="s">
        <v>370</v>
      </c>
      <c r="I107" s="71"/>
      <c r="J107" s="71"/>
      <c r="K107" s="70" t="s">
        <v>2049</v>
      </c>
      <c r="L107" s="74">
        <v>1</v>
      </c>
      <c r="M107" s="75">
        <v>4881.0595703125</v>
      </c>
      <c r="N107" s="75">
        <v>9116.158203125</v>
      </c>
      <c r="O107" s="76"/>
      <c r="P107" s="77"/>
      <c r="Q107" s="77"/>
      <c r="R107" s="89"/>
      <c r="S107" s="48">
        <v>1</v>
      </c>
      <c r="T107" s="48">
        <v>0</v>
      </c>
      <c r="U107" s="49">
        <v>0</v>
      </c>
      <c r="V107" s="49">
        <v>0.001233</v>
      </c>
      <c r="W107" s="49">
        <v>1E-06</v>
      </c>
      <c r="X107" s="49">
        <v>0.541117</v>
      </c>
      <c r="Y107" s="49">
        <v>0</v>
      </c>
      <c r="Z107" s="49">
        <v>0</v>
      </c>
      <c r="AA107" s="72">
        <v>107</v>
      </c>
      <c r="AB107" s="72"/>
      <c r="AC107" s="73"/>
      <c r="AD107" s="79" t="s">
        <v>1035</v>
      </c>
      <c r="AE107" s="79">
        <v>25776</v>
      </c>
      <c r="AF107" s="79">
        <v>525048</v>
      </c>
      <c r="AG107" s="79">
        <v>284675</v>
      </c>
      <c r="AH107" s="79">
        <v>2678</v>
      </c>
      <c r="AI107" s="79"/>
      <c r="AJ107" s="79" t="s">
        <v>1206</v>
      </c>
      <c r="AK107" s="79" t="s">
        <v>903</v>
      </c>
      <c r="AL107" s="84" t="s">
        <v>1436</v>
      </c>
      <c r="AM107" s="79"/>
      <c r="AN107" s="81">
        <v>39944.77195601852</v>
      </c>
      <c r="AO107" s="84" t="s">
        <v>1573</v>
      </c>
      <c r="AP107" s="79" t="b">
        <v>0</v>
      </c>
      <c r="AQ107" s="79" t="b">
        <v>0</v>
      </c>
      <c r="AR107" s="79" t="b">
        <v>1</v>
      </c>
      <c r="AS107" s="79"/>
      <c r="AT107" s="79">
        <v>7270</v>
      </c>
      <c r="AU107" s="84" t="s">
        <v>1640</v>
      </c>
      <c r="AV107" s="79" t="b">
        <v>1</v>
      </c>
      <c r="AW107" s="79" t="s">
        <v>1771</v>
      </c>
      <c r="AX107" s="84" t="s">
        <v>1876</v>
      </c>
      <c r="AY107" s="79" t="s">
        <v>65</v>
      </c>
      <c r="AZ107" s="79" t="str">
        <f>REPLACE(INDEX(GroupVertices[Group],MATCH(Vertices[[#This Row],[Vertex]],GroupVertices[Vertex],0)),1,1,"")</f>
        <v>3</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5" t="s">
        <v>371</v>
      </c>
      <c r="B108" s="66"/>
      <c r="C108" s="66"/>
      <c r="D108" s="67">
        <v>150</v>
      </c>
      <c r="E108" s="69"/>
      <c r="F108" s="103" t="s">
        <v>1723</v>
      </c>
      <c r="G108" s="66"/>
      <c r="H108" s="70" t="s">
        <v>371</v>
      </c>
      <c r="I108" s="71"/>
      <c r="J108" s="71"/>
      <c r="K108" s="70" t="s">
        <v>2050</v>
      </c>
      <c r="L108" s="74">
        <v>1</v>
      </c>
      <c r="M108" s="75">
        <v>6520.232421875</v>
      </c>
      <c r="N108" s="75">
        <v>9539.04296875</v>
      </c>
      <c r="O108" s="76"/>
      <c r="P108" s="77"/>
      <c r="Q108" s="77"/>
      <c r="R108" s="89"/>
      <c r="S108" s="48">
        <v>1</v>
      </c>
      <c r="T108" s="48">
        <v>0</v>
      </c>
      <c r="U108" s="49">
        <v>0</v>
      </c>
      <c r="V108" s="49">
        <v>0.001233</v>
      </c>
      <c r="W108" s="49">
        <v>1E-06</v>
      </c>
      <c r="X108" s="49">
        <v>0.541117</v>
      </c>
      <c r="Y108" s="49">
        <v>0</v>
      </c>
      <c r="Z108" s="49">
        <v>0</v>
      </c>
      <c r="AA108" s="72">
        <v>108</v>
      </c>
      <c r="AB108" s="72"/>
      <c r="AC108" s="73"/>
      <c r="AD108" s="79" t="s">
        <v>1036</v>
      </c>
      <c r="AE108" s="79">
        <v>6334</v>
      </c>
      <c r="AF108" s="79">
        <v>250536</v>
      </c>
      <c r="AG108" s="79">
        <v>45141</v>
      </c>
      <c r="AH108" s="79">
        <v>37261</v>
      </c>
      <c r="AI108" s="79"/>
      <c r="AJ108" s="79" t="s">
        <v>1207</v>
      </c>
      <c r="AK108" s="79" t="s">
        <v>903</v>
      </c>
      <c r="AL108" s="84" t="s">
        <v>1437</v>
      </c>
      <c r="AM108" s="79"/>
      <c r="AN108" s="81">
        <v>40466.85084490741</v>
      </c>
      <c r="AO108" s="84" t="s">
        <v>1574</v>
      </c>
      <c r="AP108" s="79" t="b">
        <v>0</v>
      </c>
      <c r="AQ108" s="79" t="b">
        <v>0</v>
      </c>
      <c r="AR108" s="79" t="b">
        <v>0</v>
      </c>
      <c r="AS108" s="79"/>
      <c r="AT108" s="79">
        <v>3351</v>
      </c>
      <c r="AU108" s="84" t="s">
        <v>1651</v>
      </c>
      <c r="AV108" s="79" t="b">
        <v>1</v>
      </c>
      <c r="AW108" s="79" t="s">
        <v>1771</v>
      </c>
      <c r="AX108" s="84" t="s">
        <v>1877</v>
      </c>
      <c r="AY108" s="79" t="s">
        <v>65</v>
      </c>
      <c r="AZ108" s="79" t="str">
        <f>REPLACE(INDEX(GroupVertices[Group],MATCH(Vertices[[#This Row],[Vertex]],GroupVertices[Vertex],0)),1,1,"")</f>
        <v>3</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5" t="s">
        <v>372</v>
      </c>
      <c r="B109" s="66"/>
      <c r="C109" s="66"/>
      <c r="D109" s="67">
        <v>150</v>
      </c>
      <c r="E109" s="69"/>
      <c r="F109" s="103" t="s">
        <v>1724</v>
      </c>
      <c r="G109" s="66"/>
      <c r="H109" s="70" t="s">
        <v>372</v>
      </c>
      <c r="I109" s="71"/>
      <c r="J109" s="71"/>
      <c r="K109" s="70" t="s">
        <v>2051</v>
      </c>
      <c r="L109" s="74">
        <v>1</v>
      </c>
      <c r="M109" s="75">
        <v>5289.74560546875</v>
      </c>
      <c r="N109" s="75">
        <v>9807.7626953125</v>
      </c>
      <c r="O109" s="76"/>
      <c r="P109" s="77"/>
      <c r="Q109" s="77"/>
      <c r="R109" s="89"/>
      <c r="S109" s="48">
        <v>1</v>
      </c>
      <c r="T109" s="48">
        <v>0</v>
      </c>
      <c r="U109" s="49">
        <v>0</v>
      </c>
      <c r="V109" s="49">
        <v>0.001233</v>
      </c>
      <c r="W109" s="49">
        <v>1E-06</v>
      </c>
      <c r="X109" s="49">
        <v>0.541117</v>
      </c>
      <c r="Y109" s="49">
        <v>0</v>
      </c>
      <c r="Z109" s="49">
        <v>0</v>
      </c>
      <c r="AA109" s="72">
        <v>109</v>
      </c>
      <c r="AB109" s="72"/>
      <c r="AC109" s="73"/>
      <c r="AD109" s="79" t="s">
        <v>1037</v>
      </c>
      <c r="AE109" s="79">
        <v>237958</v>
      </c>
      <c r="AF109" s="79">
        <v>1237274</v>
      </c>
      <c r="AG109" s="79">
        <v>44439</v>
      </c>
      <c r="AH109" s="79">
        <v>27120</v>
      </c>
      <c r="AI109" s="79"/>
      <c r="AJ109" s="79" t="s">
        <v>1208</v>
      </c>
      <c r="AK109" s="79" t="s">
        <v>1340</v>
      </c>
      <c r="AL109" s="84" t="s">
        <v>1438</v>
      </c>
      <c r="AM109" s="79"/>
      <c r="AN109" s="81">
        <v>40667.56765046297</v>
      </c>
      <c r="AO109" s="84" t="s">
        <v>1575</v>
      </c>
      <c r="AP109" s="79" t="b">
        <v>1</v>
      </c>
      <c r="AQ109" s="79" t="b">
        <v>0</v>
      </c>
      <c r="AR109" s="79" t="b">
        <v>1</v>
      </c>
      <c r="AS109" s="79"/>
      <c r="AT109" s="79">
        <v>4847</v>
      </c>
      <c r="AU109" s="84" t="s">
        <v>1640</v>
      </c>
      <c r="AV109" s="79" t="b">
        <v>1</v>
      </c>
      <c r="AW109" s="79" t="s">
        <v>1771</v>
      </c>
      <c r="AX109" s="84" t="s">
        <v>1878</v>
      </c>
      <c r="AY109" s="79" t="s">
        <v>65</v>
      </c>
      <c r="AZ109" s="79" t="str">
        <f>REPLACE(INDEX(GroupVertices[Group],MATCH(Vertices[[#This Row],[Vertex]],GroupVertices[Vertex],0)),1,1,"")</f>
        <v>3</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5" t="s">
        <v>373</v>
      </c>
      <c r="B110" s="66"/>
      <c r="C110" s="66"/>
      <c r="D110" s="67">
        <v>150</v>
      </c>
      <c r="E110" s="69"/>
      <c r="F110" s="103" t="s">
        <v>1725</v>
      </c>
      <c r="G110" s="66"/>
      <c r="H110" s="70" t="s">
        <v>373</v>
      </c>
      <c r="I110" s="71"/>
      <c r="J110" s="71"/>
      <c r="K110" s="70" t="s">
        <v>2052</v>
      </c>
      <c r="L110" s="74">
        <v>1</v>
      </c>
      <c r="M110" s="75">
        <v>6078.0888671875</v>
      </c>
      <c r="N110" s="75">
        <v>9807.7626953125</v>
      </c>
      <c r="O110" s="76"/>
      <c r="P110" s="77"/>
      <c r="Q110" s="77"/>
      <c r="R110" s="89"/>
      <c r="S110" s="48">
        <v>1</v>
      </c>
      <c r="T110" s="48">
        <v>0</v>
      </c>
      <c r="U110" s="49">
        <v>0</v>
      </c>
      <c r="V110" s="49">
        <v>0.001233</v>
      </c>
      <c r="W110" s="49">
        <v>1E-06</v>
      </c>
      <c r="X110" s="49">
        <v>0.541117</v>
      </c>
      <c r="Y110" s="49">
        <v>0</v>
      </c>
      <c r="Z110" s="49">
        <v>0</v>
      </c>
      <c r="AA110" s="72">
        <v>110</v>
      </c>
      <c r="AB110" s="72"/>
      <c r="AC110" s="73"/>
      <c r="AD110" s="79" t="s">
        <v>1038</v>
      </c>
      <c r="AE110" s="79">
        <v>439</v>
      </c>
      <c r="AF110" s="79">
        <v>2563454</v>
      </c>
      <c r="AG110" s="79">
        <v>46567</v>
      </c>
      <c r="AH110" s="79">
        <v>154</v>
      </c>
      <c r="AI110" s="79"/>
      <c r="AJ110" s="79" t="s">
        <v>1209</v>
      </c>
      <c r="AK110" s="79" t="s">
        <v>1341</v>
      </c>
      <c r="AL110" s="84" t="s">
        <v>1439</v>
      </c>
      <c r="AM110" s="79"/>
      <c r="AN110" s="81">
        <v>39867.057916666665</v>
      </c>
      <c r="AO110" s="84" t="s">
        <v>1576</v>
      </c>
      <c r="AP110" s="79" t="b">
        <v>0</v>
      </c>
      <c r="AQ110" s="79" t="b">
        <v>0</v>
      </c>
      <c r="AR110" s="79" t="b">
        <v>1</v>
      </c>
      <c r="AS110" s="79"/>
      <c r="AT110" s="79">
        <v>11464</v>
      </c>
      <c r="AU110" s="84" t="s">
        <v>1645</v>
      </c>
      <c r="AV110" s="79" t="b">
        <v>1</v>
      </c>
      <c r="AW110" s="79" t="s">
        <v>1771</v>
      </c>
      <c r="AX110" s="84" t="s">
        <v>1879</v>
      </c>
      <c r="AY110" s="79" t="s">
        <v>65</v>
      </c>
      <c r="AZ110" s="79" t="str">
        <f>REPLACE(INDEX(GroupVertices[Group],MATCH(Vertices[[#This Row],[Vertex]],GroupVertices[Vertex],0)),1,1,"")</f>
        <v>3</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5" t="s">
        <v>374</v>
      </c>
      <c r="B111" s="66"/>
      <c r="C111" s="66"/>
      <c r="D111" s="67">
        <v>150</v>
      </c>
      <c r="E111" s="69"/>
      <c r="F111" s="103" t="s">
        <v>1726</v>
      </c>
      <c r="G111" s="66"/>
      <c r="H111" s="70" t="s">
        <v>374</v>
      </c>
      <c r="I111" s="71"/>
      <c r="J111" s="71"/>
      <c r="K111" s="70" t="s">
        <v>2053</v>
      </c>
      <c r="L111" s="74">
        <v>1</v>
      </c>
      <c r="M111" s="75">
        <v>6162.806640625</v>
      </c>
      <c r="N111" s="75">
        <v>8853.7255859375</v>
      </c>
      <c r="O111" s="76"/>
      <c r="P111" s="77"/>
      <c r="Q111" s="77"/>
      <c r="R111" s="89"/>
      <c r="S111" s="48">
        <v>1</v>
      </c>
      <c r="T111" s="48">
        <v>0</v>
      </c>
      <c r="U111" s="49">
        <v>0</v>
      </c>
      <c r="V111" s="49">
        <v>0.001233</v>
      </c>
      <c r="W111" s="49">
        <v>1E-06</v>
      </c>
      <c r="X111" s="49">
        <v>0.541117</v>
      </c>
      <c r="Y111" s="49">
        <v>0</v>
      </c>
      <c r="Z111" s="49">
        <v>0</v>
      </c>
      <c r="AA111" s="72">
        <v>111</v>
      </c>
      <c r="AB111" s="72"/>
      <c r="AC111" s="73"/>
      <c r="AD111" s="79" t="s">
        <v>1039</v>
      </c>
      <c r="AE111" s="79">
        <v>1590</v>
      </c>
      <c r="AF111" s="79">
        <v>14040394</v>
      </c>
      <c r="AG111" s="79">
        <v>327446</v>
      </c>
      <c r="AH111" s="79">
        <v>4582</v>
      </c>
      <c r="AI111" s="79"/>
      <c r="AJ111" s="79" t="s">
        <v>1210</v>
      </c>
      <c r="AK111" s="79" t="s">
        <v>903</v>
      </c>
      <c r="AL111" s="84" t="s">
        <v>1440</v>
      </c>
      <c r="AM111" s="79"/>
      <c r="AN111" s="81">
        <v>39168.471979166665</v>
      </c>
      <c r="AO111" s="84" t="s">
        <v>1577</v>
      </c>
      <c r="AP111" s="79" t="b">
        <v>0</v>
      </c>
      <c r="AQ111" s="79" t="b">
        <v>0</v>
      </c>
      <c r="AR111" s="79" t="b">
        <v>1</v>
      </c>
      <c r="AS111" s="79"/>
      <c r="AT111" s="79">
        <v>90612</v>
      </c>
      <c r="AU111" s="84" t="s">
        <v>1640</v>
      </c>
      <c r="AV111" s="79" t="b">
        <v>1</v>
      </c>
      <c r="AW111" s="79" t="s">
        <v>1771</v>
      </c>
      <c r="AX111" s="84" t="s">
        <v>1880</v>
      </c>
      <c r="AY111" s="79" t="s">
        <v>65</v>
      </c>
      <c r="AZ111" s="79" t="str">
        <f>REPLACE(INDEX(GroupVertices[Group],MATCH(Vertices[[#This Row],[Vertex]],GroupVertices[Vertex],0)),1,1,"")</f>
        <v>3</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5" t="s">
        <v>375</v>
      </c>
      <c r="B112" s="66"/>
      <c r="C112" s="66"/>
      <c r="D112" s="67">
        <v>150</v>
      </c>
      <c r="E112" s="69"/>
      <c r="F112" s="103" t="s">
        <v>1727</v>
      </c>
      <c r="G112" s="66"/>
      <c r="H112" s="70" t="s">
        <v>375</v>
      </c>
      <c r="I112" s="71"/>
      <c r="J112" s="71"/>
      <c r="K112" s="70" t="s">
        <v>2054</v>
      </c>
      <c r="L112" s="74">
        <v>1</v>
      </c>
      <c r="M112" s="75">
        <v>4777.2001953125</v>
      </c>
      <c r="N112" s="75">
        <v>9637.7041015625</v>
      </c>
      <c r="O112" s="76"/>
      <c r="P112" s="77"/>
      <c r="Q112" s="77"/>
      <c r="R112" s="89"/>
      <c r="S112" s="48">
        <v>1</v>
      </c>
      <c r="T112" s="48">
        <v>0</v>
      </c>
      <c r="U112" s="49">
        <v>0</v>
      </c>
      <c r="V112" s="49">
        <v>0.001233</v>
      </c>
      <c r="W112" s="49">
        <v>1E-06</v>
      </c>
      <c r="X112" s="49">
        <v>0.541117</v>
      </c>
      <c r="Y112" s="49">
        <v>0</v>
      </c>
      <c r="Z112" s="49">
        <v>0</v>
      </c>
      <c r="AA112" s="72">
        <v>112</v>
      </c>
      <c r="AB112" s="72"/>
      <c r="AC112" s="73"/>
      <c r="AD112" s="79" t="s">
        <v>1040</v>
      </c>
      <c r="AE112" s="79">
        <v>895</v>
      </c>
      <c r="AF112" s="79">
        <v>43946398</v>
      </c>
      <c r="AG112" s="79">
        <v>369191</v>
      </c>
      <c r="AH112" s="79">
        <v>18380</v>
      </c>
      <c r="AI112" s="79"/>
      <c r="AJ112" s="79" t="s">
        <v>1211</v>
      </c>
      <c r="AK112" s="79" t="s">
        <v>1342</v>
      </c>
      <c r="AL112" s="84" t="s">
        <v>1441</v>
      </c>
      <c r="AM112" s="79"/>
      <c r="AN112" s="81">
        <v>39143.862291666665</v>
      </c>
      <c r="AO112" s="84" t="s">
        <v>1578</v>
      </c>
      <c r="AP112" s="79" t="b">
        <v>0</v>
      </c>
      <c r="AQ112" s="79" t="b">
        <v>0</v>
      </c>
      <c r="AR112" s="79" t="b">
        <v>0</v>
      </c>
      <c r="AS112" s="79"/>
      <c r="AT112" s="79">
        <v>200371</v>
      </c>
      <c r="AU112" s="84" t="s">
        <v>1643</v>
      </c>
      <c r="AV112" s="79" t="b">
        <v>1</v>
      </c>
      <c r="AW112" s="79" t="s">
        <v>1771</v>
      </c>
      <c r="AX112" s="84" t="s">
        <v>1881</v>
      </c>
      <c r="AY112" s="79" t="s">
        <v>65</v>
      </c>
      <c r="AZ112" s="79" t="str">
        <f>REPLACE(INDEX(GroupVertices[Group],MATCH(Vertices[[#This Row],[Vertex]],GroupVertices[Vertex],0)),1,1,"")</f>
        <v>3</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5" t="s">
        <v>376</v>
      </c>
      <c r="B113" s="66"/>
      <c r="C113" s="66"/>
      <c r="D113" s="67">
        <v>150</v>
      </c>
      <c r="E113" s="69"/>
      <c r="F113" s="103" t="s">
        <v>1728</v>
      </c>
      <c r="G113" s="66"/>
      <c r="H113" s="70" t="s">
        <v>376</v>
      </c>
      <c r="I113" s="71"/>
      <c r="J113" s="71"/>
      <c r="K113" s="70" t="s">
        <v>2055</v>
      </c>
      <c r="L113" s="74">
        <v>1</v>
      </c>
      <c r="M113" s="75">
        <v>4446.45703125</v>
      </c>
      <c r="N113" s="75">
        <v>9310.859375</v>
      </c>
      <c r="O113" s="76"/>
      <c r="P113" s="77"/>
      <c r="Q113" s="77"/>
      <c r="R113" s="89"/>
      <c r="S113" s="48">
        <v>1</v>
      </c>
      <c r="T113" s="48">
        <v>0</v>
      </c>
      <c r="U113" s="49">
        <v>0</v>
      </c>
      <c r="V113" s="49">
        <v>0.001233</v>
      </c>
      <c r="W113" s="49">
        <v>1E-06</v>
      </c>
      <c r="X113" s="49">
        <v>0.541117</v>
      </c>
      <c r="Y113" s="49">
        <v>0</v>
      </c>
      <c r="Z113" s="49">
        <v>0</v>
      </c>
      <c r="AA113" s="72">
        <v>113</v>
      </c>
      <c r="AB113" s="72"/>
      <c r="AC113" s="73"/>
      <c r="AD113" s="79" t="s">
        <v>1041</v>
      </c>
      <c r="AE113" s="79">
        <v>3330</v>
      </c>
      <c r="AF113" s="79">
        <v>9668318</v>
      </c>
      <c r="AG113" s="79">
        <v>10653</v>
      </c>
      <c r="AH113" s="79">
        <v>5</v>
      </c>
      <c r="AI113" s="79"/>
      <c r="AJ113" s="79" t="s">
        <v>1212</v>
      </c>
      <c r="AK113" s="79" t="s">
        <v>1343</v>
      </c>
      <c r="AL113" s="84" t="s">
        <v>1442</v>
      </c>
      <c r="AM113" s="79"/>
      <c r="AN113" s="81">
        <v>39695.62652777778</v>
      </c>
      <c r="AO113" s="79"/>
      <c r="AP113" s="79" t="b">
        <v>0</v>
      </c>
      <c r="AQ113" s="79" t="b">
        <v>0</v>
      </c>
      <c r="AR113" s="79" t="b">
        <v>0</v>
      </c>
      <c r="AS113" s="79"/>
      <c r="AT113" s="79">
        <v>48778</v>
      </c>
      <c r="AU113" s="84" t="s">
        <v>1640</v>
      </c>
      <c r="AV113" s="79" t="b">
        <v>1</v>
      </c>
      <c r="AW113" s="79" t="s">
        <v>1771</v>
      </c>
      <c r="AX113" s="84" t="s">
        <v>1882</v>
      </c>
      <c r="AY113" s="79" t="s">
        <v>65</v>
      </c>
      <c r="AZ113" s="79" t="str">
        <f>REPLACE(INDEX(GroupVertices[Group],MATCH(Vertices[[#This Row],[Vertex]],GroupVertices[Vertex],0)),1,1,"")</f>
        <v>3</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5" t="s">
        <v>377</v>
      </c>
      <c r="B114" s="66"/>
      <c r="C114" s="66"/>
      <c r="D114" s="67">
        <v>150</v>
      </c>
      <c r="E114" s="69"/>
      <c r="F114" s="103" t="s">
        <v>1729</v>
      </c>
      <c r="G114" s="66"/>
      <c r="H114" s="70" t="s">
        <v>377</v>
      </c>
      <c r="I114" s="71"/>
      <c r="J114" s="71"/>
      <c r="K114" s="70" t="s">
        <v>2056</v>
      </c>
      <c r="L114" s="74">
        <v>1</v>
      </c>
      <c r="M114" s="75">
        <v>6384.88916015625</v>
      </c>
      <c r="N114" s="75">
        <v>8510.9287109375</v>
      </c>
      <c r="O114" s="76"/>
      <c r="P114" s="77"/>
      <c r="Q114" s="77"/>
      <c r="R114" s="89"/>
      <c r="S114" s="48">
        <v>1</v>
      </c>
      <c r="T114" s="48">
        <v>0</v>
      </c>
      <c r="U114" s="49">
        <v>0</v>
      </c>
      <c r="V114" s="49">
        <v>0.001233</v>
      </c>
      <c r="W114" s="49">
        <v>1E-06</v>
      </c>
      <c r="X114" s="49">
        <v>0.541117</v>
      </c>
      <c r="Y114" s="49">
        <v>0</v>
      </c>
      <c r="Z114" s="49">
        <v>0</v>
      </c>
      <c r="AA114" s="72">
        <v>114</v>
      </c>
      <c r="AB114" s="72"/>
      <c r="AC114" s="73"/>
      <c r="AD114" s="79" t="s">
        <v>1042</v>
      </c>
      <c r="AE114" s="79">
        <v>342</v>
      </c>
      <c r="AF114" s="79">
        <v>2878924</v>
      </c>
      <c r="AG114" s="79">
        <v>157077</v>
      </c>
      <c r="AH114" s="79">
        <v>12</v>
      </c>
      <c r="AI114" s="79"/>
      <c r="AJ114" s="79" t="s">
        <v>1213</v>
      </c>
      <c r="AK114" s="79" t="s">
        <v>1298</v>
      </c>
      <c r="AL114" s="84" t="s">
        <v>1443</v>
      </c>
      <c r="AM114" s="79"/>
      <c r="AN114" s="81">
        <v>39501.13390046296</v>
      </c>
      <c r="AO114" s="84" t="s">
        <v>1579</v>
      </c>
      <c r="AP114" s="79" t="b">
        <v>0</v>
      </c>
      <c r="AQ114" s="79" t="b">
        <v>0</v>
      </c>
      <c r="AR114" s="79" t="b">
        <v>0</v>
      </c>
      <c r="AS114" s="79"/>
      <c r="AT114" s="79">
        <v>16026</v>
      </c>
      <c r="AU114" s="84" t="s">
        <v>1640</v>
      </c>
      <c r="AV114" s="79" t="b">
        <v>1</v>
      </c>
      <c r="AW114" s="79" t="s">
        <v>1771</v>
      </c>
      <c r="AX114" s="84" t="s">
        <v>1883</v>
      </c>
      <c r="AY114" s="79" t="s">
        <v>65</v>
      </c>
      <c r="AZ114" s="79" t="str">
        <f>REPLACE(INDEX(GroupVertices[Group],MATCH(Vertices[[#This Row],[Vertex]],GroupVertices[Vertex],0)),1,1,"")</f>
        <v>3</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5" t="s">
        <v>378</v>
      </c>
      <c r="B115" s="66"/>
      <c r="C115" s="66"/>
      <c r="D115" s="67">
        <v>150</v>
      </c>
      <c r="E115" s="69"/>
      <c r="F115" s="103" t="s">
        <v>1730</v>
      </c>
      <c r="G115" s="66"/>
      <c r="H115" s="70" t="s">
        <v>378</v>
      </c>
      <c r="I115" s="71"/>
      <c r="J115" s="71"/>
      <c r="K115" s="70" t="s">
        <v>2057</v>
      </c>
      <c r="L115" s="74">
        <v>1</v>
      </c>
      <c r="M115" s="75">
        <v>5658.10546875</v>
      </c>
      <c r="N115" s="75">
        <v>9543.3095703125</v>
      </c>
      <c r="O115" s="76"/>
      <c r="P115" s="77"/>
      <c r="Q115" s="77"/>
      <c r="R115" s="89"/>
      <c r="S115" s="48">
        <v>1</v>
      </c>
      <c r="T115" s="48">
        <v>0</v>
      </c>
      <c r="U115" s="49">
        <v>0</v>
      </c>
      <c r="V115" s="49">
        <v>0.001233</v>
      </c>
      <c r="W115" s="49">
        <v>1E-06</v>
      </c>
      <c r="X115" s="49">
        <v>0.541117</v>
      </c>
      <c r="Y115" s="49">
        <v>0</v>
      </c>
      <c r="Z115" s="49">
        <v>0</v>
      </c>
      <c r="AA115" s="72">
        <v>115</v>
      </c>
      <c r="AB115" s="72"/>
      <c r="AC115" s="73"/>
      <c r="AD115" s="79" t="s">
        <v>1043</v>
      </c>
      <c r="AE115" s="79">
        <v>539</v>
      </c>
      <c r="AF115" s="79">
        <v>14488808</v>
      </c>
      <c r="AG115" s="79">
        <v>263844</v>
      </c>
      <c r="AH115" s="79">
        <v>39</v>
      </c>
      <c r="AI115" s="79"/>
      <c r="AJ115" s="79" t="s">
        <v>1214</v>
      </c>
      <c r="AK115" s="79" t="s">
        <v>1344</v>
      </c>
      <c r="AL115" s="84" t="s">
        <v>1444</v>
      </c>
      <c r="AM115" s="79"/>
      <c r="AN115" s="81">
        <v>39907.52814814815</v>
      </c>
      <c r="AO115" s="84" t="s">
        <v>1580</v>
      </c>
      <c r="AP115" s="79" t="b">
        <v>0</v>
      </c>
      <c r="AQ115" s="79" t="b">
        <v>0</v>
      </c>
      <c r="AR115" s="79" t="b">
        <v>1</v>
      </c>
      <c r="AS115" s="79"/>
      <c r="AT115" s="79">
        <v>56779</v>
      </c>
      <c r="AU115" s="84" t="s">
        <v>1640</v>
      </c>
      <c r="AV115" s="79" t="b">
        <v>1</v>
      </c>
      <c r="AW115" s="79" t="s">
        <v>1771</v>
      </c>
      <c r="AX115" s="84" t="s">
        <v>1884</v>
      </c>
      <c r="AY115" s="79" t="s">
        <v>65</v>
      </c>
      <c r="AZ115" s="79" t="str">
        <f>REPLACE(INDEX(GroupVertices[Group],MATCH(Vertices[[#This Row],[Vertex]],GroupVertices[Vertex],0)),1,1,"")</f>
        <v>3</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5" t="s">
        <v>379</v>
      </c>
      <c r="B116" s="66"/>
      <c r="C116" s="66"/>
      <c r="D116" s="67">
        <v>150</v>
      </c>
      <c r="E116" s="69"/>
      <c r="F116" s="103" t="s">
        <v>1731</v>
      </c>
      <c r="G116" s="66"/>
      <c r="H116" s="70" t="s">
        <v>379</v>
      </c>
      <c r="I116" s="71"/>
      <c r="J116" s="71"/>
      <c r="K116" s="70" t="s">
        <v>2058</v>
      </c>
      <c r="L116" s="74">
        <v>1</v>
      </c>
      <c r="M116" s="75">
        <v>6814.60498046875</v>
      </c>
      <c r="N116" s="75">
        <v>8841.986328125</v>
      </c>
      <c r="O116" s="76"/>
      <c r="P116" s="77"/>
      <c r="Q116" s="77"/>
      <c r="R116" s="89"/>
      <c r="S116" s="48">
        <v>1</v>
      </c>
      <c r="T116" s="48">
        <v>0</v>
      </c>
      <c r="U116" s="49">
        <v>0</v>
      </c>
      <c r="V116" s="49">
        <v>0.001233</v>
      </c>
      <c r="W116" s="49">
        <v>1E-06</v>
      </c>
      <c r="X116" s="49">
        <v>0.541117</v>
      </c>
      <c r="Y116" s="49">
        <v>0</v>
      </c>
      <c r="Z116" s="49">
        <v>0</v>
      </c>
      <c r="AA116" s="72">
        <v>116</v>
      </c>
      <c r="AB116" s="72"/>
      <c r="AC116" s="73"/>
      <c r="AD116" s="79" t="s">
        <v>1044</v>
      </c>
      <c r="AE116" s="79">
        <v>1227</v>
      </c>
      <c r="AF116" s="79">
        <v>1968511</v>
      </c>
      <c r="AG116" s="79">
        <v>30136</v>
      </c>
      <c r="AH116" s="79">
        <v>15108</v>
      </c>
      <c r="AI116" s="79"/>
      <c r="AJ116" s="79" t="s">
        <v>1215</v>
      </c>
      <c r="AK116" s="79" t="s">
        <v>1345</v>
      </c>
      <c r="AL116" s="84" t="s">
        <v>1445</v>
      </c>
      <c r="AM116" s="79"/>
      <c r="AN116" s="81">
        <v>39897.85958333333</v>
      </c>
      <c r="AO116" s="84" t="s">
        <v>1581</v>
      </c>
      <c r="AP116" s="79" t="b">
        <v>0</v>
      </c>
      <c r="AQ116" s="79" t="b">
        <v>0</v>
      </c>
      <c r="AR116" s="79" t="b">
        <v>1</v>
      </c>
      <c r="AS116" s="79"/>
      <c r="AT116" s="79">
        <v>10043</v>
      </c>
      <c r="AU116" s="84" t="s">
        <v>1640</v>
      </c>
      <c r="AV116" s="79" t="b">
        <v>1</v>
      </c>
      <c r="AW116" s="79" t="s">
        <v>1771</v>
      </c>
      <c r="AX116" s="84" t="s">
        <v>1885</v>
      </c>
      <c r="AY116" s="79" t="s">
        <v>65</v>
      </c>
      <c r="AZ116" s="79" t="str">
        <f>REPLACE(INDEX(GroupVertices[Group],MATCH(Vertices[[#This Row],[Vertex]],GroupVertices[Vertex],0)),1,1,"")</f>
        <v>3</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5" t="s">
        <v>380</v>
      </c>
      <c r="B117" s="66"/>
      <c r="C117" s="66"/>
      <c r="D117" s="67">
        <v>245.21796565389695</v>
      </c>
      <c r="E117" s="69"/>
      <c r="F117" s="103" t="s">
        <v>1732</v>
      </c>
      <c r="G117" s="66"/>
      <c r="H117" s="70" t="s">
        <v>380</v>
      </c>
      <c r="I117" s="71"/>
      <c r="J117" s="71"/>
      <c r="K117" s="70" t="s">
        <v>2059</v>
      </c>
      <c r="L117" s="74">
        <v>1120.987318361955</v>
      </c>
      <c r="M117" s="75">
        <v>4849.9189453125</v>
      </c>
      <c r="N117" s="75">
        <v>8551.1376953125</v>
      </c>
      <c r="O117" s="76"/>
      <c r="P117" s="77"/>
      <c r="Q117" s="77"/>
      <c r="R117" s="89"/>
      <c r="S117" s="48">
        <v>2</v>
      </c>
      <c r="T117" s="48">
        <v>0</v>
      </c>
      <c r="U117" s="49">
        <v>1272</v>
      </c>
      <c r="V117" s="49">
        <v>0.001669</v>
      </c>
      <c r="W117" s="49">
        <v>3.7E-05</v>
      </c>
      <c r="X117" s="49">
        <v>0.908645</v>
      </c>
      <c r="Y117" s="49">
        <v>0</v>
      </c>
      <c r="Z117" s="49">
        <v>0</v>
      </c>
      <c r="AA117" s="72">
        <v>117</v>
      </c>
      <c r="AB117" s="72"/>
      <c r="AC117" s="73"/>
      <c r="AD117" s="79" t="s">
        <v>1045</v>
      </c>
      <c r="AE117" s="79">
        <v>455</v>
      </c>
      <c r="AF117" s="79">
        <v>6873387</v>
      </c>
      <c r="AG117" s="79">
        <v>223918</v>
      </c>
      <c r="AH117" s="79">
        <v>288</v>
      </c>
      <c r="AI117" s="79"/>
      <c r="AJ117" s="79" t="s">
        <v>1216</v>
      </c>
      <c r="AK117" s="79" t="s">
        <v>1346</v>
      </c>
      <c r="AL117" s="84" t="s">
        <v>1446</v>
      </c>
      <c r="AM117" s="79"/>
      <c r="AN117" s="81">
        <v>39604.0378587963</v>
      </c>
      <c r="AO117" s="84" t="s">
        <v>1582</v>
      </c>
      <c r="AP117" s="79" t="b">
        <v>0</v>
      </c>
      <c r="AQ117" s="79" t="b">
        <v>0</v>
      </c>
      <c r="AR117" s="79" t="b">
        <v>1</v>
      </c>
      <c r="AS117" s="79"/>
      <c r="AT117" s="79">
        <v>50223</v>
      </c>
      <c r="AU117" s="84" t="s">
        <v>1640</v>
      </c>
      <c r="AV117" s="79" t="b">
        <v>1</v>
      </c>
      <c r="AW117" s="79" t="s">
        <v>1771</v>
      </c>
      <c r="AX117" s="84" t="s">
        <v>1886</v>
      </c>
      <c r="AY117" s="79" t="s">
        <v>65</v>
      </c>
      <c r="AZ117" s="79" t="str">
        <f>REPLACE(INDEX(GroupVertices[Group],MATCH(Vertices[[#This Row],[Vertex]],GroupVertices[Vertex],0)),1,1,"")</f>
        <v>3</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5" t="s">
        <v>381</v>
      </c>
      <c r="B118" s="66"/>
      <c r="C118" s="66"/>
      <c r="D118" s="67">
        <v>245.21796565389695</v>
      </c>
      <c r="E118" s="69"/>
      <c r="F118" s="103" t="s">
        <v>1733</v>
      </c>
      <c r="G118" s="66"/>
      <c r="H118" s="70" t="s">
        <v>381</v>
      </c>
      <c r="I118" s="71"/>
      <c r="J118" s="71"/>
      <c r="K118" s="70" t="s">
        <v>2060</v>
      </c>
      <c r="L118" s="74">
        <v>1120.987318361955</v>
      </c>
      <c r="M118" s="75">
        <v>5365.90869140625</v>
      </c>
      <c r="N118" s="75">
        <v>8374.150390625</v>
      </c>
      <c r="O118" s="76"/>
      <c r="P118" s="77"/>
      <c r="Q118" s="77"/>
      <c r="R118" s="89"/>
      <c r="S118" s="48">
        <v>2</v>
      </c>
      <c r="T118" s="48">
        <v>0</v>
      </c>
      <c r="U118" s="49">
        <v>1272</v>
      </c>
      <c r="V118" s="49">
        <v>0.001669</v>
      </c>
      <c r="W118" s="49">
        <v>3.7E-05</v>
      </c>
      <c r="X118" s="49">
        <v>0.908645</v>
      </c>
      <c r="Y118" s="49">
        <v>0</v>
      </c>
      <c r="Z118" s="49">
        <v>0</v>
      </c>
      <c r="AA118" s="72">
        <v>118</v>
      </c>
      <c r="AB118" s="72"/>
      <c r="AC118" s="73"/>
      <c r="AD118" s="79" t="s">
        <v>1046</v>
      </c>
      <c r="AE118" s="79">
        <v>646</v>
      </c>
      <c r="AF118" s="79">
        <v>2614071</v>
      </c>
      <c r="AG118" s="79">
        <v>175566</v>
      </c>
      <c r="AH118" s="79">
        <v>704</v>
      </c>
      <c r="AI118" s="79"/>
      <c r="AJ118" s="79" t="s">
        <v>1217</v>
      </c>
      <c r="AK118" s="79"/>
      <c r="AL118" s="84" t="s">
        <v>1447</v>
      </c>
      <c r="AM118" s="79"/>
      <c r="AN118" s="81">
        <v>39170.55255787037</v>
      </c>
      <c r="AO118" s="84" t="s">
        <v>1583</v>
      </c>
      <c r="AP118" s="79" t="b">
        <v>0</v>
      </c>
      <c r="AQ118" s="79" t="b">
        <v>0</v>
      </c>
      <c r="AR118" s="79" t="b">
        <v>1</v>
      </c>
      <c r="AS118" s="79"/>
      <c r="AT118" s="79">
        <v>22807</v>
      </c>
      <c r="AU118" s="84" t="s">
        <v>1640</v>
      </c>
      <c r="AV118" s="79" t="b">
        <v>1</v>
      </c>
      <c r="AW118" s="79" t="s">
        <v>1771</v>
      </c>
      <c r="AX118" s="84" t="s">
        <v>1887</v>
      </c>
      <c r="AY118" s="79" t="s">
        <v>65</v>
      </c>
      <c r="AZ118" s="79" t="str">
        <f>REPLACE(INDEX(GroupVertices[Group],MATCH(Vertices[[#This Row],[Vertex]],GroupVertices[Vertex],0)),1,1,"")</f>
        <v>3</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5" t="s">
        <v>276</v>
      </c>
      <c r="B119" s="66"/>
      <c r="C119" s="66"/>
      <c r="D119" s="67">
        <v>150</v>
      </c>
      <c r="E119" s="69"/>
      <c r="F119" s="103" t="s">
        <v>554</v>
      </c>
      <c r="G119" s="66"/>
      <c r="H119" s="70" t="s">
        <v>276</v>
      </c>
      <c r="I119" s="71"/>
      <c r="J119" s="71"/>
      <c r="K119" s="70" t="s">
        <v>2061</v>
      </c>
      <c r="L119" s="74">
        <v>1</v>
      </c>
      <c r="M119" s="75">
        <v>2722.377197265625</v>
      </c>
      <c r="N119" s="75">
        <v>7596.72998046875</v>
      </c>
      <c r="O119" s="76"/>
      <c r="P119" s="77"/>
      <c r="Q119" s="77"/>
      <c r="R119" s="89"/>
      <c r="S119" s="48">
        <v>0</v>
      </c>
      <c r="T119" s="48">
        <v>1</v>
      </c>
      <c r="U119" s="49">
        <v>0</v>
      </c>
      <c r="V119" s="49">
        <v>0.002481</v>
      </c>
      <c r="W119" s="49">
        <v>0.013816</v>
      </c>
      <c r="X119" s="49">
        <v>0.440848</v>
      </c>
      <c r="Y119" s="49">
        <v>0</v>
      </c>
      <c r="Z119" s="49">
        <v>0</v>
      </c>
      <c r="AA119" s="72">
        <v>119</v>
      </c>
      <c r="AB119" s="72"/>
      <c r="AC119" s="73"/>
      <c r="AD119" s="79" t="s">
        <v>1047</v>
      </c>
      <c r="AE119" s="79">
        <v>1515</v>
      </c>
      <c r="AF119" s="79">
        <v>407</v>
      </c>
      <c r="AG119" s="79">
        <v>2994</v>
      </c>
      <c r="AH119" s="79">
        <v>419</v>
      </c>
      <c r="AI119" s="79"/>
      <c r="AJ119" s="79" t="s">
        <v>1218</v>
      </c>
      <c r="AK119" s="79" t="s">
        <v>1347</v>
      </c>
      <c r="AL119" s="79"/>
      <c r="AM119" s="79"/>
      <c r="AN119" s="81">
        <v>39898.14125</v>
      </c>
      <c r="AO119" s="79"/>
      <c r="AP119" s="79" t="b">
        <v>0</v>
      </c>
      <c r="AQ119" s="79" t="b">
        <v>0</v>
      </c>
      <c r="AR119" s="79" t="b">
        <v>0</v>
      </c>
      <c r="AS119" s="79"/>
      <c r="AT119" s="79">
        <v>7</v>
      </c>
      <c r="AU119" s="84" t="s">
        <v>1652</v>
      </c>
      <c r="AV119" s="79" t="b">
        <v>0</v>
      </c>
      <c r="AW119" s="79" t="s">
        <v>1771</v>
      </c>
      <c r="AX119" s="84" t="s">
        <v>1888</v>
      </c>
      <c r="AY119" s="79" t="s">
        <v>66</v>
      </c>
      <c r="AZ119" s="79" t="str">
        <f>REPLACE(INDEX(GroupVertices[Group],MATCH(Vertices[[#This Row],[Vertex]],GroupVertices[Vertex],0)),1,1,"")</f>
        <v>1</v>
      </c>
      <c r="BA119" s="48">
        <v>4</v>
      </c>
      <c r="BB119" s="49">
        <v>12.903225806451612</v>
      </c>
      <c r="BC119" s="48">
        <v>0</v>
      </c>
      <c r="BD119" s="49">
        <v>0</v>
      </c>
      <c r="BE119" s="48">
        <v>0</v>
      </c>
      <c r="BF119" s="49">
        <v>0</v>
      </c>
      <c r="BG119" s="48">
        <v>27</v>
      </c>
      <c r="BH119" s="49">
        <v>87.09677419354838</v>
      </c>
      <c r="BI119" s="48">
        <v>31</v>
      </c>
      <c r="BJ119" s="48" t="s">
        <v>500</v>
      </c>
      <c r="BK119" s="48" t="s">
        <v>500</v>
      </c>
      <c r="BL119" s="48" t="s">
        <v>504</v>
      </c>
      <c r="BM119" s="48" t="s">
        <v>504</v>
      </c>
      <c r="BN119" s="48"/>
      <c r="BO119" s="48"/>
      <c r="BP119" s="131" t="s">
        <v>3054</v>
      </c>
      <c r="BQ119" s="131" t="s">
        <v>3054</v>
      </c>
      <c r="BR119" s="131" t="s">
        <v>3166</v>
      </c>
      <c r="BS119" s="131" t="s">
        <v>3166</v>
      </c>
      <c r="BT119" s="2"/>
      <c r="BU119" s="3"/>
      <c r="BV119" s="3"/>
      <c r="BW119" s="3"/>
      <c r="BX119" s="3"/>
    </row>
    <row r="120" spans="1:76" ht="15">
      <c r="A120" s="65" t="s">
        <v>277</v>
      </c>
      <c r="B120" s="66"/>
      <c r="C120" s="66"/>
      <c r="D120" s="67">
        <v>150</v>
      </c>
      <c r="E120" s="69"/>
      <c r="F120" s="103" t="s">
        <v>555</v>
      </c>
      <c r="G120" s="66"/>
      <c r="H120" s="70" t="s">
        <v>277</v>
      </c>
      <c r="I120" s="71"/>
      <c r="J120" s="71"/>
      <c r="K120" s="70" t="s">
        <v>2062</v>
      </c>
      <c r="L120" s="74">
        <v>1</v>
      </c>
      <c r="M120" s="75">
        <v>1522.873779296875</v>
      </c>
      <c r="N120" s="75">
        <v>6223.9423828125</v>
      </c>
      <c r="O120" s="76"/>
      <c r="P120" s="77"/>
      <c r="Q120" s="77"/>
      <c r="R120" s="89"/>
      <c r="S120" s="48">
        <v>0</v>
      </c>
      <c r="T120" s="48">
        <v>1</v>
      </c>
      <c r="U120" s="49">
        <v>0</v>
      </c>
      <c r="V120" s="49">
        <v>0.002481</v>
      </c>
      <c r="W120" s="49">
        <v>0.013816</v>
      </c>
      <c r="X120" s="49">
        <v>0.440848</v>
      </c>
      <c r="Y120" s="49">
        <v>0</v>
      </c>
      <c r="Z120" s="49">
        <v>0</v>
      </c>
      <c r="AA120" s="72">
        <v>120</v>
      </c>
      <c r="AB120" s="72"/>
      <c r="AC120" s="73"/>
      <c r="AD120" s="79" t="s">
        <v>1048</v>
      </c>
      <c r="AE120" s="79">
        <v>4993</v>
      </c>
      <c r="AF120" s="79">
        <v>4564</v>
      </c>
      <c r="AG120" s="79">
        <v>60662</v>
      </c>
      <c r="AH120" s="79">
        <v>70893</v>
      </c>
      <c r="AI120" s="79"/>
      <c r="AJ120" s="79" t="s">
        <v>1219</v>
      </c>
      <c r="AK120" s="79" t="s">
        <v>1348</v>
      </c>
      <c r="AL120" s="84" t="s">
        <v>1448</v>
      </c>
      <c r="AM120" s="79"/>
      <c r="AN120" s="81">
        <v>41466.66032407407</v>
      </c>
      <c r="AO120" s="84" t="s">
        <v>1584</v>
      </c>
      <c r="AP120" s="79" t="b">
        <v>1</v>
      </c>
      <c r="AQ120" s="79" t="b">
        <v>0</v>
      </c>
      <c r="AR120" s="79" t="b">
        <v>1</v>
      </c>
      <c r="AS120" s="79"/>
      <c r="AT120" s="79">
        <v>19</v>
      </c>
      <c r="AU120" s="84" t="s">
        <v>1640</v>
      </c>
      <c r="AV120" s="79" t="b">
        <v>0</v>
      </c>
      <c r="AW120" s="79" t="s">
        <v>1771</v>
      </c>
      <c r="AX120" s="84" t="s">
        <v>1889</v>
      </c>
      <c r="AY120" s="79" t="s">
        <v>66</v>
      </c>
      <c r="AZ120" s="79" t="str">
        <f>REPLACE(INDEX(GroupVertices[Group],MATCH(Vertices[[#This Row],[Vertex]],GroupVertices[Vertex],0)),1,1,"")</f>
        <v>1</v>
      </c>
      <c r="BA120" s="48">
        <v>0</v>
      </c>
      <c r="BB120" s="49">
        <v>0</v>
      </c>
      <c r="BC120" s="48">
        <v>1</v>
      </c>
      <c r="BD120" s="49">
        <v>20</v>
      </c>
      <c r="BE120" s="48">
        <v>0</v>
      </c>
      <c r="BF120" s="49">
        <v>0</v>
      </c>
      <c r="BG120" s="48">
        <v>4</v>
      </c>
      <c r="BH120" s="49">
        <v>80</v>
      </c>
      <c r="BI120" s="48">
        <v>5</v>
      </c>
      <c r="BJ120" s="48" t="s">
        <v>499</v>
      </c>
      <c r="BK120" s="48" t="s">
        <v>499</v>
      </c>
      <c r="BL120" s="48" t="s">
        <v>504</v>
      </c>
      <c r="BM120" s="48" t="s">
        <v>504</v>
      </c>
      <c r="BN120" s="48"/>
      <c r="BO120" s="48"/>
      <c r="BP120" s="131" t="s">
        <v>3055</v>
      </c>
      <c r="BQ120" s="131" t="s">
        <v>3055</v>
      </c>
      <c r="BR120" s="131" t="s">
        <v>3167</v>
      </c>
      <c r="BS120" s="131" t="s">
        <v>3167</v>
      </c>
      <c r="BT120" s="2"/>
      <c r="BU120" s="3"/>
      <c r="BV120" s="3"/>
      <c r="BW120" s="3"/>
      <c r="BX120" s="3"/>
    </row>
    <row r="121" spans="1:76" ht="15">
      <c r="A121" s="65" t="s">
        <v>278</v>
      </c>
      <c r="B121" s="66"/>
      <c r="C121" s="66"/>
      <c r="D121" s="67">
        <v>217.97005724350507</v>
      </c>
      <c r="E121" s="69"/>
      <c r="F121" s="103" t="s">
        <v>556</v>
      </c>
      <c r="G121" s="66"/>
      <c r="H121" s="70" t="s">
        <v>278</v>
      </c>
      <c r="I121" s="71"/>
      <c r="J121" s="71"/>
      <c r="K121" s="70" t="s">
        <v>2409</v>
      </c>
      <c r="L121" s="74">
        <v>800.4878027300748</v>
      </c>
      <c r="M121" s="75">
        <v>4476.564453125</v>
      </c>
      <c r="N121" s="75">
        <v>1132.82275390625</v>
      </c>
      <c r="O121" s="76"/>
      <c r="P121" s="77"/>
      <c r="Q121" s="77"/>
      <c r="R121" s="89"/>
      <c r="S121" s="48">
        <v>1</v>
      </c>
      <c r="T121" s="48">
        <v>10</v>
      </c>
      <c r="U121" s="49">
        <v>908</v>
      </c>
      <c r="V121" s="49">
        <v>0.00188</v>
      </c>
      <c r="W121" s="49">
        <v>0.000443</v>
      </c>
      <c r="X121" s="49">
        <v>2.790252</v>
      </c>
      <c r="Y121" s="49">
        <v>0.1</v>
      </c>
      <c r="Z121" s="49">
        <v>0.1</v>
      </c>
      <c r="AA121" s="72">
        <v>121</v>
      </c>
      <c r="AB121" s="72"/>
      <c r="AC121" s="73"/>
      <c r="AD121" s="79" t="s">
        <v>1049</v>
      </c>
      <c r="AE121" s="79">
        <v>713</v>
      </c>
      <c r="AF121" s="79">
        <v>453</v>
      </c>
      <c r="AG121" s="79">
        <v>38025</v>
      </c>
      <c r="AH121" s="79">
        <v>21404</v>
      </c>
      <c r="AI121" s="79"/>
      <c r="AJ121" s="79" t="s">
        <v>1220</v>
      </c>
      <c r="AK121" s="79" t="s">
        <v>1349</v>
      </c>
      <c r="AL121" s="79"/>
      <c r="AM121" s="79"/>
      <c r="AN121" s="81">
        <v>41919.913981481484</v>
      </c>
      <c r="AO121" s="84" t="s">
        <v>1585</v>
      </c>
      <c r="AP121" s="79" t="b">
        <v>1</v>
      </c>
      <c r="AQ121" s="79" t="b">
        <v>0</v>
      </c>
      <c r="AR121" s="79" t="b">
        <v>0</v>
      </c>
      <c r="AS121" s="79"/>
      <c r="AT121" s="79">
        <v>17</v>
      </c>
      <c r="AU121" s="84" t="s">
        <v>1640</v>
      </c>
      <c r="AV121" s="79" t="b">
        <v>0</v>
      </c>
      <c r="AW121" s="79" t="s">
        <v>1771</v>
      </c>
      <c r="AX121" s="84" t="s">
        <v>1890</v>
      </c>
      <c r="AY121" s="79" t="s">
        <v>66</v>
      </c>
      <c r="AZ121" s="79" t="str">
        <f>REPLACE(INDEX(GroupVertices[Group],MATCH(Vertices[[#This Row],[Vertex]],GroupVertices[Vertex],0)),1,1,"")</f>
        <v>6</v>
      </c>
      <c r="BA121" s="48">
        <v>1</v>
      </c>
      <c r="BB121" s="49">
        <v>0.9345794392523364</v>
      </c>
      <c r="BC121" s="48">
        <v>9</v>
      </c>
      <c r="BD121" s="49">
        <v>8.411214953271028</v>
      </c>
      <c r="BE121" s="48">
        <v>0</v>
      </c>
      <c r="BF121" s="49">
        <v>0</v>
      </c>
      <c r="BG121" s="48">
        <v>97</v>
      </c>
      <c r="BH121" s="49">
        <v>90.65420560747664</v>
      </c>
      <c r="BI121" s="48">
        <v>107</v>
      </c>
      <c r="BJ121" s="48" t="s">
        <v>2996</v>
      </c>
      <c r="BK121" s="48" t="s">
        <v>2996</v>
      </c>
      <c r="BL121" s="48" t="s">
        <v>504</v>
      </c>
      <c r="BM121" s="48" t="s">
        <v>504</v>
      </c>
      <c r="BN121" s="48"/>
      <c r="BO121" s="48"/>
      <c r="BP121" s="131" t="s">
        <v>3056</v>
      </c>
      <c r="BQ121" s="131" t="s">
        <v>3105</v>
      </c>
      <c r="BR121" s="131" t="s">
        <v>3168</v>
      </c>
      <c r="BS121" s="131" t="s">
        <v>3215</v>
      </c>
      <c r="BT121" s="2"/>
      <c r="BU121" s="3"/>
      <c r="BV121" s="3"/>
      <c r="BW121" s="3"/>
      <c r="BX121" s="3"/>
    </row>
    <row r="122" spans="1:76" ht="15">
      <c r="A122" s="65" t="s">
        <v>382</v>
      </c>
      <c r="B122" s="66"/>
      <c r="C122" s="66"/>
      <c r="D122" s="67">
        <v>150</v>
      </c>
      <c r="E122" s="69"/>
      <c r="F122" s="103" t="s">
        <v>1734</v>
      </c>
      <c r="G122" s="66"/>
      <c r="H122" s="70" t="s">
        <v>382</v>
      </c>
      <c r="I122" s="71"/>
      <c r="J122" s="71"/>
      <c r="K122" s="70" t="s">
        <v>2063</v>
      </c>
      <c r="L122" s="74">
        <v>1</v>
      </c>
      <c r="M122" s="75">
        <v>3692.044921875</v>
      </c>
      <c r="N122" s="75">
        <v>836.3908081054688</v>
      </c>
      <c r="O122" s="76"/>
      <c r="P122" s="77"/>
      <c r="Q122" s="77"/>
      <c r="R122" s="89"/>
      <c r="S122" s="48">
        <v>2</v>
      </c>
      <c r="T122" s="48">
        <v>0</v>
      </c>
      <c r="U122" s="49">
        <v>0</v>
      </c>
      <c r="V122" s="49">
        <v>0.001541</v>
      </c>
      <c r="W122" s="49">
        <v>0.000113</v>
      </c>
      <c r="X122" s="49">
        <v>0.624343</v>
      </c>
      <c r="Y122" s="49">
        <v>1</v>
      </c>
      <c r="Z122" s="49">
        <v>0</v>
      </c>
      <c r="AA122" s="72">
        <v>122</v>
      </c>
      <c r="AB122" s="72"/>
      <c r="AC122" s="73"/>
      <c r="AD122" s="79" t="s">
        <v>1050</v>
      </c>
      <c r="AE122" s="79">
        <v>21861</v>
      </c>
      <c r="AF122" s="79">
        <v>144438</v>
      </c>
      <c r="AG122" s="79">
        <v>5759</v>
      </c>
      <c r="AH122" s="79">
        <v>431</v>
      </c>
      <c r="AI122" s="79"/>
      <c r="AJ122" s="79" t="s">
        <v>1221</v>
      </c>
      <c r="AK122" s="79"/>
      <c r="AL122" s="84" t="s">
        <v>1449</v>
      </c>
      <c r="AM122" s="79"/>
      <c r="AN122" s="81">
        <v>39889.71016203704</v>
      </c>
      <c r="AO122" s="84" t="s">
        <v>1586</v>
      </c>
      <c r="AP122" s="79" t="b">
        <v>1</v>
      </c>
      <c r="AQ122" s="79" t="b">
        <v>0</v>
      </c>
      <c r="AR122" s="79" t="b">
        <v>1</v>
      </c>
      <c r="AS122" s="79"/>
      <c r="AT122" s="79">
        <v>2187</v>
      </c>
      <c r="AU122" s="84" t="s">
        <v>1640</v>
      </c>
      <c r="AV122" s="79" t="b">
        <v>1</v>
      </c>
      <c r="AW122" s="79" t="s">
        <v>1771</v>
      </c>
      <c r="AX122" s="84" t="s">
        <v>1891</v>
      </c>
      <c r="AY122" s="79" t="s">
        <v>65</v>
      </c>
      <c r="AZ122" s="79" t="str">
        <f>REPLACE(INDEX(GroupVertices[Group],MATCH(Vertices[[#This Row],[Vertex]],GroupVertices[Vertex],0)),1,1,"")</f>
        <v>6</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5" t="s">
        <v>383</v>
      </c>
      <c r="B123" s="66"/>
      <c r="C123" s="66"/>
      <c r="D123" s="67">
        <v>150</v>
      </c>
      <c r="E123" s="69"/>
      <c r="F123" s="103" t="s">
        <v>1735</v>
      </c>
      <c r="G123" s="66"/>
      <c r="H123" s="70" t="s">
        <v>383</v>
      </c>
      <c r="I123" s="71"/>
      <c r="J123" s="71"/>
      <c r="K123" s="70" t="s">
        <v>2064</v>
      </c>
      <c r="L123" s="74">
        <v>1</v>
      </c>
      <c r="M123" s="75">
        <v>4066.09033203125</v>
      </c>
      <c r="N123" s="75">
        <v>291.7788391113281</v>
      </c>
      <c r="O123" s="76"/>
      <c r="P123" s="77"/>
      <c r="Q123" s="77"/>
      <c r="R123" s="89"/>
      <c r="S123" s="48">
        <v>2</v>
      </c>
      <c r="T123" s="48">
        <v>0</v>
      </c>
      <c r="U123" s="49">
        <v>0</v>
      </c>
      <c r="V123" s="49">
        <v>0.001541</v>
      </c>
      <c r="W123" s="49">
        <v>0.000113</v>
      </c>
      <c r="X123" s="49">
        <v>0.624343</v>
      </c>
      <c r="Y123" s="49">
        <v>1</v>
      </c>
      <c r="Z123" s="49">
        <v>0</v>
      </c>
      <c r="AA123" s="72">
        <v>123</v>
      </c>
      <c r="AB123" s="72"/>
      <c r="AC123" s="73"/>
      <c r="AD123" s="79" t="s">
        <v>1051</v>
      </c>
      <c r="AE123" s="79">
        <v>724</v>
      </c>
      <c r="AF123" s="79">
        <v>3068092</v>
      </c>
      <c r="AG123" s="79">
        <v>11789</v>
      </c>
      <c r="AH123" s="79">
        <v>295</v>
      </c>
      <c r="AI123" s="79"/>
      <c r="AJ123" s="79" t="s">
        <v>1222</v>
      </c>
      <c r="AK123" s="79" t="s">
        <v>1350</v>
      </c>
      <c r="AL123" s="84" t="s">
        <v>1450</v>
      </c>
      <c r="AM123" s="79"/>
      <c r="AN123" s="81">
        <v>39914.02924768518</v>
      </c>
      <c r="AO123" s="84" t="s">
        <v>1587</v>
      </c>
      <c r="AP123" s="79" t="b">
        <v>0</v>
      </c>
      <c r="AQ123" s="79" t="b">
        <v>0</v>
      </c>
      <c r="AR123" s="79" t="b">
        <v>1</v>
      </c>
      <c r="AS123" s="79"/>
      <c r="AT123" s="79">
        <v>13285</v>
      </c>
      <c r="AU123" s="84" t="s">
        <v>1642</v>
      </c>
      <c r="AV123" s="79" t="b">
        <v>1</v>
      </c>
      <c r="AW123" s="79" t="s">
        <v>1771</v>
      </c>
      <c r="AX123" s="84" t="s">
        <v>1892</v>
      </c>
      <c r="AY123" s="79" t="s">
        <v>65</v>
      </c>
      <c r="AZ123" s="79" t="str">
        <f>REPLACE(INDEX(GroupVertices[Group],MATCH(Vertices[[#This Row],[Vertex]],GroupVertices[Vertex],0)),1,1,"")</f>
        <v>6</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5" t="s">
        <v>384</v>
      </c>
      <c r="B124" s="66"/>
      <c r="C124" s="66"/>
      <c r="D124" s="67">
        <v>150</v>
      </c>
      <c r="E124" s="69"/>
      <c r="F124" s="103" t="s">
        <v>1736</v>
      </c>
      <c r="G124" s="66"/>
      <c r="H124" s="70" t="s">
        <v>384</v>
      </c>
      <c r="I124" s="71"/>
      <c r="J124" s="71"/>
      <c r="K124" s="70" t="s">
        <v>2065</v>
      </c>
      <c r="L124" s="74">
        <v>1</v>
      </c>
      <c r="M124" s="75">
        <v>3999.7333984375</v>
      </c>
      <c r="N124" s="75">
        <v>2058.93505859375</v>
      </c>
      <c r="O124" s="76"/>
      <c r="P124" s="77"/>
      <c r="Q124" s="77"/>
      <c r="R124" s="89"/>
      <c r="S124" s="48">
        <v>2</v>
      </c>
      <c r="T124" s="48">
        <v>0</v>
      </c>
      <c r="U124" s="49">
        <v>0</v>
      </c>
      <c r="V124" s="49">
        <v>0.001541</v>
      </c>
      <c r="W124" s="49">
        <v>0.000113</v>
      </c>
      <c r="X124" s="49">
        <v>0.624343</v>
      </c>
      <c r="Y124" s="49">
        <v>1</v>
      </c>
      <c r="Z124" s="49">
        <v>0</v>
      </c>
      <c r="AA124" s="72">
        <v>124</v>
      </c>
      <c r="AB124" s="72"/>
      <c r="AC124" s="73"/>
      <c r="AD124" s="79" t="s">
        <v>1052</v>
      </c>
      <c r="AE124" s="79">
        <v>92407</v>
      </c>
      <c r="AF124" s="79">
        <v>4340103</v>
      </c>
      <c r="AG124" s="79">
        <v>64207</v>
      </c>
      <c r="AH124" s="79">
        <v>166</v>
      </c>
      <c r="AI124" s="79"/>
      <c r="AJ124" s="79" t="s">
        <v>1223</v>
      </c>
      <c r="AK124" s="79" t="s">
        <v>1351</v>
      </c>
      <c r="AL124" s="84" t="s">
        <v>1451</v>
      </c>
      <c r="AM124" s="79"/>
      <c r="AN124" s="81">
        <v>39671.61199074074</v>
      </c>
      <c r="AO124" s="84" t="s">
        <v>1588</v>
      </c>
      <c r="AP124" s="79" t="b">
        <v>0</v>
      </c>
      <c r="AQ124" s="79" t="b">
        <v>0</v>
      </c>
      <c r="AR124" s="79" t="b">
        <v>1</v>
      </c>
      <c r="AS124" s="79"/>
      <c r="AT124" s="79">
        <v>19245</v>
      </c>
      <c r="AU124" s="84" t="s">
        <v>1640</v>
      </c>
      <c r="AV124" s="79" t="b">
        <v>1</v>
      </c>
      <c r="AW124" s="79" t="s">
        <v>1771</v>
      </c>
      <c r="AX124" s="84" t="s">
        <v>1893</v>
      </c>
      <c r="AY124" s="79" t="s">
        <v>65</v>
      </c>
      <c r="AZ124" s="79" t="str">
        <f>REPLACE(INDEX(GroupVertices[Group],MATCH(Vertices[[#This Row],[Vertex]],GroupVertices[Vertex],0)),1,1,"")</f>
        <v>6</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5" t="s">
        <v>385</v>
      </c>
      <c r="B125" s="66"/>
      <c r="C125" s="66"/>
      <c r="D125" s="67">
        <v>150</v>
      </c>
      <c r="E125" s="69"/>
      <c r="F125" s="103" t="s">
        <v>1737</v>
      </c>
      <c r="G125" s="66"/>
      <c r="H125" s="70" t="s">
        <v>385</v>
      </c>
      <c r="I125" s="71"/>
      <c r="J125" s="71"/>
      <c r="K125" s="70" t="s">
        <v>2066</v>
      </c>
      <c r="L125" s="74">
        <v>1</v>
      </c>
      <c r="M125" s="75">
        <v>5275.087890625</v>
      </c>
      <c r="N125" s="75">
        <v>1719.449462890625</v>
      </c>
      <c r="O125" s="76"/>
      <c r="P125" s="77"/>
      <c r="Q125" s="77"/>
      <c r="R125" s="89"/>
      <c r="S125" s="48">
        <v>2</v>
      </c>
      <c r="T125" s="48">
        <v>0</v>
      </c>
      <c r="U125" s="49">
        <v>0</v>
      </c>
      <c r="V125" s="49">
        <v>0.001541</v>
      </c>
      <c r="W125" s="49">
        <v>0.000113</v>
      </c>
      <c r="X125" s="49">
        <v>0.624343</v>
      </c>
      <c r="Y125" s="49">
        <v>1</v>
      </c>
      <c r="Z125" s="49">
        <v>0</v>
      </c>
      <c r="AA125" s="72">
        <v>125</v>
      </c>
      <c r="AB125" s="72"/>
      <c r="AC125" s="73"/>
      <c r="AD125" s="79" t="s">
        <v>1053</v>
      </c>
      <c r="AE125" s="79">
        <v>1227</v>
      </c>
      <c r="AF125" s="79">
        <v>146322</v>
      </c>
      <c r="AG125" s="79">
        <v>3513</v>
      </c>
      <c r="AH125" s="79">
        <v>624</v>
      </c>
      <c r="AI125" s="79"/>
      <c r="AJ125" s="79" t="s">
        <v>1224</v>
      </c>
      <c r="AK125" s="79" t="s">
        <v>1352</v>
      </c>
      <c r="AL125" s="84" t="s">
        <v>1452</v>
      </c>
      <c r="AM125" s="79"/>
      <c r="AN125" s="81">
        <v>40926.91300925926</v>
      </c>
      <c r="AO125" s="84" t="s">
        <v>1589</v>
      </c>
      <c r="AP125" s="79" t="b">
        <v>0</v>
      </c>
      <c r="AQ125" s="79" t="b">
        <v>0</v>
      </c>
      <c r="AR125" s="79" t="b">
        <v>1</v>
      </c>
      <c r="AS125" s="79"/>
      <c r="AT125" s="79">
        <v>1753</v>
      </c>
      <c r="AU125" s="84" t="s">
        <v>1646</v>
      </c>
      <c r="AV125" s="79" t="b">
        <v>1</v>
      </c>
      <c r="AW125" s="79" t="s">
        <v>1771</v>
      </c>
      <c r="AX125" s="84" t="s">
        <v>1894</v>
      </c>
      <c r="AY125" s="79" t="s">
        <v>65</v>
      </c>
      <c r="AZ125" s="79" t="str">
        <f>REPLACE(INDEX(GroupVertices[Group],MATCH(Vertices[[#This Row],[Vertex]],GroupVertices[Vertex],0)),1,1,"")</f>
        <v>6</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5" t="s">
        <v>386</v>
      </c>
      <c r="B126" s="66"/>
      <c r="C126" s="66"/>
      <c r="D126" s="67">
        <v>150</v>
      </c>
      <c r="E126" s="69"/>
      <c r="F126" s="103" t="s">
        <v>1738</v>
      </c>
      <c r="G126" s="66"/>
      <c r="H126" s="70" t="s">
        <v>386</v>
      </c>
      <c r="I126" s="71"/>
      <c r="J126" s="71"/>
      <c r="K126" s="70" t="s">
        <v>2067</v>
      </c>
      <c r="L126" s="74">
        <v>1</v>
      </c>
      <c r="M126" s="75">
        <v>4631.9892578125</v>
      </c>
      <c r="N126" s="75">
        <v>191.23789978027344</v>
      </c>
      <c r="O126" s="76"/>
      <c r="P126" s="77"/>
      <c r="Q126" s="77"/>
      <c r="R126" s="89"/>
      <c r="S126" s="48">
        <v>2</v>
      </c>
      <c r="T126" s="48">
        <v>0</v>
      </c>
      <c r="U126" s="49">
        <v>0</v>
      </c>
      <c r="V126" s="49">
        <v>0.001541</v>
      </c>
      <c r="W126" s="49">
        <v>0.000113</v>
      </c>
      <c r="X126" s="49">
        <v>0.624343</v>
      </c>
      <c r="Y126" s="49">
        <v>1</v>
      </c>
      <c r="Z126" s="49">
        <v>0</v>
      </c>
      <c r="AA126" s="72">
        <v>126</v>
      </c>
      <c r="AB126" s="72"/>
      <c r="AC126" s="73"/>
      <c r="AD126" s="79" t="s">
        <v>1054</v>
      </c>
      <c r="AE126" s="79">
        <v>504</v>
      </c>
      <c r="AF126" s="79">
        <v>3037358</v>
      </c>
      <c r="AG126" s="79">
        <v>5564</v>
      </c>
      <c r="AH126" s="79">
        <v>41</v>
      </c>
      <c r="AI126" s="79"/>
      <c r="AJ126" s="79" t="s">
        <v>1225</v>
      </c>
      <c r="AK126" s="79" t="s">
        <v>1353</v>
      </c>
      <c r="AL126" s="84" t="s">
        <v>1453</v>
      </c>
      <c r="AM126" s="79"/>
      <c r="AN126" s="81">
        <v>40773.69708333333</v>
      </c>
      <c r="AO126" s="84" t="s">
        <v>1590</v>
      </c>
      <c r="AP126" s="79" t="b">
        <v>0</v>
      </c>
      <c r="AQ126" s="79" t="b">
        <v>0</v>
      </c>
      <c r="AR126" s="79" t="b">
        <v>1</v>
      </c>
      <c r="AS126" s="79"/>
      <c r="AT126" s="79">
        <v>13607</v>
      </c>
      <c r="AU126" s="84" t="s">
        <v>1640</v>
      </c>
      <c r="AV126" s="79" t="b">
        <v>1</v>
      </c>
      <c r="AW126" s="79" t="s">
        <v>1771</v>
      </c>
      <c r="AX126" s="84" t="s">
        <v>1895</v>
      </c>
      <c r="AY126" s="79" t="s">
        <v>65</v>
      </c>
      <c r="AZ126" s="79" t="str">
        <f>REPLACE(INDEX(GroupVertices[Group],MATCH(Vertices[[#This Row],[Vertex]],GroupVertices[Vertex],0)),1,1,"")</f>
        <v>6</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5" t="s">
        <v>387</v>
      </c>
      <c r="B127" s="66"/>
      <c r="C127" s="66"/>
      <c r="D127" s="67">
        <v>150</v>
      </c>
      <c r="E127" s="69"/>
      <c r="F127" s="103" t="s">
        <v>1739</v>
      </c>
      <c r="G127" s="66"/>
      <c r="H127" s="70" t="s">
        <v>387</v>
      </c>
      <c r="I127" s="71"/>
      <c r="J127" s="71"/>
      <c r="K127" s="70" t="s">
        <v>2068</v>
      </c>
      <c r="L127" s="74">
        <v>1</v>
      </c>
      <c r="M127" s="75">
        <v>5413.47119140625</v>
      </c>
      <c r="N127" s="75">
        <v>1056.67138671875</v>
      </c>
      <c r="O127" s="76"/>
      <c r="P127" s="77"/>
      <c r="Q127" s="77"/>
      <c r="R127" s="89"/>
      <c r="S127" s="48">
        <v>2</v>
      </c>
      <c r="T127" s="48">
        <v>0</v>
      </c>
      <c r="U127" s="49">
        <v>0</v>
      </c>
      <c r="V127" s="49">
        <v>0.001541</v>
      </c>
      <c r="W127" s="49">
        <v>0.000113</v>
      </c>
      <c r="X127" s="49">
        <v>0.624343</v>
      </c>
      <c r="Y127" s="49">
        <v>1</v>
      </c>
      <c r="Z127" s="49">
        <v>0</v>
      </c>
      <c r="AA127" s="72">
        <v>127</v>
      </c>
      <c r="AB127" s="72"/>
      <c r="AC127" s="73"/>
      <c r="AD127" s="79" t="s">
        <v>1023</v>
      </c>
      <c r="AE127" s="79">
        <v>25646</v>
      </c>
      <c r="AF127" s="79">
        <v>1866168</v>
      </c>
      <c r="AG127" s="79">
        <v>15518</v>
      </c>
      <c r="AH127" s="79">
        <v>215</v>
      </c>
      <c r="AI127" s="79"/>
      <c r="AJ127" s="79" t="s">
        <v>1226</v>
      </c>
      <c r="AK127" s="79" t="s">
        <v>1346</v>
      </c>
      <c r="AL127" s="84" t="s">
        <v>1454</v>
      </c>
      <c r="AM127" s="79"/>
      <c r="AN127" s="81">
        <v>39771.84050925926</v>
      </c>
      <c r="AO127" s="84" t="s">
        <v>1591</v>
      </c>
      <c r="AP127" s="79" t="b">
        <v>0</v>
      </c>
      <c r="AQ127" s="79" t="b">
        <v>0</v>
      </c>
      <c r="AR127" s="79" t="b">
        <v>0</v>
      </c>
      <c r="AS127" s="79"/>
      <c r="AT127" s="79">
        <v>10376</v>
      </c>
      <c r="AU127" s="84" t="s">
        <v>1640</v>
      </c>
      <c r="AV127" s="79" t="b">
        <v>1</v>
      </c>
      <c r="AW127" s="79" t="s">
        <v>1771</v>
      </c>
      <c r="AX127" s="84" t="s">
        <v>1896</v>
      </c>
      <c r="AY127" s="79" t="s">
        <v>65</v>
      </c>
      <c r="AZ127" s="79" t="str">
        <f>REPLACE(INDEX(GroupVertices[Group],MATCH(Vertices[[#This Row],[Vertex]],GroupVertices[Vertex],0)),1,1,"")</f>
        <v>6</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5" t="s">
        <v>388</v>
      </c>
      <c r="B128" s="66"/>
      <c r="C128" s="66"/>
      <c r="D128" s="67">
        <v>150</v>
      </c>
      <c r="E128" s="69"/>
      <c r="F128" s="103" t="s">
        <v>1740</v>
      </c>
      <c r="G128" s="66"/>
      <c r="H128" s="70" t="s">
        <v>388</v>
      </c>
      <c r="I128" s="71"/>
      <c r="J128" s="71"/>
      <c r="K128" s="70" t="s">
        <v>2069</v>
      </c>
      <c r="L128" s="74">
        <v>1</v>
      </c>
      <c r="M128" s="75">
        <v>5145.38427734375</v>
      </c>
      <c r="N128" s="75">
        <v>445.2889709472656</v>
      </c>
      <c r="O128" s="76"/>
      <c r="P128" s="77"/>
      <c r="Q128" s="77"/>
      <c r="R128" s="89"/>
      <c r="S128" s="48">
        <v>2</v>
      </c>
      <c r="T128" s="48">
        <v>0</v>
      </c>
      <c r="U128" s="49">
        <v>0</v>
      </c>
      <c r="V128" s="49">
        <v>0.001541</v>
      </c>
      <c r="W128" s="49">
        <v>0.000113</v>
      </c>
      <c r="X128" s="49">
        <v>0.624343</v>
      </c>
      <c r="Y128" s="49">
        <v>1</v>
      </c>
      <c r="Z128" s="49">
        <v>0</v>
      </c>
      <c r="AA128" s="72">
        <v>128</v>
      </c>
      <c r="AB128" s="72"/>
      <c r="AC128" s="73"/>
      <c r="AD128" s="79" t="s">
        <v>1055</v>
      </c>
      <c r="AE128" s="79">
        <v>782</v>
      </c>
      <c r="AF128" s="79">
        <v>1427047</v>
      </c>
      <c r="AG128" s="79">
        <v>5247</v>
      </c>
      <c r="AH128" s="79">
        <v>148</v>
      </c>
      <c r="AI128" s="79"/>
      <c r="AJ128" s="79" t="s">
        <v>1227</v>
      </c>
      <c r="AK128" s="79" t="s">
        <v>1354</v>
      </c>
      <c r="AL128" s="84" t="s">
        <v>1455</v>
      </c>
      <c r="AM128" s="79"/>
      <c r="AN128" s="81">
        <v>39910.74623842593</v>
      </c>
      <c r="AO128" s="84" t="s">
        <v>1592</v>
      </c>
      <c r="AP128" s="79" t="b">
        <v>0</v>
      </c>
      <c r="AQ128" s="79" t="b">
        <v>0</v>
      </c>
      <c r="AR128" s="79" t="b">
        <v>1</v>
      </c>
      <c r="AS128" s="79"/>
      <c r="AT128" s="79">
        <v>7660</v>
      </c>
      <c r="AU128" s="84" t="s">
        <v>1640</v>
      </c>
      <c r="AV128" s="79" t="b">
        <v>1</v>
      </c>
      <c r="AW128" s="79" t="s">
        <v>1771</v>
      </c>
      <c r="AX128" s="84" t="s">
        <v>1897</v>
      </c>
      <c r="AY128" s="79" t="s">
        <v>65</v>
      </c>
      <c r="AZ128" s="79" t="str">
        <f>REPLACE(INDEX(GroupVertices[Group],MATCH(Vertices[[#This Row],[Vertex]],GroupVertices[Vertex],0)),1,1,"")</f>
        <v>6</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5" t="s">
        <v>389</v>
      </c>
      <c r="B129" s="66"/>
      <c r="C129" s="66"/>
      <c r="D129" s="67">
        <v>150</v>
      </c>
      <c r="E129" s="69"/>
      <c r="F129" s="103" t="s">
        <v>1741</v>
      </c>
      <c r="G129" s="66"/>
      <c r="H129" s="70" t="s">
        <v>389</v>
      </c>
      <c r="I129" s="71"/>
      <c r="J129" s="71"/>
      <c r="K129" s="70" t="s">
        <v>2070</v>
      </c>
      <c r="L129" s="74">
        <v>1</v>
      </c>
      <c r="M129" s="75">
        <v>3651.439453125</v>
      </c>
      <c r="N129" s="75">
        <v>1536.6533203125</v>
      </c>
      <c r="O129" s="76"/>
      <c r="P129" s="77"/>
      <c r="Q129" s="77"/>
      <c r="R129" s="89"/>
      <c r="S129" s="48">
        <v>2</v>
      </c>
      <c r="T129" s="48">
        <v>0</v>
      </c>
      <c r="U129" s="49">
        <v>0</v>
      </c>
      <c r="V129" s="49">
        <v>0.001541</v>
      </c>
      <c r="W129" s="49">
        <v>0.000113</v>
      </c>
      <c r="X129" s="49">
        <v>0.624343</v>
      </c>
      <c r="Y129" s="49">
        <v>1</v>
      </c>
      <c r="Z129" s="49">
        <v>0</v>
      </c>
      <c r="AA129" s="72">
        <v>129</v>
      </c>
      <c r="AB129" s="72"/>
      <c r="AC129" s="73"/>
      <c r="AD129" s="79" t="s">
        <v>1056</v>
      </c>
      <c r="AE129" s="79">
        <v>2280</v>
      </c>
      <c r="AF129" s="79">
        <v>272010</v>
      </c>
      <c r="AG129" s="79">
        <v>190750</v>
      </c>
      <c r="AH129" s="79">
        <v>175049</v>
      </c>
      <c r="AI129" s="79"/>
      <c r="AJ129" s="79" t="s">
        <v>1228</v>
      </c>
      <c r="AK129" s="79" t="s">
        <v>1355</v>
      </c>
      <c r="AL129" s="84" t="s">
        <v>1456</v>
      </c>
      <c r="AM129" s="79"/>
      <c r="AN129" s="81">
        <v>41104.81652777778</v>
      </c>
      <c r="AO129" s="84" t="s">
        <v>1593</v>
      </c>
      <c r="AP129" s="79" t="b">
        <v>1</v>
      </c>
      <c r="AQ129" s="79" t="b">
        <v>0</v>
      </c>
      <c r="AR129" s="79" t="b">
        <v>0</v>
      </c>
      <c r="AS129" s="79"/>
      <c r="AT129" s="79">
        <v>5106</v>
      </c>
      <c r="AU129" s="84" t="s">
        <v>1640</v>
      </c>
      <c r="AV129" s="79" t="b">
        <v>1</v>
      </c>
      <c r="AW129" s="79" t="s">
        <v>1771</v>
      </c>
      <c r="AX129" s="84" t="s">
        <v>1898</v>
      </c>
      <c r="AY129" s="79" t="s">
        <v>65</v>
      </c>
      <c r="AZ129" s="79" t="str">
        <f>REPLACE(INDEX(GroupVertices[Group],MATCH(Vertices[[#This Row],[Vertex]],GroupVertices[Vertex],0)),1,1,"")</f>
        <v>6</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5" t="s">
        <v>390</v>
      </c>
      <c r="B130" s="66"/>
      <c r="C130" s="66"/>
      <c r="D130" s="67">
        <v>217.97005724350507</v>
      </c>
      <c r="E130" s="69"/>
      <c r="F130" s="103" t="s">
        <v>1742</v>
      </c>
      <c r="G130" s="66"/>
      <c r="H130" s="70" t="s">
        <v>390</v>
      </c>
      <c r="I130" s="71"/>
      <c r="J130" s="71"/>
      <c r="K130" s="70" t="s">
        <v>2410</v>
      </c>
      <c r="L130" s="74">
        <v>800.4878027300748</v>
      </c>
      <c r="M130" s="75">
        <v>4571.78173828125</v>
      </c>
      <c r="N130" s="75">
        <v>1357.8558349609375</v>
      </c>
      <c r="O130" s="76"/>
      <c r="P130" s="77"/>
      <c r="Q130" s="77"/>
      <c r="R130" s="89"/>
      <c r="S130" s="48">
        <v>1</v>
      </c>
      <c r="T130" s="48">
        <v>10</v>
      </c>
      <c r="U130" s="49">
        <v>908</v>
      </c>
      <c r="V130" s="49">
        <v>0.00188</v>
      </c>
      <c r="W130" s="49">
        <v>0.000443</v>
      </c>
      <c r="X130" s="49">
        <v>2.790252</v>
      </c>
      <c r="Y130" s="49">
        <v>0.1</v>
      </c>
      <c r="Z130" s="49">
        <v>0.1</v>
      </c>
      <c r="AA130" s="72">
        <v>130</v>
      </c>
      <c r="AB130" s="72"/>
      <c r="AC130" s="73"/>
      <c r="AD130" s="79" t="s">
        <v>1057</v>
      </c>
      <c r="AE130" s="79">
        <v>4422</v>
      </c>
      <c r="AF130" s="79">
        <v>2797</v>
      </c>
      <c r="AG130" s="79">
        <v>149192</v>
      </c>
      <c r="AH130" s="79">
        <v>211163</v>
      </c>
      <c r="AI130" s="79"/>
      <c r="AJ130" s="79" t="s">
        <v>1229</v>
      </c>
      <c r="AK130" s="79"/>
      <c r="AL130" s="79"/>
      <c r="AM130" s="79"/>
      <c r="AN130" s="81">
        <v>42701.86966435185</v>
      </c>
      <c r="AO130" s="84" t="s">
        <v>1594</v>
      </c>
      <c r="AP130" s="79" t="b">
        <v>1</v>
      </c>
      <c r="AQ130" s="79" t="b">
        <v>0</v>
      </c>
      <c r="AR130" s="79" t="b">
        <v>1</v>
      </c>
      <c r="AS130" s="79"/>
      <c r="AT130" s="79">
        <v>48</v>
      </c>
      <c r="AU130" s="79"/>
      <c r="AV130" s="79" t="b">
        <v>0</v>
      </c>
      <c r="AW130" s="79" t="s">
        <v>1771</v>
      </c>
      <c r="AX130" s="84" t="s">
        <v>1899</v>
      </c>
      <c r="AY130" s="79" t="s">
        <v>66</v>
      </c>
      <c r="AZ130" s="79" t="str">
        <f>REPLACE(INDEX(GroupVertices[Group],MATCH(Vertices[[#This Row],[Vertex]],GroupVertices[Vertex],0)),1,1,"")</f>
        <v>6</v>
      </c>
      <c r="BA130" s="48">
        <v>1</v>
      </c>
      <c r="BB130" s="49">
        <v>2.9411764705882355</v>
      </c>
      <c r="BC130" s="48">
        <v>2</v>
      </c>
      <c r="BD130" s="49">
        <v>5.882352941176471</v>
      </c>
      <c r="BE130" s="48">
        <v>0</v>
      </c>
      <c r="BF130" s="49">
        <v>0</v>
      </c>
      <c r="BG130" s="48">
        <v>31</v>
      </c>
      <c r="BH130" s="49">
        <v>91.17647058823529</v>
      </c>
      <c r="BI130" s="48">
        <v>34</v>
      </c>
      <c r="BJ130" s="48"/>
      <c r="BK130" s="48"/>
      <c r="BL130" s="48"/>
      <c r="BM130" s="48"/>
      <c r="BN130" s="48"/>
      <c r="BO130" s="48"/>
      <c r="BP130" s="131" t="s">
        <v>3057</v>
      </c>
      <c r="BQ130" s="131" t="s">
        <v>3057</v>
      </c>
      <c r="BR130" s="131" t="s">
        <v>3169</v>
      </c>
      <c r="BS130" s="131" t="s">
        <v>3169</v>
      </c>
      <c r="BT130" s="2"/>
      <c r="BU130" s="3"/>
      <c r="BV130" s="3"/>
      <c r="BW130" s="3"/>
      <c r="BX130" s="3"/>
    </row>
    <row r="131" spans="1:76" ht="15">
      <c r="A131" s="65" t="s">
        <v>279</v>
      </c>
      <c r="B131" s="66"/>
      <c r="C131" s="66"/>
      <c r="D131" s="67">
        <v>150</v>
      </c>
      <c r="E131" s="69"/>
      <c r="F131" s="103" t="s">
        <v>557</v>
      </c>
      <c r="G131" s="66"/>
      <c r="H131" s="70" t="s">
        <v>279</v>
      </c>
      <c r="I131" s="71"/>
      <c r="J131" s="71"/>
      <c r="K131" s="70" t="s">
        <v>2411</v>
      </c>
      <c r="L131" s="74">
        <v>1</v>
      </c>
      <c r="M131" s="75">
        <v>2440.26904296875</v>
      </c>
      <c r="N131" s="75">
        <v>8548.37890625</v>
      </c>
      <c r="O131" s="76"/>
      <c r="P131" s="77"/>
      <c r="Q131" s="77"/>
      <c r="R131" s="89"/>
      <c r="S131" s="48">
        <v>1</v>
      </c>
      <c r="T131" s="48">
        <v>3</v>
      </c>
      <c r="U131" s="49">
        <v>0</v>
      </c>
      <c r="V131" s="49">
        <v>0.002494</v>
      </c>
      <c r="W131" s="49">
        <v>0.018569</v>
      </c>
      <c r="X131" s="49">
        <v>1.017341</v>
      </c>
      <c r="Y131" s="49">
        <v>0.5</v>
      </c>
      <c r="Z131" s="49">
        <v>0.3333333333333333</v>
      </c>
      <c r="AA131" s="72">
        <v>131</v>
      </c>
      <c r="AB131" s="72"/>
      <c r="AC131" s="73"/>
      <c r="AD131" s="79" t="s">
        <v>279</v>
      </c>
      <c r="AE131" s="79">
        <v>24</v>
      </c>
      <c r="AF131" s="79">
        <v>29</v>
      </c>
      <c r="AG131" s="79">
        <v>284</v>
      </c>
      <c r="AH131" s="79">
        <v>1549</v>
      </c>
      <c r="AI131" s="79"/>
      <c r="AJ131" s="79"/>
      <c r="AK131" s="79"/>
      <c r="AL131" s="79"/>
      <c r="AM131" s="79"/>
      <c r="AN131" s="81">
        <v>39926.15769675926</v>
      </c>
      <c r="AO131" s="84" t="s">
        <v>1595</v>
      </c>
      <c r="AP131" s="79" t="b">
        <v>1</v>
      </c>
      <c r="AQ131" s="79" t="b">
        <v>0</v>
      </c>
      <c r="AR131" s="79" t="b">
        <v>0</v>
      </c>
      <c r="AS131" s="79"/>
      <c r="AT131" s="79">
        <v>0</v>
      </c>
      <c r="AU131" s="84" t="s">
        <v>1640</v>
      </c>
      <c r="AV131" s="79" t="b">
        <v>0</v>
      </c>
      <c r="AW131" s="79" t="s">
        <v>1771</v>
      </c>
      <c r="AX131" s="84" t="s">
        <v>1900</v>
      </c>
      <c r="AY131" s="79" t="s">
        <v>66</v>
      </c>
      <c r="AZ131" s="79" t="str">
        <f>REPLACE(INDEX(GroupVertices[Group],MATCH(Vertices[[#This Row],[Vertex]],GroupVertices[Vertex],0)),1,1,"")</f>
        <v>1</v>
      </c>
      <c r="BA131" s="48">
        <v>8</v>
      </c>
      <c r="BB131" s="49">
        <v>3.278688524590164</v>
      </c>
      <c r="BC131" s="48">
        <v>6</v>
      </c>
      <c r="BD131" s="49">
        <v>2.459016393442623</v>
      </c>
      <c r="BE131" s="48">
        <v>0</v>
      </c>
      <c r="BF131" s="49">
        <v>0</v>
      </c>
      <c r="BG131" s="48">
        <v>230</v>
      </c>
      <c r="BH131" s="49">
        <v>94.26229508196721</v>
      </c>
      <c r="BI131" s="48">
        <v>244</v>
      </c>
      <c r="BJ131" s="48" t="s">
        <v>499</v>
      </c>
      <c r="BK131" s="48" t="s">
        <v>499</v>
      </c>
      <c r="BL131" s="48" t="s">
        <v>504</v>
      </c>
      <c r="BM131" s="48" t="s">
        <v>504</v>
      </c>
      <c r="BN131" s="48"/>
      <c r="BO131" s="48"/>
      <c r="BP131" s="131" t="s">
        <v>3058</v>
      </c>
      <c r="BQ131" s="131" t="s">
        <v>3106</v>
      </c>
      <c r="BR131" s="131" t="s">
        <v>3170</v>
      </c>
      <c r="BS131" s="131" t="s">
        <v>3216</v>
      </c>
      <c r="BT131" s="2"/>
      <c r="BU131" s="3"/>
      <c r="BV131" s="3"/>
      <c r="BW131" s="3"/>
      <c r="BX131" s="3"/>
    </row>
    <row r="132" spans="1:76" ht="15">
      <c r="A132" s="65" t="s">
        <v>391</v>
      </c>
      <c r="B132" s="66"/>
      <c r="C132" s="66"/>
      <c r="D132" s="67">
        <v>150</v>
      </c>
      <c r="E132" s="69"/>
      <c r="F132" s="103" t="s">
        <v>1743</v>
      </c>
      <c r="G132" s="66"/>
      <c r="H132" s="70" t="s">
        <v>391</v>
      </c>
      <c r="I132" s="71"/>
      <c r="J132" s="71"/>
      <c r="K132" s="70" t="s">
        <v>2412</v>
      </c>
      <c r="L132" s="74">
        <v>1</v>
      </c>
      <c r="M132" s="75">
        <v>2215.308837890625</v>
      </c>
      <c r="N132" s="75">
        <v>8606.1943359375</v>
      </c>
      <c r="O132" s="76"/>
      <c r="P132" s="77"/>
      <c r="Q132" s="77"/>
      <c r="R132" s="89"/>
      <c r="S132" s="48">
        <v>2</v>
      </c>
      <c r="T132" s="48">
        <v>1</v>
      </c>
      <c r="U132" s="49">
        <v>0</v>
      </c>
      <c r="V132" s="49">
        <v>0.002494</v>
      </c>
      <c r="W132" s="49">
        <v>0.018569</v>
      </c>
      <c r="X132" s="49">
        <v>1.017341</v>
      </c>
      <c r="Y132" s="49">
        <v>0.6666666666666666</v>
      </c>
      <c r="Z132" s="49">
        <v>0</v>
      </c>
      <c r="AA132" s="72">
        <v>132</v>
      </c>
      <c r="AB132" s="72"/>
      <c r="AC132" s="73"/>
      <c r="AD132" s="79" t="s">
        <v>1058</v>
      </c>
      <c r="AE132" s="79">
        <v>30</v>
      </c>
      <c r="AF132" s="79">
        <v>175690</v>
      </c>
      <c r="AG132" s="79">
        <v>7547</v>
      </c>
      <c r="AH132" s="79">
        <v>83195</v>
      </c>
      <c r="AI132" s="79"/>
      <c r="AJ132" s="79" t="s">
        <v>1230</v>
      </c>
      <c r="AK132" s="79" t="s">
        <v>1356</v>
      </c>
      <c r="AL132" s="84" t="s">
        <v>1457</v>
      </c>
      <c r="AM132" s="79"/>
      <c r="AN132" s="81">
        <v>40614.039293981485</v>
      </c>
      <c r="AO132" s="84" t="s">
        <v>1596</v>
      </c>
      <c r="AP132" s="79" t="b">
        <v>0</v>
      </c>
      <c r="AQ132" s="79" t="b">
        <v>0</v>
      </c>
      <c r="AR132" s="79" t="b">
        <v>1</v>
      </c>
      <c r="AS132" s="79"/>
      <c r="AT132" s="79">
        <v>1476</v>
      </c>
      <c r="AU132" s="84" t="s">
        <v>1640</v>
      </c>
      <c r="AV132" s="79" t="b">
        <v>1</v>
      </c>
      <c r="AW132" s="79" t="s">
        <v>1771</v>
      </c>
      <c r="AX132" s="84" t="s">
        <v>1901</v>
      </c>
      <c r="AY132" s="79" t="s">
        <v>66</v>
      </c>
      <c r="AZ132" s="79" t="str">
        <f>REPLACE(INDEX(GroupVertices[Group],MATCH(Vertices[[#This Row],[Vertex]],GroupVertices[Vertex],0)),1,1,"")</f>
        <v>1</v>
      </c>
      <c r="BA132" s="48">
        <v>0</v>
      </c>
      <c r="BB132" s="49">
        <v>0</v>
      </c>
      <c r="BC132" s="48">
        <v>0</v>
      </c>
      <c r="BD132" s="49">
        <v>0</v>
      </c>
      <c r="BE132" s="48">
        <v>0</v>
      </c>
      <c r="BF132" s="49">
        <v>0</v>
      </c>
      <c r="BG132" s="48">
        <v>14</v>
      </c>
      <c r="BH132" s="49">
        <v>100</v>
      </c>
      <c r="BI132" s="48">
        <v>14</v>
      </c>
      <c r="BJ132" s="48"/>
      <c r="BK132" s="48"/>
      <c r="BL132" s="48"/>
      <c r="BM132" s="48"/>
      <c r="BN132" s="48"/>
      <c r="BO132" s="48"/>
      <c r="BP132" s="131" t="s">
        <v>3059</v>
      </c>
      <c r="BQ132" s="131" t="s">
        <v>3059</v>
      </c>
      <c r="BR132" s="131" t="s">
        <v>3171</v>
      </c>
      <c r="BS132" s="131" t="s">
        <v>3171</v>
      </c>
      <c r="BT132" s="2"/>
      <c r="BU132" s="3"/>
      <c r="BV132" s="3"/>
      <c r="BW132" s="3"/>
      <c r="BX132" s="3"/>
    </row>
    <row r="133" spans="1:76" ht="15">
      <c r="A133" s="65" t="s">
        <v>392</v>
      </c>
      <c r="B133" s="66"/>
      <c r="C133" s="66"/>
      <c r="D133" s="67">
        <v>150</v>
      </c>
      <c r="E133" s="69"/>
      <c r="F133" s="103" t="s">
        <v>1665</v>
      </c>
      <c r="G133" s="66"/>
      <c r="H133" s="70" t="s">
        <v>392</v>
      </c>
      <c r="I133" s="71"/>
      <c r="J133" s="71"/>
      <c r="K133" s="70" t="s">
        <v>2413</v>
      </c>
      <c r="L133" s="74">
        <v>1</v>
      </c>
      <c r="M133" s="75">
        <v>2389.122314453125</v>
      </c>
      <c r="N133" s="75">
        <v>8138.19384765625</v>
      </c>
      <c r="O133" s="76"/>
      <c r="P133" s="77"/>
      <c r="Q133" s="77"/>
      <c r="R133" s="89"/>
      <c r="S133" s="48">
        <v>1</v>
      </c>
      <c r="T133" s="48">
        <v>3</v>
      </c>
      <c r="U133" s="49">
        <v>0</v>
      </c>
      <c r="V133" s="49">
        <v>0.002494</v>
      </c>
      <c r="W133" s="49">
        <v>0.018569</v>
      </c>
      <c r="X133" s="49">
        <v>1.017341</v>
      </c>
      <c r="Y133" s="49">
        <v>0.5</v>
      </c>
      <c r="Z133" s="49">
        <v>0.3333333333333333</v>
      </c>
      <c r="AA133" s="72">
        <v>133</v>
      </c>
      <c r="AB133" s="72"/>
      <c r="AC133" s="73"/>
      <c r="AD133" s="79" t="s">
        <v>1059</v>
      </c>
      <c r="AE133" s="79">
        <v>100</v>
      </c>
      <c r="AF133" s="79">
        <v>34</v>
      </c>
      <c r="AG133" s="79">
        <v>11517</v>
      </c>
      <c r="AH133" s="79">
        <v>1248</v>
      </c>
      <c r="AI133" s="79"/>
      <c r="AJ133" s="79"/>
      <c r="AK133" s="79"/>
      <c r="AL133" s="79"/>
      <c r="AM133" s="79"/>
      <c r="AN133" s="81">
        <v>40193.917337962965</v>
      </c>
      <c r="AO133" s="79"/>
      <c r="AP133" s="79" t="b">
        <v>1</v>
      </c>
      <c r="AQ133" s="79" t="b">
        <v>1</v>
      </c>
      <c r="AR133" s="79" t="b">
        <v>1</v>
      </c>
      <c r="AS133" s="79"/>
      <c r="AT133" s="79">
        <v>6</v>
      </c>
      <c r="AU133" s="84" t="s">
        <v>1640</v>
      </c>
      <c r="AV133" s="79" t="b">
        <v>0</v>
      </c>
      <c r="AW133" s="79" t="s">
        <v>1771</v>
      </c>
      <c r="AX133" s="84" t="s">
        <v>1902</v>
      </c>
      <c r="AY133" s="79" t="s">
        <v>66</v>
      </c>
      <c r="AZ133" s="79" t="str">
        <f>REPLACE(INDEX(GroupVertices[Group],MATCH(Vertices[[#This Row],[Vertex]],GroupVertices[Vertex],0)),1,1,"")</f>
        <v>1</v>
      </c>
      <c r="BA133" s="48">
        <v>7</v>
      </c>
      <c r="BB133" s="49">
        <v>2.1671826625387</v>
      </c>
      <c r="BC133" s="48">
        <v>7</v>
      </c>
      <c r="BD133" s="49">
        <v>2.1671826625387</v>
      </c>
      <c r="BE133" s="48">
        <v>0</v>
      </c>
      <c r="BF133" s="49">
        <v>0</v>
      </c>
      <c r="BG133" s="48">
        <v>309</v>
      </c>
      <c r="BH133" s="49">
        <v>95.6656346749226</v>
      </c>
      <c r="BI133" s="48">
        <v>323</v>
      </c>
      <c r="BJ133" s="48"/>
      <c r="BK133" s="48"/>
      <c r="BL133" s="48"/>
      <c r="BM133" s="48"/>
      <c r="BN133" s="48"/>
      <c r="BO133" s="48"/>
      <c r="BP133" s="131" t="s">
        <v>3060</v>
      </c>
      <c r="BQ133" s="131" t="s">
        <v>3107</v>
      </c>
      <c r="BR133" s="131" t="s">
        <v>3172</v>
      </c>
      <c r="BS133" s="131" t="s">
        <v>3217</v>
      </c>
      <c r="BT133" s="2"/>
      <c r="BU133" s="3"/>
      <c r="BV133" s="3"/>
      <c r="BW133" s="3"/>
      <c r="BX133" s="3"/>
    </row>
    <row r="134" spans="1:76" ht="15">
      <c r="A134" s="65" t="s">
        <v>280</v>
      </c>
      <c r="B134" s="66"/>
      <c r="C134" s="66"/>
      <c r="D134" s="67">
        <v>150</v>
      </c>
      <c r="E134" s="69"/>
      <c r="F134" s="103" t="s">
        <v>1744</v>
      </c>
      <c r="G134" s="66"/>
      <c r="H134" s="70" t="s">
        <v>280</v>
      </c>
      <c r="I134" s="71"/>
      <c r="J134" s="71"/>
      <c r="K134" s="70" t="s">
        <v>2071</v>
      </c>
      <c r="L134" s="74">
        <v>1</v>
      </c>
      <c r="M134" s="75">
        <v>1172.373046875</v>
      </c>
      <c r="N134" s="75">
        <v>7587.02880859375</v>
      </c>
      <c r="O134" s="76"/>
      <c r="P134" s="77"/>
      <c r="Q134" s="77"/>
      <c r="R134" s="89"/>
      <c r="S134" s="48">
        <v>0</v>
      </c>
      <c r="T134" s="48">
        <v>1</v>
      </c>
      <c r="U134" s="49">
        <v>0</v>
      </c>
      <c r="V134" s="49">
        <v>0.002481</v>
      </c>
      <c r="W134" s="49">
        <v>0.013816</v>
      </c>
      <c r="X134" s="49">
        <v>0.440848</v>
      </c>
      <c r="Y134" s="49">
        <v>0</v>
      </c>
      <c r="Z134" s="49">
        <v>0</v>
      </c>
      <c r="AA134" s="72">
        <v>134</v>
      </c>
      <c r="AB134" s="72"/>
      <c r="AC134" s="73"/>
      <c r="AD134" s="79" t="s">
        <v>1060</v>
      </c>
      <c r="AE134" s="79">
        <v>5851</v>
      </c>
      <c r="AF134" s="79">
        <v>5326</v>
      </c>
      <c r="AG134" s="79">
        <v>21390</v>
      </c>
      <c r="AH134" s="79">
        <v>2870</v>
      </c>
      <c r="AI134" s="79"/>
      <c r="AJ134" s="79" t="s">
        <v>1231</v>
      </c>
      <c r="AK134" s="79" t="s">
        <v>1316</v>
      </c>
      <c r="AL134" s="79"/>
      <c r="AM134" s="79"/>
      <c r="AN134" s="81">
        <v>41021.960069444445</v>
      </c>
      <c r="AO134" s="84" t="s">
        <v>1597</v>
      </c>
      <c r="AP134" s="79" t="b">
        <v>1</v>
      </c>
      <c r="AQ134" s="79" t="b">
        <v>0</v>
      </c>
      <c r="AR134" s="79" t="b">
        <v>1</v>
      </c>
      <c r="AS134" s="79"/>
      <c r="AT134" s="79">
        <v>20</v>
      </c>
      <c r="AU134" s="84" t="s">
        <v>1640</v>
      </c>
      <c r="AV134" s="79" t="b">
        <v>0</v>
      </c>
      <c r="AW134" s="79" t="s">
        <v>1771</v>
      </c>
      <c r="AX134" s="84" t="s">
        <v>1903</v>
      </c>
      <c r="AY134" s="79" t="s">
        <v>66</v>
      </c>
      <c r="AZ134" s="79" t="str">
        <f>REPLACE(INDEX(GroupVertices[Group],MATCH(Vertices[[#This Row],[Vertex]],GroupVertices[Vertex],0)),1,1,"")</f>
        <v>1</v>
      </c>
      <c r="BA134" s="48">
        <v>0</v>
      </c>
      <c r="BB134" s="49">
        <v>0</v>
      </c>
      <c r="BC134" s="48">
        <v>0</v>
      </c>
      <c r="BD134" s="49">
        <v>0</v>
      </c>
      <c r="BE134" s="48">
        <v>0</v>
      </c>
      <c r="BF134" s="49">
        <v>0</v>
      </c>
      <c r="BG134" s="48">
        <v>1</v>
      </c>
      <c r="BH134" s="49">
        <v>100</v>
      </c>
      <c r="BI134" s="48">
        <v>1</v>
      </c>
      <c r="BJ134" s="48" t="s">
        <v>500</v>
      </c>
      <c r="BK134" s="48" t="s">
        <v>500</v>
      </c>
      <c r="BL134" s="48" t="s">
        <v>504</v>
      </c>
      <c r="BM134" s="48" t="s">
        <v>504</v>
      </c>
      <c r="BN134" s="48"/>
      <c r="BO134" s="48"/>
      <c r="BP134" s="131" t="s">
        <v>308</v>
      </c>
      <c r="BQ134" s="131" t="s">
        <v>308</v>
      </c>
      <c r="BR134" s="131" t="s">
        <v>887</v>
      </c>
      <c r="BS134" s="131" t="s">
        <v>887</v>
      </c>
      <c r="BT134" s="2"/>
      <c r="BU134" s="3"/>
      <c r="BV134" s="3"/>
      <c r="BW134" s="3"/>
      <c r="BX134" s="3"/>
    </row>
    <row r="135" spans="1:76" ht="15">
      <c r="A135" s="65" t="s">
        <v>281</v>
      </c>
      <c r="B135" s="66"/>
      <c r="C135" s="66"/>
      <c r="D135" s="67">
        <v>150</v>
      </c>
      <c r="E135" s="69"/>
      <c r="F135" s="103" t="s">
        <v>558</v>
      </c>
      <c r="G135" s="66"/>
      <c r="H135" s="70" t="s">
        <v>281</v>
      </c>
      <c r="I135" s="71"/>
      <c r="J135" s="71"/>
      <c r="K135" s="70" t="s">
        <v>2072</v>
      </c>
      <c r="L135" s="74">
        <v>1</v>
      </c>
      <c r="M135" s="75">
        <v>2681.028076171875</v>
      </c>
      <c r="N135" s="75">
        <v>3293.674560546875</v>
      </c>
      <c r="O135" s="76"/>
      <c r="P135" s="77"/>
      <c r="Q135" s="77"/>
      <c r="R135" s="89"/>
      <c r="S135" s="48">
        <v>0</v>
      </c>
      <c r="T135" s="48">
        <v>1</v>
      </c>
      <c r="U135" s="49">
        <v>0</v>
      </c>
      <c r="V135" s="49">
        <v>0.002137</v>
      </c>
      <c r="W135" s="49">
        <v>0.007349</v>
      </c>
      <c r="X135" s="49">
        <v>0.421525</v>
      </c>
      <c r="Y135" s="49">
        <v>0</v>
      </c>
      <c r="Z135" s="49">
        <v>0</v>
      </c>
      <c r="AA135" s="72">
        <v>135</v>
      </c>
      <c r="AB135" s="72"/>
      <c r="AC135" s="73"/>
      <c r="AD135" s="79" t="s">
        <v>1061</v>
      </c>
      <c r="AE135" s="79">
        <v>333</v>
      </c>
      <c r="AF135" s="79">
        <v>168</v>
      </c>
      <c r="AG135" s="79">
        <v>1803</v>
      </c>
      <c r="AH135" s="79">
        <v>2870</v>
      </c>
      <c r="AI135" s="79"/>
      <c r="AJ135" s="79" t="s">
        <v>1232</v>
      </c>
      <c r="AK135" s="79" t="s">
        <v>1357</v>
      </c>
      <c r="AL135" s="79"/>
      <c r="AM135" s="79"/>
      <c r="AN135" s="81">
        <v>42845.865335648145</v>
      </c>
      <c r="AO135" s="84" t="s">
        <v>1598</v>
      </c>
      <c r="AP135" s="79" t="b">
        <v>1</v>
      </c>
      <c r="AQ135" s="79" t="b">
        <v>0</v>
      </c>
      <c r="AR135" s="79" t="b">
        <v>0</v>
      </c>
      <c r="AS135" s="79"/>
      <c r="AT135" s="79">
        <v>0</v>
      </c>
      <c r="AU135" s="79"/>
      <c r="AV135" s="79" t="b">
        <v>0</v>
      </c>
      <c r="AW135" s="79" t="s">
        <v>1771</v>
      </c>
      <c r="AX135" s="84" t="s">
        <v>1904</v>
      </c>
      <c r="AY135" s="79" t="s">
        <v>66</v>
      </c>
      <c r="AZ135" s="79" t="str">
        <f>REPLACE(INDEX(GroupVertices[Group],MATCH(Vertices[[#This Row],[Vertex]],GroupVertices[Vertex],0)),1,1,"")</f>
        <v>1</v>
      </c>
      <c r="BA135" s="48">
        <v>1</v>
      </c>
      <c r="BB135" s="49">
        <v>11.11111111111111</v>
      </c>
      <c r="BC135" s="48">
        <v>1</v>
      </c>
      <c r="BD135" s="49">
        <v>11.11111111111111</v>
      </c>
      <c r="BE135" s="48">
        <v>0</v>
      </c>
      <c r="BF135" s="49">
        <v>0</v>
      </c>
      <c r="BG135" s="48">
        <v>7</v>
      </c>
      <c r="BH135" s="49">
        <v>77.77777777777777</v>
      </c>
      <c r="BI135" s="48">
        <v>9</v>
      </c>
      <c r="BJ135" s="48" t="s">
        <v>499</v>
      </c>
      <c r="BK135" s="48" t="s">
        <v>499</v>
      </c>
      <c r="BL135" s="48" t="s">
        <v>504</v>
      </c>
      <c r="BM135" s="48" t="s">
        <v>504</v>
      </c>
      <c r="BN135" s="48"/>
      <c r="BO135" s="48"/>
      <c r="BP135" s="131" t="s">
        <v>3061</v>
      </c>
      <c r="BQ135" s="131" t="s">
        <v>3061</v>
      </c>
      <c r="BR135" s="131" t="s">
        <v>3173</v>
      </c>
      <c r="BS135" s="131" t="s">
        <v>3173</v>
      </c>
      <c r="BT135" s="2"/>
      <c r="BU135" s="3"/>
      <c r="BV135" s="3"/>
      <c r="BW135" s="3"/>
      <c r="BX135" s="3"/>
    </row>
    <row r="136" spans="1:76" ht="15">
      <c r="A136" s="65" t="s">
        <v>282</v>
      </c>
      <c r="B136" s="66"/>
      <c r="C136" s="66"/>
      <c r="D136" s="67">
        <v>150</v>
      </c>
      <c r="E136" s="69"/>
      <c r="F136" s="103" t="s">
        <v>559</v>
      </c>
      <c r="G136" s="66"/>
      <c r="H136" s="70" t="s">
        <v>282</v>
      </c>
      <c r="I136" s="71"/>
      <c r="J136" s="71"/>
      <c r="K136" s="70" t="s">
        <v>2073</v>
      </c>
      <c r="L136" s="74">
        <v>1</v>
      </c>
      <c r="M136" s="75">
        <v>2950.013427734375</v>
      </c>
      <c r="N136" s="75">
        <v>7778.14453125</v>
      </c>
      <c r="O136" s="76"/>
      <c r="P136" s="77"/>
      <c r="Q136" s="77"/>
      <c r="R136" s="89"/>
      <c r="S136" s="48">
        <v>0</v>
      </c>
      <c r="T136" s="48">
        <v>1</v>
      </c>
      <c r="U136" s="49">
        <v>0</v>
      </c>
      <c r="V136" s="49">
        <v>0.002481</v>
      </c>
      <c r="W136" s="49">
        <v>0.013816</v>
      </c>
      <c r="X136" s="49">
        <v>0.440848</v>
      </c>
      <c r="Y136" s="49">
        <v>0</v>
      </c>
      <c r="Z136" s="49">
        <v>0</v>
      </c>
      <c r="AA136" s="72">
        <v>136</v>
      </c>
      <c r="AB136" s="72"/>
      <c r="AC136" s="73"/>
      <c r="AD136" s="79" t="s">
        <v>1062</v>
      </c>
      <c r="AE136" s="79">
        <v>6762</v>
      </c>
      <c r="AF136" s="79">
        <v>6139</v>
      </c>
      <c r="AG136" s="79">
        <v>138315</v>
      </c>
      <c r="AH136" s="79">
        <v>16014</v>
      </c>
      <c r="AI136" s="79"/>
      <c r="AJ136" s="79" t="s">
        <v>1233</v>
      </c>
      <c r="AK136" s="79" t="s">
        <v>1358</v>
      </c>
      <c r="AL136" s="79"/>
      <c r="AM136" s="79"/>
      <c r="AN136" s="81">
        <v>39915.37829861111</v>
      </c>
      <c r="AO136" s="79"/>
      <c r="AP136" s="79" t="b">
        <v>0</v>
      </c>
      <c r="AQ136" s="79" t="b">
        <v>0</v>
      </c>
      <c r="AR136" s="79" t="b">
        <v>0</v>
      </c>
      <c r="AS136" s="79"/>
      <c r="AT136" s="79">
        <v>125</v>
      </c>
      <c r="AU136" s="84" t="s">
        <v>1640</v>
      </c>
      <c r="AV136" s="79" t="b">
        <v>0</v>
      </c>
      <c r="AW136" s="79" t="s">
        <v>1771</v>
      </c>
      <c r="AX136" s="84" t="s">
        <v>1905</v>
      </c>
      <c r="AY136" s="79" t="s">
        <v>66</v>
      </c>
      <c r="AZ136" s="79" t="str">
        <f>REPLACE(INDEX(GroupVertices[Group],MATCH(Vertices[[#This Row],[Vertex]],GroupVertices[Vertex],0)),1,1,"")</f>
        <v>1</v>
      </c>
      <c r="BA136" s="48">
        <v>1</v>
      </c>
      <c r="BB136" s="49">
        <v>2.127659574468085</v>
      </c>
      <c r="BC136" s="48">
        <v>3</v>
      </c>
      <c r="BD136" s="49">
        <v>6.382978723404255</v>
      </c>
      <c r="BE136" s="48">
        <v>0</v>
      </c>
      <c r="BF136" s="49">
        <v>0</v>
      </c>
      <c r="BG136" s="48">
        <v>43</v>
      </c>
      <c r="BH136" s="49">
        <v>91.48936170212765</v>
      </c>
      <c r="BI136" s="48">
        <v>47</v>
      </c>
      <c r="BJ136" s="48" t="s">
        <v>499</v>
      </c>
      <c r="BK136" s="48" t="s">
        <v>499</v>
      </c>
      <c r="BL136" s="48" t="s">
        <v>504</v>
      </c>
      <c r="BM136" s="48" t="s">
        <v>504</v>
      </c>
      <c r="BN136" s="48"/>
      <c r="BO136" s="48"/>
      <c r="BP136" s="131" t="s">
        <v>3062</v>
      </c>
      <c r="BQ136" s="131" t="s">
        <v>3062</v>
      </c>
      <c r="BR136" s="131" t="s">
        <v>3174</v>
      </c>
      <c r="BS136" s="131" t="s">
        <v>3174</v>
      </c>
      <c r="BT136" s="2"/>
      <c r="BU136" s="3"/>
      <c r="BV136" s="3"/>
      <c r="BW136" s="3"/>
      <c r="BX136" s="3"/>
    </row>
    <row r="137" spans="1:76" ht="15">
      <c r="A137" s="65" t="s">
        <v>283</v>
      </c>
      <c r="B137" s="66"/>
      <c r="C137" s="66"/>
      <c r="D137" s="67">
        <v>150</v>
      </c>
      <c r="E137" s="69"/>
      <c r="F137" s="103" t="s">
        <v>560</v>
      </c>
      <c r="G137" s="66"/>
      <c r="H137" s="70" t="s">
        <v>283</v>
      </c>
      <c r="I137" s="71"/>
      <c r="J137" s="71"/>
      <c r="K137" s="70" t="s">
        <v>2074</v>
      </c>
      <c r="L137" s="74">
        <v>1</v>
      </c>
      <c r="M137" s="75">
        <v>1955.430419921875</v>
      </c>
      <c r="N137" s="75">
        <v>8027.4619140625</v>
      </c>
      <c r="O137" s="76"/>
      <c r="P137" s="77"/>
      <c r="Q137" s="77"/>
      <c r="R137" s="89"/>
      <c r="S137" s="48">
        <v>0</v>
      </c>
      <c r="T137" s="48">
        <v>1</v>
      </c>
      <c r="U137" s="49">
        <v>0</v>
      </c>
      <c r="V137" s="49">
        <v>0.002481</v>
      </c>
      <c r="W137" s="49">
        <v>0.013816</v>
      </c>
      <c r="X137" s="49">
        <v>0.440848</v>
      </c>
      <c r="Y137" s="49">
        <v>0</v>
      </c>
      <c r="Z137" s="49">
        <v>0</v>
      </c>
      <c r="AA137" s="72">
        <v>137</v>
      </c>
      <c r="AB137" s="72"/>
      <c r="AC137" s="73"/>
      <c r="AD137" s="79" t="s">
        <v>1063</v>
      </c>
      <c r="AE137" s="79">
        <v>147</v>
      </c>
      <c r="AF137" s="79">
        <v>30</v>
      </c>
      <c r="AG137" s="79">
        <v>2913</v>
      </c>
      <c r="AH137" s="79">
        <v>5270</v>
      </c>
      <c r="AI137" s="79"/>
      <c r="AJ137" s="79"/>
      <c r="AK137" s="79"/>
      <c r="AL137" s="79"/>
      <c r="AM137" s="79"/>
      <c r="AN137" s="81">
        <v>39888.58961805556</v>
      </c>
      <c r="AO137" s="84" t="s">
        <v>1599</v>
      </c>
      <c r="AP137" s="79" t="b">
        <v>1</v>
      </c>
      <c r="AQ137" s="79" t="b">
        <v>0</v>
      </c>
      <c r="AR137" s="79" t="b">
        <v>1</v>
      </c>
      <c r="AS137" s="79"/>
      <c r="AT137" s="79">
        <v>0</v>
      </c>
      <c r="AU137" s="84" t="s">
        <v>1640</v>
      </c>
      <c r="AV137" s="79" t="b">
        <v>0</v>
      </c>
      <c r="AW137" s="79" t="s">
        <v>1771</v>
      </c>
      <c r="AX137" s="84" t="s">
        <v>1906</v>
      </c>
      <c r="AY137" s="79" t="s">
        <v>66</v>
      </c>
      <c r="AZ137" s="79" t="str">
        <f>REPLACE(INDEX(GroupVertices[Group],MATCH(Vertices[[#This Row],[Vertex]],GroupVertices[Vertex],0)),1,1,"")</f>
        <v>1</v>
      </c>
      <c r="BA137" s="48">
        <v>0</v>
      </c>
      <c r="BB137" s="49">
        <v>0</v>
      </c>
      <c r="BC137" s="48">
        <v>1</v>
      </c>
      <c r="BD137" s="49">
        <v>5</v>
      </c>
      <c r="BE137" s="48">
        <v>0</v>
      </c>
      <c r="BF137" s="49">
        <v>0</v>
      </c>
      <c r="BG137" s="48">
        <v>19</v>
      </c>
      <c r="BH137" s="49">
        <v>95</v>
      </c>
      <c r="BI137" s="48">
        <v>20</v>
      </c>
      <c r="BJ137" s="48" t="s">
        <v>500</v>
      </c>
      <c r="BK137" s="48" t="s">
        <v>500</v>
      </c>
      <c r="BL137" s="48" t="s">
        <v>504</v>
      </c>
      <c r="BM137" s="48" t="s">
        <v>504</v>
      </c>
      <c r="BN137" s="48" t="s">
        <v>510</v>
      </c>
      <c r="BO137" s="48" t="s">
        <v>510</v>
      </c>
      <c r="BP137" s="131" t="s">
        <v>3063</v>
      </c>
      <c r="BQ137" s="131" t="s">
        <v>3063</v>
      </c>
      <c r="BR137" s="131" t="s">
        <v>3175</v>
      </c>
      <c r="BS137" s="131" t="s">
        <v>3175</v>
      </c>
      <c r="BT137" s="2"/>
      <c r="BU137" s="3"/>
      <c r="BV137" s="3"/>
      <c r="BW137" s="3"/>
      <c r="BX137" s="3"/>
    </row>
    <row r="138" spans="1:76" ht="15">
      <c r="A138" s="65" t="s">
        <v>284</v>
      </c>
      <c r="B138" s="66"/>
      <c r="C138" s="66"/>
      <c r="D138" s="67">
        <v>345.5261999119331</v>
      </c>
      <c r="E138" s="69"/>
      <c r="F138" s="103" t="s">
        <v>561</v>
      </c>
      <c r="G138" s="66"/>
      <c r="H138" s="70" t="s">
        <v>284</v>
      </c>
      <c r="I138" s="71"/>
      <c r="J138" s="71"/>
      <c r="K138" s="70" t="s">
        <v>2075</v>
      </c>
      <c r="L138" s="74">
        <v>2300.8481726111845</v>
      </c>
      <c r="M138" s="75">
        <v>8259.115234375</v>
      </c>
      <c r="N138" s="75">
        <v>8783.7490234375</v>
      </c>
      <c r="O138" s="76"/>
      <c r="P138" s="77"/>
      <c r="Q138" s="77"/>
      <c r="R138" s="89"/>
      <c r="S138" s="48">
        <v>0</v>
      </c>
      <c r="T138" s="48">
        <v>15</v>
      </c>
      <c r="U138" s="49">
        <v>2612</v>
      </c>
      <c r="V138" s="49">
        <v>0.002278</v>
      </c>
      <c r="W138" s="49">
        <v>0.011953</v>
      </c>
      <c r="X138" s="49">
        <v>5.481761</v>
      </c>
      <c r="Y138" s="49">
        <v>0.014285714285714285</v>
      </c>
      <c r="Z138" s="49">
        <v>0</v>
      </c>
      <c r="AA138" s="72">
        <v>138</v>
      </c>
      <c r="AB138" s="72"/>
      <c r="AC138" s="73"/>
      <c r="AD138" s="79" t="s">
        <v>1064</v>
      </c>
      <c r="AE138" s="79">
        <v>2042</v>
      </c>
      <c r="AF138" s="79">
        <v>2222</v>
      </c>
      <c r="AG138" s="79">
        <v>62885</v>
      </c>
      <c r="AH138" s="79">
        <v>99019</v>
      </c>
      <c r="AI138" s="79"/>
      <c r="AJ138" s="79" t="s">
        <v>1234</v>
      </c>
      <c r="AK138" s="79" t="s">
        <v>1359</v>
      </c>
      <c r="AL138" s="84" t="s">
        <v>1458</v>
      </c>
      <c r="AM138" s="79"/>
      <c r="AN138" s="81">
        <v>40114.735127314816</v>
      </c>
      <c r="AO138" s="84" t="s">
        <v>1600</v>
      </c>
      <c r="AP138" s="79" t="b">
        <v>0</v>
      </c>
      <c r="AQ138" s="79" t="b">
        <v>0</v>
      </c>
      <c r="AR138" s="79" t="b">
        <v>1</v>
      </c>
      <c r="AS138" s="79"/>
      <c r="AT138" s="79">
        <v>47</v>
      </c>
      <c r="AU138" s="84" t="s">
        <v>1640</v>
      </c>
      <c r="AV138" s="79" t="b">
        <v>0</v>
      </c>
      <c r="AW138" s="79" t="s">
        <v>1771</v>
      </c>
      <c r="AX138" s="84" t="s">
        <v>1907</v>
      </c>
      <c r="AY138" s="79" t="s">
        <v>66</v>
      </c>
      <c r="AZ138" s="79" t="str">
        <f>REPLACE(INDEX(GroupVertices[Group],MATCH(Vertices[[#This Row],[Vertex]],GroupVertices[Vertex],0)),1,1,"")</f>
        <v>4</v>
      </c>
      <c r="BA138" s="48">
        <v>0</v>
      </c>
      <c r="BB138" s="49">
        <v>0</v>
      </c>
      <c r="BC138" s="48">
        <v>1</v>
      </c>
      <c r="BD138" s="49">
        <v>4.545454545454546</v>
      </c>
      <c r="BE138" s="48">
        <v>0</v>
      </c>
      <c r="BF138" s="49">
        <v>0</v>
      </c>
      <c r="BG138" s="48">
        <v>21</v>
      </c>
      <c r="BH138" s="49">
        <v>95.45454545454545</v>
      </c>
      <c r="BI138" s="48">
        <v>22</v>
      </c>
      <c r="BJ138" s="48" t="s">
        <v>501</v>
      </c>
      <c r="BK138" s="48" t="s">
        <v>501</v>
      </c>
      <c r="BL138" s="48" t="s">
        <v>504</v>
      </c>
      <c r="BM138" s="48" t="s">
        <v>504</v>
      </c>
      <c r="BN138" s="48" t="s">
        <v>511</v>
      </c>
      <c r="BO138" s="48" t="s">
        <v>511</v>
      </c>
      <c r="BP138" s="131" t="s">
        <v>3064</v>
      </c>
      <c r="BQ138" s="131" t="s">
        <v>3108</v>
      </c>
      <c r="BR138" s="131" t="s">
        <v>3176</v>
      </c>
      <c r="BS138" s="131" t="s">
        <v>3176</v>
      </c>
      <c r="BT138" s="2"/>
      <c r="BU138" s="3"/>
      <c r="BV138" s="3"/>
      <c r="BW138" s="3"/>
      <c r="BX138" s="3"/>
    </row>
    <row r="139" spans="1:76" ht="15">
      <c r="A139" s="65" t="s">
        <v>393</v>
      </c>
      <c r="B139" s="66"/>
      <c r="C139" s="66"/>
      <c r="D139" s="67">
        <v>150</v>
      </c>
      <c r="E139" s="69"/>
      <c r="F139" s="103" t="s">
        <v>1745</v>
      </c>
      <c r="G139" s="66"/>
      <c r="H139" s="70" t="s">
        <v>393</v>
      </c>
      <c r="I139" s="71"/>
      <c r="J139" s="71"/>
      <c r="K139" s="70" t="s">
        <v>2414</v>
      </c>
      <c r="L139" s="74">
        <v>1</v>
      </c>
      <c r="M139" s="75">
        <v>6973.41064453125</v>
      </c>
      <c r="N139" s="75">
        <v>9186.9072265625</v>
      </c>
      <c r="O139" s="76"/>
      <c r="P139" s="77"/>
      <c r="Q139" s="77"/>
      <c r="R139" s="89"/>
      <c r="S139" s="48">
        <v>2</v>
      </c>
      <c r="T139" s="48">
        <v>1</v>
      </c>
      <c r="U139" s="49">
        <v>0</v>
      </c>
      <c r="V139" s="49">
        <v>0.001795</v>
      </c>
      <c r="W139" s="49">
        <v>0.001754</v>
      </c>
      <c r="X139" s="49">
        <v>0.801101</v>
      </c>
      <c r="Y139" s="49">
        <v>0</v>
      </c>
      <c r="Z139" s="49">
        <v>0</v>
      </c>
      <c r="AA139" s="72">
        <v>139</v>
      </c>
      <c r="AB139" s="72"/>
      <c r="AC139" s="73"/>
      <c r="AD139" s="79" t="s">
        <v>1065</v>
      </c>
      <c r="AE139" s="79">
        <v>613</v>
      </c>
      <c r="AF139" s="79">
        <v>8743</v>
      </c>
      <c r="AG139" s="79">
        <v>2314</v>
      </c>
      <c r="AH139" s="79">
        <v>2131</v>
      </c>
      <c r="AI139" s="79"/>
      <c r="AJ139" s="79" t="s">
        <v>1235</v>
      </c>
      <c r="AK139" s="79" t="s">
        <v>1360</v>
      </c>
      <c r="AL139" s="84" t="s">
        <v>1459</v>
      </c>
      <c r="AM139" s="79"/>
      <c r="AN139" s="81">
        <v>40038.74622685185</v>
      </c>
      <c r="AO139" s="84" t="s">
        <v>1601</v>
      </c>
      <c r="AP139" s="79" t="b">
        <v>0</v>
      </c>
      <c r="AQ139" s="79" t="b">
        <v>0</v>
      </c>
      <c r="AR139" s="79" t="b">
        <v>1</v>
      </c>
      <c r="AS139" s="79"/>
      <c r="AT139" s="79">
        <v>184</v>
      </c>
      <c r="AU139" s="84" t="s">
        <v>1652</v>
      </c>
      <c r="AV139" s="79" t="b">
        <v>1</v>
      </c>
      <c r="AW139" s="79" t="s">
        <v>1771</v>
      </c>
      <c r="AX139" s="84" t="s">
        <v>1908</v>
      </c>
      <c r="AY139" s="79" t="s">
        <v>66</v>
      </c>
      <c r="AZ139" s="79" t="str">
        <f>REPLACE(INDEX(GroupVertices[Group],MATCH(Vertices[[#This Row],[Vertex]],GroupVertices[Vertex],0)),1,1,"")</f>
        <v>4</v>
      </c>
      <c r="BA139" s="48">
        <v>1</v>
      </c>
      <c r="BB139" s="49">
        <v>4.166666666666667</v>
      </c>
      <c r="BC139" s="48">
        <v>0</v>
      </c>
      <c r="BD139" s="49">
        <v>0</v>
      </c>
      <c r="BE139" s="48">
        <v>0</v>
      </c>
      <c r="BF139" s="49">
        <v>0</v>
      </c>
      <c r="BG139" s="48">
        <v>23</v>
      </c>
      <c r="BH139" s="49">
        <v>95.83333333333333</v>
      </c>
      <c r="BI139" s="48">
        <v>24</v>
      </c>
      <c r="BJ139" s="48"/>
      <c r="BK139" s="48"/>
      <c r="BL139" s="48"/>
      <c r="BM139" s="48"/>
      <c r="BN139" s="48" t="s">
        <v>2195</v>
      </c>
      <c r="BO139" s="48" t="s">
        <v>2195</v>
      </c>
      <c r="BP139" s="131" t="s">
        <v>3065</v>
      </c>
      <c r="BQ139" s="131" t="s">
        <v>3065</v>
      </c>
      <c r="BR139" s="131" t="s">
        <v>3177</v>
      </c>
      <c r="BS139" s="131" t="s">
        <v>3177</v>
      </c>
      <c r="BT139" s="2"/>
      <c r="BU139" s="3"/>
      <c r="BV139" s="3"/>
      <c r="BW139" s="3"/>
      <c r="BX139" s="3"/>
    </row>
    <row r="140" spans="1:76" ht="15">
      <c r="A140" s="65" t="s">
        <v>394</v>
      </c>
      <c r="B140" s="66"/>
      <c r="C140" s="66"/>
      <c r="D140" s="67">
        <v>150</v>
      </c>
      <c r="E140" s="69"/>
      <c r="F140" s="103" t="s">
        <v>1746</v>
      </c>
      <c r="G140" s="66"/>
      <c r="H140" s="70" t="s">
        <v>394</v>
      </c>
      <c r="I140" s="71"/>
      <c r="J140" s="71"/>
      <c r="K140" s="70" t="s">
        <v>2415</v>
      </c>
      <c r="L140" s="74">
        <v>1</v>
      </c>
      <c r="M140" s="75">
        <v>6920.75146484375</v>
      </c>
      <c r="N140" s="75">
        <v>8707.6123046875</v>
      </c>
      <c r="O140" s="76"/>
      <c r="P140" s="77"/>
      <c r="Q140" s="77"/>
      <c r="R140" s="89"/>
      <c r="S140" s="48">
        <v>2</v>
      </c>
      <c r="T140" s="48">
        <v>1</v>
      </c>
      <c r="U140" s="49">
        <v>0</v>
      </c>
      <c r="V140" s="49">
        <v>0.001795</v>
      </c>
      <c r="W140" s="49">
        <v>0.001754</v>
      </c>
      <c r="X140" s="49">
        <v>0.801101</v>
      </c>
      <c r="Y140" s="49">
        <v>0</v>
      </c>
      <c r="Z140" s="49">
        <v>0</v>
      </c>
      <c r="AA140" s="72">
        <v>140</v>
      </c>
      <c r="AB140" s="72"/>
      <c r="AC140" s="73"/>
      <c r="AD140" s="79" t="s">
        <v>1066</v>
      </c>
      <c r="AE140" s="79">
        <v>1499</v>
      </c>
      <c r="AF140" s="79">
        <v>160482</v>
      </c>
      <c r="AG140" s="79">
        <v>26276</v>
      </c>
      <c r="AH140" s="79">
        <v>15905</v>
      </c>
      <c r="AI140" s="79"/>
      <c r="AJ140" s="79" t="s">
        <v>1236</v>
      </c>
      <c r="AK140" s="79" t="s">
        <v>1361</v>
      </c>
      <c r="AL140" s="84" t="s">
        <v>1460</v>
      </c>
      <c r="AM140" s="79"/>
      <c r="AN140" s="81">
        <v>39947.53465277778</v>
      </c>
      <c r="AO140" s="84" t="s">
        <v>1602</v>
      </c>
      <c r="AP140" s="79" t="b">
        <v>0</v>
      </c>
      <c r="AQ140" s="79" t="b">
        <v>0</v>
      </c>
      <c r="AR140" s="79" t="b">
        <v>1</v>
      </c>
      <c r="AS140" s="79"/>
      <c r="AT140" s="79">
        <v>1487</v>
      </c>
      <c r="AU140" s="84" t="s">
        <v>1640</v>
      </c>
      <c r="AV140" s="79" t="b">
        <v>1</v>
      </c>
      <c r="AW140" s="79" t="s">
        <v>1771</v>
      </c>
      <c r="AX140" s="84" t="s">
        <v>1909</v>
      </c>
      <c r="AY140" s="79" t="s">
        <v>66</v>
      </c>
      <c r="AZ140" s="79" t="str">
        <f>REPLACE(INDEX(GroupVertices[Group],MATCH(Vertices[[#This Row],[Vertex]],GroupVertices[Vertex],0)),1,1,"")</f>
        <v>4</v>
      </c>
      <c r="BA140" s="48">
        <v>1</v>
      </c>
      <c r="BB140" s="49">
        <v>2.5641025641025643</v>
      </c>
      <c r="BC140" s="48">
        <v>0</v>
      </c>
      <c r="BD140" s="49">
        <v>0</v>
      </c>
      <c r="BE140" s="48">
        <v>0</v>
      </c>
      <c r="BF140" s="49">
        <v>0</v>
      </c>
      <c r="BG140" s="48">
        <v>38</v>
      </c>
      <c r="BH140" s="49">
        <v>97.43589743589743</v>
      </c>
      <c r="BI140" s="48">
        <v>39</v>
      </c>
      <c r="BJ140" s="48" t="s">
        <v>2186</v>
      </c>
      <c r="BK140" s="48" t="s">
        <v>2186</v>
      </c>
      <c r="BL140" s="48" t="s">
        <v>2194</v>
      </c>
      <c r="BM140" s="48" t="s">
        <v>2194</v>
      </c>
      <c r="BN140" s="48" t="s">
        <v>2200</v>
      </c>
      <c r="BO140" s="48" t="s">
        <v>2200</v>
      </c>
      <c r="BP140" s="131" t="s">
        <v>3066</v>
      </c>
      <c r="BQ140" s="131" t="s">
        <v>3066</v>
      </c>
      <c r="BR140" s="131" t="s">
        <v>3178</v>
      </c>
      <c r="BS140" s="131" t="s">
        <v>3178</v>
      </c>
      <c r="BT140" s="2"/>
      <c r="BU140" s="3"/>
      <c r="BV140" s="3"/>
      <c r="BW140" s="3"/>
      <c r="BX140" s="3"/>
    </row>
    <row r="141" spans="1:76" ht="15">
      <c r="A141" s="65" t="s">
        <v>395</v>
      </c>
      <c r="B141" s="66"/>
      <c r="C141" s="66"/>
      <c r="D141" s="67">
        <v>150</v>
      </c>
      <c r="E141" s="69"/>
      <c r="F141" s="103" t="s">
        <v>1747</v>
      </c>
      <c r="G141" s="66"/>
      <c r="H141" s="70" t="s">
        <v>395</v>
      </c>
      <c r="I141" s="71"/>
      <c r="J141" s="71"/>
      <c r="K141" s="70" t="s">
        <v>2076</v>
      </c>
      <c r="L141" s="74">
        <v>1</v>
      </c>
      <c r="M141" s="75">
        <v>7403.11181640625</v>
      </c>
      <c r="N141" s="75">
        <v>9667.099609375</v>
      </c>
      <c r="O141" s="76"/>
      <c r="P141" s="77"/>
      <c r="Q141" s="77"/>
      <c r="R141" s="89"/>
      <c r="S141" s="48">
        <v>1</v>
      </c>
      <c r="T141" s="48">
        <v>0</v>
      </c>
      <c r="U141" s="49">
        <v>0</v>
      </c>
      <c r="V141" s="49">
        <v>0.001795</v>
      </c>
      <c r="W141" s="49">
        <v>0.00153</v>
      </c>
      <c r="X141" s="49">
        <v>0.460633</v>
      </c>
      <c r="Y141" s="49">
        <v>0</v>
      </c>
      <c r="Z141" s="49">
        <v>0</v>
      </c>
      <c r="AA141" s="72">
        <v>141</v>
      </c>
      <c r="AB141" s="72"/>
      <c r="AC141" s="73"/>
      <c r="AD141" s="79" t="s">
        <v>1067</v>
      </c>
      <c r="AE141" s="79">
        <v>173</v>
      </c>
      <c r="AF141" s="79">
        <v>2143</v>
      </c>
      <c r="AG141" s="79">
        <v>806</v>
      </c>
      <c r="AH141" s="79">
        <v>2024</v>
      </c>
      <c r="AI141" s="79"/>
      <c r="AJ141" s="79"/>
      <c r="AK141" s="79"/>
      <c r="AL141" s="79"/>
      <c r="AM141" s="79"/>
      <c r="AN141" s="81">
        <v>42439.250763888886</v>
      </c>
      <c r="AO141" s="84" t="s">
        <v>1603</v>
      </c>
      <c r="AP141" s="79" t="b">
        <v>1</v>
      </c>
      <c r="AQ141" s="79" t="b">
        <v>0</v>
      </c>
      <c r="AR141" s="79" t="b">
        <v>0</v>
      </c>
      <c r="AS141" s="79"/>
      <c r="AT141" s="79">
        <v>65</v>
      </c>
      <c r="AU141" s="79"/>
      <c r="AV141" s="79" t="b">
        <v>0</v>
      </c>
      <c r="AW141" s="79" t="s">
        <v>1771</v>
      </c>
      <c r="AX141" s="84" t="s">
        <v>1910</v>
      </c>
      <c r="AY141" s="79" t="s">
        <v>65</v>
      </c>
      <c r="AZ141" s="79" t="str">
        <f>REPLACE(INDEX(GroupVertices[Group],MATCH(Vertices[[#This Row],[Vertex]],GroupVertices[Vertex],0)),1,1,"")</f>
        <v>4</v>
      </c>
      <c r="BA141" s="48"/>
      <c r="BB141" s="49"/>
      <c r="BC141" s="48"/>
      <c r="BD141" s="49"/>
      <c r="BE141" s="48"/>
      <c r="BF141" s="49"/>
      <c r="BG141" s="48"/>
      <c r="BH141" s="49"/>
      <c r="BI141" s="48"/>
      <c r="BJ141" s="48"/>
      <c r="BK141" s="48"/>
      <c r="BL141" s="48"/>
      <c r="BM141" s="48"/>
      <c r="BN141" s="48"/>
      <c r="BO141" s="48"/>
      <c r="BP141" s="48"/>
      <c r="BQ141" s="48"/>
      <c r="BR141" s="48"/>
      <c r="BS141" s="48"/>
      <c r="BT141" s="2"/>
      <c r="BU141" s="3"/>
      <c r="BV141" s="3"/>
      <c r="BW141" s="3"/>
      <c r="BX141" s="3"/>
    </row>
    <row r="142" spans="1:76" ht="15">
      <c r="A142" s="65" t="s">
        <v>396</v>
      </c>
      <c r="B142" s="66"/>
      <c r="C142" s="66"/>
      <c r="D142" s="67">
        <v>150</v>
      </c>
      <c r="E142" s="69"/>
      <c r="F142" s="103" t="s">
        <v>1748</v>
      </c>
      <c r="G142" s="66"/>
      <c r="H142" s="70" t="s">
        <v>396</v>
      </c>
      <c r="I142" s="71"/>
      <c r="J142" s="71"/>
      <c r="K142" s="70" t="s">
        <v>2077</v>
      </c>
      <c r="L142" s="74">
        <v>1</v>
      </c>
      <c r="M142" s="75">
        <v>7473.439453125</v>
      </c>
      <c r="N142" s="75">
        <v>7858.05126953125</v>
      </c>
      <c r="O142" s="76"/>
      <c r="P142" s="77"/>
      <c r="Q142" s="77"/>
      <c r="R142" s="89"/>
      <c r="S142" s="48">
        <v>1</v>
      </c>
      <c r="T142" s="48">
        <v>0</v>
      </c>
      <c r="U142" s="49">
        <v>0</v>
      </c>
      <c r="V142" s="49">
        <v>0.001795</v>
      </c>
      <c r="W142" s="49">
        <v>0.00153</v>
      </c>
      <c r="X142" s="49">
        <v>0.460633</v>
      </c>
      <c r="Y142" s="49">
        <v>0</v>
      </c>
      <c r="Z142" s="49">
        <v>0</v>
      </c>
      <c r="AA142" s="72">
        <v>142</v>
      </c>
      <c r="AB142" s="72"/>
      <c r="AC142" s="73"/>
      <c r="AD142" s="79" t="s">
        <v>1068</v>
      </c>
      <c r="AE142" s="79">
        <v>164</v>
      </c>
      <c r="AF142" s="79">
        <v>498</v>
      </c>
      <c r="AG142" s="79">
        <v>105</v>
      </c>
      <c r="AH142" s="79">
        <v>129</v>
      </c>
      <c r="AI142" s="79"/>
      <c r="AJ142" s="79" t="s">
        <v>1237</v>
      </c>
      <c r="AK142" s="79" t="s">
        <v>1362</v>
      </c>
      <c r="AL142" s="79"/>
      <c r="AM142" s="79"/>
      <c r="AN142" s="81">
        <v>43447.2921412037</v>
      </c>
      <c r="AO142" s="84" t="s">
        <v>1604</v>
      </c>
      <c r="AP142" s="79" t="b">
        <v>1</v>
      </c>
      <c r="AQ142" s="79" t="b">
        <v>0</v>
      </c>
      <c r="AR142" s="79" t="b">
        <v>0</v>
      </c>
      <c r="AS142" s="79"/>
      <c r="AT142" s="79">
        <v>7</v>
      </c>
      <c r="AU142" s="79"/>
      <c r="AV142" s="79" t="b">
        <v>0</v>
      </c>
      <c r="AW142" s="79" t="s">
        <v>1771</v>
      </c>
      <c r="AX142" s="84" t="s">
        <v>1911</v>
      </c>
      <c r="AY142" s="79" t="s">
        <v>65</v>
      </c>
      <c r="AZ142" s="79" t="str">
        <f>REPLACE(INDEX(GroupVertices[Group],MATCH(Vertices[[#This Row],[Vertex]],GroupVertices[Vertex],0)),1,1,"")</f>
        <v>4</v>
      </c>
      <c r="BA142" s="48"/>
      <c r="BB142" s="49"/>
      <c r="BC142" s="48"/>
      <c r="BD142" s="49"/>
      <c r="BE142" s="48"/>
      <c r="BF142" s="49"/>
      <c r="BG142" s="48"/>
      <c r="BH142" s="49"/>
      <c r="BI142" s="48"/>
      <c r="BJ142" s="48"/>
      <c r="BK142" s="48"/>
      <c r="BL142" s="48"/>
      <c r="BM142" s="48"/>
      <c r="BN142" s="48"/>
      <c r="BO142" s="48"/>
      <c r="BP142" s="48"/>
      <c r="BQ142" s="48"/>
      <c r="BR142" s="48"/>
      <c r="BS142" s="48"/>
      <c r="BT142" s="2"/>
      <c r="BU142" s="3"/>
      <c r="BV142" s="3"/>
      <c r="BW142" s="3"/>
      <c r="BX142" s="3"/>
    </row>
    <row r="143" spans="1:76" ht="15">
      <c r="A143" s="65" t="s">
        <v>397</v>
      </c>
      <c r="B143" s="66"/>
      <c r="C143" s="66"/>
      <c r="D143" s="67">
        <v>150</v>
      </c>
      <c r="E143" s="69"/>
      <c r="F143" s="103" t="s">
        <v>1749</v>
      </c>
      <c r="G143" s="66"/>
      <c r="H143" s="70" t="s">
        <v>397</v>
      </c>
      <c r="I143" s="71"/>
      <c r="J143" s="71"/>
      <c r="K143" s="70" t="s">
        <v>2078</v>
      </c>
      <c r="L143" s="74">
        <v>1</v>
      </c>
      <c r="M143" s="75">
        <v>8199.8896484375</v>
      </c>
      <c r="N143" s="75">
        <v>9807.7626953125</v>
      </c>
      <c r="O143" s="76"/>
      <c r="P143" s="77"/>
      <c r="Q143" s="77"/>
      <c r="R143" s="89"/>
      <c r="S143" s="48">
        <v>1</v>
      </c>
      <c r="T143" s="48">
        <v>0</v>
      </c>
      <c r="U143" s="49">
        <v>0</v>
      </c>
      <c r="V143" s="49">
        <v>0.001795</v>
      </c>
      <c r="W143" s="49">
        <v>0.00153</v>
      </c>
      <c r="X143" s="49">
        <v>0.460633</v>
      </c>
      <c r="Y143" s="49">
        <v>0</v>
      </c>
      <c r="Z143" s="49">
        <v>0</v>
      </c>
      <c r="AA143" s="72">
        <v>143</v>
      </c>
      <c r="AB143" s="72"/>
      <c r="AC143" s="73"/>
      <c r="AD143" s="79" t="s">
        <v>1069</v>
      </c>
      <c r="AE143" s="79">
        <v>999</v>
      </c>
      <c r="AF143" s="79">
        <v>5617</v>
      </c>
      <c r="AG143" s="79">
        <v>3571</v>
      </c>
      <c r="AH143" s="79">
        <v>6208</v>
      </c>
      <c r="AI143" s="79"/>
      <c r="AJ143" s="79" t="s">
        <v>1238</v>
      </c>
      <c r="AK143" s="79" t="s">
        <v>1363</v>
      </c>
      <c r="AL143" s="84" t="s">
        <v>1461</v>
      </c>
      <c r="AM143" s="79"/>
      <c r="AN143" s="81">
        <v>41965.99789351852</v>
      </c>
      <c r="AO143" s="84" t="s">
        <v>1605</v>
      </c>
      <c r="AP143" s="79" t="b">
        <v>0</v>
      </c>
      <c r="AQ143" s="79" t="b">
        <v>0</v>
      </c>
      <c r="AR143" s="79" t="b">
        <v>1</v>
      </c>
      <c r="AS143" s="79"/>
      <c r="AT143" s="79">
        <v>142</v>
      </c>
      <c r="AU143" s="84" t="s">
        <v>1640</v>
      </c>
      <c r="AV143" s="79" t="b">
        <v>0</v>
      </c>
      <c r="AW143" s="79" t="s">
        <v>1771</v>
      </c>
      <c r="AX143" s="84" t="s">
        <v>1912</v>
      </c>
      <c r="AY143" s="79" t="s">
        <v>65</v>
      </c>
      <c r="AZ143" s="79" t="str">
        <f>REPLACE(INDEX(GroupVertices[Group],MATCH(Vertices[[#This Row],[Vertex]],GroupVertices[Vertex],0)),1,1,"")</f>
        <v>4</v>
      </c>
      <c r="BA143" s="48"/>
      <c r="BB143" s="49"/>
      <c r="BC143" s="48"/>
      <c r="BD143" s="49"/>
      <c r="BE143" s="48"/>
      <c r="BF143" s="49"/>
      <c r="BG143" s="48"/>
      <c r="BH143" s="49"/>
      <c r="BI143" s="48"/>
      <c r="BJ143" s="48"/>
      <c r="BK143" s="48"/>
      <c r="BL143" s="48"/>
      <c r="BM143" s="48"/>
      <c r="BN143" s="48"/>
      <c r="BO143" s="48"/>
      <c r="BP143" s="48"/>
      <c r="BQ143" s="48"/>
      <c r="BR143" s="48"/>
      <c r="BS143" s="48"/>
      <c r="BT143" s="2"/>
      <c r="BU143" s="3"/>
      <c r="BV143" s="3"/>
      <c r="BW143" s="3"/>
      <c r="BX143" s="3"/>
    </row>
    <row r="144" spans="1:76" ht="15">
      <c r="A144" s="65" t="s">
        <v>398</v>
      </c>
      <c r="B144" s="66"/>
      <c r="C144" s="66"/>
      <c r="D144" s="67">
        <v>150</v>
      </c>
      <c r="E144" s="69"/>
      <c r="F144" s="103" t="s">
        <v>1750</v>
      </c>
      <c r="G144" s="66"/>
      <c r="H144" s="70" t="s">
        <v>398</v>
      </c>
      <c r="I144" s="71"/>
      <c r="J144" s="71"/>
      <c r="K144" s="70" t="s">
        <v>2079</v>
      </c>
      <c r="L144" s="74">
        <v>1</v>
      </c>
      <c r="M144" s="75">
        <v>9663.865234375</v>
      </c>
      <c r="N144" s="75">
        <v>9134.76953125</v>
      </c>
      <c r="O144" s="76"/>
      <c r="P144" s="77"/>
      <c r="Q144" s="77"/>
      <c r="R144" s="89"/>
      <c r="S144" s="48">
        <v>1</v>
      </c>
      <c r="T144" s="48">
        <v>0</v>
      </c>
      <c r="U144" s="49">
        <v>0</v>
      </c>
      <c r="V144" s="49">
        <v>0.001795</v>
      </c>
      <c r="W144" s="49">
        <v>0.00153</v>
      </c>
      <c r="X144" s="49">
        <v>0.460633</v>
      </c>
      <c r="Y144" s="49">
        <v>0</v>
      </c>
      <c r="Z144" s="49">
        <v>0</v>
      </c>
      <c r="AA144" s="72">
        <v>144</v>
      </c>
      <c r="AB144" s="72"/>
      <c r="AC144" s="73"/>
      <c r="AD144" s="79" t="s">
        <v>1070</v>
      </c>
      <c r="AE144" s="79">
        <v>808</v>
      </c>
      <c r="AF144" s="79">
        <v>8214</v>
      </c>
      <c r="AG144" s="79">
        <v>4352</v>
      </c>
      <c r="AH144" s="79">
        <v>2793</v>
      </c>
      <c r="AI144" s="79"/>
      <c r="AJ144" s="79" t="s">
        <v>1239</v>
      </c>
      <c r="AK144" s="79" t="s">
        <v>1364</v>
      </c>
      <c r="AL144" s="84" t="s">
        <v>1462</v>
      </c>
      <c r="AM144" s="79"/>
      <c r="AN144" s="81">
        <v>41927.64853009259</v>
      </c>
      <c r="AO144" s="84" t="s">
        <v>1606</v>
      </c>
      <c r="AP144" s="79" t="b">
        <v>0</v>
      </c>
      <c r="AQ144" s="79" t="b">
        <v>0</v>
      </c>
      <c r="AR144" s="79" t="b">
        <v>0</v>
      </c>
      <c r="AS144" s="79"/>
      <c r="AT144" s="79">
        <v>217</v>
      </c>
      <c r="AU144" s="84" t="s">
        <v>1640</v>
      </c>
      <c r="AV144" s="79" t="b">
        <v>0</v>
      </c>
      <c r="AW144" s="79" t="s">
        <v>1771</v>
      </c>
      <c r="AX144" s="84" t="s">
        <v>1913</v>
      </c>
      <c r="AY144" s="79" t="s">
        <v>65</v>
      </c>
      <c r="AZ144" s="79" t="str">
        <f>REPLACE(INDEX(GroupVertices[Group],MATCH(Vertices[[#This Row],[Vertex]],GroupVertices[Vertex],0)),1,1,"")</f>
        <v>4</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5" t="s">
        <v>399</v>
      </c>
      <c r="B145" s="66"/>
      <c r="C145" s="66"/>
      <c r="D145" s="67">
        <v>150</v>
      </c>
      <c r="E145" s="69"/>
      <c r="F145" s="103" t="s">
        <v>1751</v>
      </c>
      <c r="G145" s="66"/>
      <c r="H145" s="70" t="s">
        <v>399</v>
      </c>
      <c r="I145" s="71"/>
      <c r="J145" s="71"/>
      <c r="K145" s="70" t="s">
        <v>2080</v>
      </c>
      <c r="L145" s="74">
        <v>1</v>
      </c>
      <c r="M145" s="75">
        <v>9427.9482421875</v>
      </c>
      <c r="N145" s="75">
        <v>8647.6240234375</v>
      </c>
      <c r="O145" s="76"/>
      <c r="P145" s="77"/>
      <c r="Q145" s="77"/>
      <c r="R145" s="89"/>
      <c r="S145" s="48">
        <v>1</v>
      </c>
      <c r="T145" s="48">
        <v>0</v>
      </c>
      <c r="U145" s="49">
        <v>0</v>
      </c>
      <c r="V145" s="49">
        <v>0.001795</v>
      </c>
      <c r="W145" s="49">
        <v>0.00153</v>
      </c>
      <c r="X145" s="49">
        <v>0.460633</v>
      </c>
      <c r="Y145" s="49">
        <v>0</v>
      </c>
      <c r="Z145" s="49">
        <v>0</v>
      </c>
      <c r="AA145" s="72">
        <v>145</v>
      </c>
      <c r="AB145" s="72"/>
      <c r="AC145" s="73"/>
      <c r="AD145" s="79" t="s">
        <v>1071</v>
      </c>
      <c r="AE145" s="79">
        <v>303</v>
      </c>
      <c r="AF145" s="79">
        <v>25452</v>
      </c>
      <c r="AG145" s="79">
        <v>7235</v>
      </c>
      <c r="AH145" s="79">
        <v>1501</v>
      </c>
      <c r="AI145" s="79"/>
      <c r="AJ145" s="79" t="s">
        <v>1240</v>
      </c>
      <c r="AK145" s="79" t="s">
        <v>1365</v>
      </c>
      <c r="AL145" s="84" t="s">
        <v>1463</v>
      </c>
      <c r="AM145" s="79"/>
      <c r="AN145" s="81">
        <v>39834.59657407407</v>
      </c>
      <c r="AO145" s="84" t="s">
        <v>1607</v>
      </c>
      <c r="AP145" s="79" t="b">
        <v>0</v>
      </c>
      <c r="AQ145" s="79" t="b">
        <v>0</v>
      </c>
      <c r="AR145" s="79" t="b">
        <v>1</v>
      </c>
      <c r="AS145" s="79"/>
      <c r="AT145" s="79">
        <v>751</v>
      </c>
      <c r="AU145" s="84" t="s">
        <v>1652</v>
      </c>
      <c r="AV145" s="79" t="b">
        <v>1</v>
      </c>
      <c r="AW145" s="79" t="s">
        <v>1771</v>
      </c>
      <c r="AX145" s="84" t="s">
        <v>1914</v>
      </c>
      <c r="AY145" s="79" t="s">
        <v>65</v>
      </c>
      <c r="AZ145" s="79" t="str">
        <f>REPLACE(INDEX(GroupVertices[Group],MATCH(Vertices[[#This Row],[Vertex]],GroupVertices[Vertex],0)),1,1,"")</f>
        <v>4</v>
      </c>
      <c r="BA145" s="48"/>
      <c r="BB145" s="49"/>
      <c r="BC145" s="48"/>
      <c r="BD145" s="49"/>
      <c r="BE145" s="48"/>
      <c r="BF145" s="49"/>
      <c r="BG145" s="48"/>
      <c r="BH145" s="49"/>
      <c r="BI145" s="48"/>
      <c r="BJ145" s="48"/>
      <c r="BK145" s="48"/>
      <c r="BL145" s="48"/>
      <c r="BM145" s="48"/>
      <c r="BN145" s="48"/>
      <c r="BO145" s="48"/>
      <c r="BP145" s="48"/>
      <c r="BQ145" s="48"/>
      <c r="BR145" s="48"/>
      <c r="BS145" s="48"/>
      <c r="BT145" s="2"/>
      <c r="BU145" s="3"/>
      <c r="BV145" s="3"/>
      <c r="BW145" s="3"/>
      <c r="BX145" s="3"/>
    </row>
    <row r="146" spans="1:76" ht="15">
      <c r="A146" s="65" t="s">
        <v>400</v>
      </c>
      <c r="B146" s="66"/>
      <c r="C146" s="66"/>
      <c r="D146" s="67">
        <v>150</v>
      </c>
      <c r="E146" s="69"/>
      <c r="F146" s="103" t="s">
        <v>1752</v>
      </c>
      <c r="G146" s="66"/>
      <c r="H146" s="70" t="s">
        <v>400</v>
      </c>
      <c r="I146" s="71"/>
      <c r="J146" s="71"/>
      <c r="K146" s="70" t="s">
        <v>2081</v>
      </c>
      <c r="L146" s="74">
        <v>1</v>
      </c>
      <c r="M146" s="75">
        <v>8937.4248046875</v>
      </c>
      <c r="N146" s="75">
        <v>9764.2353515625</v>
      </c>
      <c r="O146" s="76"/>
      <c r="P146" s="77"/>
      <c r="Q146" s="77"/>
      <c r="R146" s="89"/>
      <c r="S146" s="48">
        <v>1</v>
      </c>
      <c r="T146" s="48">
        <v>0</v>
      </c>
      <c r="U146" s="49">
        <v>0</v>
      </c>
      <c r="V146" s="49">
        <v>0.001795</v>
      </c>
      <c r="W146" s="49">
        <v>0.00153</v>
      </c>
      <c r="X146" s="49">
        <v>0.460633</v>
      </c>
      <c r="Y146" s="49">
        <v>0</v>
      </c>
      <c r="Z146" s="49">
        <v>0</v>
      </c>
      <c r="AA146" s="72">
        <v>146</v>
      </c>
      <c r="AB146" s="72"/>
      <c r="AC146" s="73"/>
      <c r="AD146" s="79" t="s">
        <v>1072</v>
      </c>
      <c r="AE146" s="79">
        <v>101</v>
      </c>
      <c r="AF146" s="79">
        <v>4467</v>
      </c>
      <c r="AG146" s="79">
        <v>4054</v>
      </c>
      <c r="AH146" s="79">
        <v>210</v>
      </c>
      <c r="AI146" s="79"/>
      <c r="AJ146" s="79" t="s">
        <v>1241</v>
      </c>
      <c r="AK146" s="79" t="s">
        <v>1366</v>
      </c>
      <c r="AL146" s="84" t="s">
        <v>1464</v>
      </c>
      <c r="AM146" s="79"/>
      <c r="AN146" s="81">
        <v>42331.52247685185</v>
      </c>
      <c r="AO146" s="84" t="s">
        <v>1608</v>
      </c>
      <c r="AP146" s="79" t="b">
        <v>0</v>
      </c>
      <c r="AQ146" s="79" t="b">
        <v>0</v>
      </c>
      <c r="AR146" s="79" t="b">
        <v>1</v>
      </c>
      <c r="AS146" s="79"/>
      <c r="AT146" s="79">
        <v>73</v>
      </c>
      <c r="AU146" s="84" t="s">
        <v>1640</v>
      </c>
      <c r="AV146" s="79" t="b">
        <v>0</v>
      </c>
      <c r="AW146" s="79" t="s">
        <v>1771</v>
      </c>
      <c r="AX146" s="84" t="s">
        <v>1915</v>
      </c>
      <c r="AY146" s="79" t="s">
        <v>65</v>
      </c>
      <c r="AZ146" s="79" t="str">
        <f>REPLACE(INDEX(GroupVertices[Group],MATCH(Vertices[[#This Row],[Vertex]],GroupVertices[Vertex],0)),1,1,"")</f>
        <v>4</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5" t="s">
        <v>401</v>
      </c>
      <c r="B147" s="66"/>
      <c r="C147" s="66"/>
      <c r="D147" s="67">
        <v>150</v>
      </c>
      <c r="E147" s="69"/>
      <c r="F147" s="103" t="s">
        <v>1753</v>
      </c>
      <c r="G147" s="66"/>
      <c r="H147" s="70" t="s">
        <v>401</v>
      </c>
      <c r="I147" s="71"/>
      <c r="J147" s="71"/>
      <c r="K147" s="70" t="s">
        <v>2082</v>
      </c>
      <c r="L147" s="74">
        <v>1</v>
      </c>
      <c r="M147" s="75">
        <v>7886.138671875</v>
      </c>
      <c r="N147" s="75">
        <v>9266.685546875</v>
      </c>
      <c r="O147" s="76"/>
      <c r="P147" s="77"/>
      <c r="Q147" s="77"/>
      <c r="R147" s="89"/>
      <c r="S147" s="48">
        <v>1</v>
      </c>
      <c r="T147" s="48">
        <v>0</v>
      </c>
      <c r="U147" s="49">
        <v>0</v>
      </c>
      <c r="V147" s="49">
        <v>0.001795</v>
      </c>
      <c r="W147" s="49">
        <v>0.00153</v>
      </c>
      <c r="X147" s="49">
        <v>0.460633</v>
      </c>
      <c r="Y147" s="49">
        <v>0</v>
      </c>
      <c r="Z147" s="49">
        <v>0</v>
      </c>
      <c r="AA147" s="72">
        <v>147</v>
      </c>
      <c r="AB147" s="72"/>
      <c r="AC147" s="73"/>
      <c r="AD147" s="79" t="s">
        <v>1073</v>
      </c>
      <c r="AE147" s="79">
        <v>461</v>
      </c>
      <c r="AF147" s="79">
        <v>4411</v>
      </c>
      <c r="AG147" s="79">
        <v>2429</v>
      </c>
      <c r="AH147" s="79">
        <v>3251</v>
      </c>
      <c r="AI147" s="79"/>
      <c r="AJ147" s="79" t="s">
        <v>1242</v>
      </c>
      <c r="AK147" s="79" t="s">
        <v>1367</v>
      </c>
      <c r="AL147" s="84" t="s">
        <v>1465</v>
      </c>
      <c r="AM147" s="79"/>
      <c r="AN147" s="81">
        <v>42654.31560185185</v>
      </c>
      <c r="AO147" s="84" t="s">
        <v>1609</v>
      </c>
      <c r="AP147" s="79" t="b">
        <v>0</v>
      </c>
      <c r="AQ147" s="79" t="b">
        <v>0</v>
      </c>
      <c r="AR147" s="79" t="b">
        <v>1</v>
      </c>
      <c r="AS147" s="79"/>
      <c r="AT147" s="79">
        <v>82</v>
      </c>
      <c r="AU147" s="84" t="s">
        <v>1640</v>
      </c>
      <c r="AV147" s="79" t="b">
        <v>1</v>
      </c>
      <c r="AW147" s="79" t="s">
        <v>1771</v>
      </c>
      <c r="AX147" s="84" t="s">
        <v>1916</v>
      </c>
      <c r="AY147" s="79" t="s">
        <v>65</v>
      </c>
      <c r="AZ147" s="79" t="str">
        <f>REPLACE(INDEX(GroupVertices[Group],MATCH(Vertices[[#This Row],[Vertex]],GroupVertices[Vertex],0)),1,1,"")</f>
        <v>4</v>
      </c>
      <c r="BA147" s="48"/>
      <c r="BB147" s="49"/>
      <c r="BC147" s="48"/>
      <c r="BD147" s="49"/>
      <c r="BE147" s="48"/>
      <c r="BF147" s="49"/>
      <c r="BG147" s="48"/>
      <c r="BH147" s="49"/>
      <c r="BI147" s="48"/>
      <c r="BJ147" s="48"/>
      <c r="BK147" s="48"/>
      <c r="BL147" s="48"/>
      <c r="BM147" s="48"/>
      <c r="BN147" s="48"/>
      <c r="BO147" s="48"/>
      <c r="BP147" s="48"/>
      <c r="BQ147" s="48"/>
      <c r="BR147" s="48"/>
      <c r="BS147" s="48"/>
      <c r="BT147" s="2"/>
      <c r="BU147" s="3"/>
      <c r="BV147" s="3"/>
      <c r="BW147" s="3"/>
      <c r="BX147" s="3"/>
    </row>
    <row r="148" spans="1:76" ht="15">
      <c r="A148" s="65" t="s">
        <v>402</v>
      </c>
      <c r="B148" s="66"/>
      <c r="C148" s="66"/>
      <c r="D148" s="67">
        <v>150</v>
      </c>
      <c r="E148" s="69"/>
      <c r="F148" s="103" t="s">
        <v>1754</v>
      </c>
      <c r="G148" s="66"/>
      <c r="H148" s="70" t="s">
        <v>402</v>
      </c>
      <c r="I148" s="71"/>
      <c r="J148" s="71"/>
      <c r="K148" s="70" t="s">
        <v>2416</v>
      </c>
      <c r="L148" s="74">
        <v>1</v>
      </c>
      <c r="M148" s="75">
        <v>9051.8193359375</v>
      </c>
      <c r="N148" s="75">
        <v>9290.1396484375</v>
      </c>
      <c r="O148" s="76"/>
      <c r="P148" s="77"/>
      <c r="Q148" s="77"/>
      <c r="R148" s="89"/>
      <c r="S148" s="48">
        <v>2</v>
      </c>
      <c r="T148" s="48">
        <v>1</v>
      </c>
      <c r="U148" s="49">
        <v>0</v>
      </c>
      <c r="V148" s="49">
        <v>0.001795</v>
      </c>
      <c r="W148" s="49">
        <v>0.001754</v>
      </c>
      <c r="X148" s="49">
        <v>0.801101</v>
      </c>
      <c r="Y148" s="49">
        <v>0</v>
      </c>
      <c r="Z148" s="49">
        <v>0</v>
      </c>
      <c r="AA148" s="72">
        <v>148</v>
      </c>
      <c r="AB148" s="72"/>
      <c r="AC148" s="73"/>
      <c r="AD148" s="79" t="s">
        <v>1074</v>
      </c>
      <c r="AE148" s="79">
        <v>122</v>
      </c>
      <c r="AF148" s="79">
        <v>8903</v>
      </c>
      <c r="AG148" s="79">
        <v>2028</v>
      </c>
      <c r="AH148" s="79">
        <v>67</v>
      </c>
      <c r="AI148" s="79"/>
      <c r="AJ148" s="79" t="s">
        <v>1243</v>
      </c>
      <c r="AK148" s="79" t="s">
        <v>1368</v>
      </c>
      <c r="AL148" s="79"/>
      <c r="AM148" s="79"/>
      <c r="AN148" s="81">
        <v>42611.53644675926</v>
      </c>
      <c r="AO148" s="84" t="s">
        <v>1610</v>
      </c>
      <c r="AP148" s="79" t="b">
        <v>0</v>
      </c>
      <c r="AQ148" s="79" t="b">
        <v>0</v>
      </c>
      <c r="AR148" s="79" t="b">
        <v>1</v>
      </c>
      <c r="AS148" s="79"/>
      <c r="AT148" s="79">
        <v>123</v>
      </c>
      <c r="AU148" s="84" t="s">
        <v>1640</v>
      </c>
      <c r="AV148" s="79" t="b">
        <v>1</v>
      </c>
      <c r="AW148" s="79" t="s">
        <v>1771</v>
      </c>
      <c r="AX148" s="84" t="s">
        <v>1917</v>
      </c>
      <c r="AY148" s="79" t="s">
        <v>66</v>
      </c>
      <c r="AZ148" s="79" t="str">
        <f>REPLACE(INDEX(GroupVertices[Group],MATCH(Vertices[[#This Row],[Vertex]],GroupVertices[Vertex],0)),1,1,"")</f>
        <v>4</v>
      </c>
      <c r="BA148" s="48">
        <v>0</v>
      </c>
      <c r="BB148" s="49">
        <v>0</v>
      </c>
      <c r="BC148" s="48">
        <v>0</v>
      </c>
      <c r="BD148" s="49">
        <v>0</v>
      </c>
      <c r="BE148" s="48">
        <v>0</v>
      </c>
      <c r="BF148" s="49">
        <v>0</v>
      </c>
      <c r="BG148" s="48">
        <v>39</v>
      </c>
      <c r="BH148" s="49">
        <v>100</v>
      </c>
      <c r="BI148" s="48">
        <v>39</v>
      </c>
      <c r="BJ148" s="48"/>
      <c r="BK148" s="48"/>
      <c r="BL148" s="48"/>
      <c r="BM148" s="48"/>
      <c r="BN148" s="48" t="s">
        <v>2197</v>
      </c>
      <c r="BO148" s="48" t="s">
        <v>2197</v>
      </c>
      <c r="BP148" s="131" t="s">
        <v>3067</v>
      </c>
      <c r="BQ148" s="131" t="s">
        <v>3067</v>
      </c>
      <c r="BR148" s="131" t="s">
        <v>3179</v>
      </c>
      <c r="BS148" s="131" t="s">
        <v>3179</v>
      </c>
      <c r="BT148" s="2"/>
      <c r="BU148" s="3"/>
      <c r="BV148" s="3"/>
      <c r="BW148" s="3"/>
      <c r="BX148" s="3"/>
    </row>
    <row r="149" spans="1:76" ht="15">
      <c r="A149" s="65" t="s">
        <v>403</v>
      </c>
      <c r="B149" s="66"/>
      <c r="C149" s="66"/>
      <c r="D149" s="67">
        <v>150</v>
      </c>
      <c r="E149" s="69"/>
      <c r="F149" s="103" t="s">
        <v>1755</v>
      </c>
      <c r="G149" s="66"/>
      <c r="H149" s="70" t="s">
        <v>403</v>
      </c>
      <c r="I149" s="71"/>
      <c r="J149" s="71"/>
      <c r="K149" s="70" t="s">
        <v>2083</v>
      </c>
      <c r="L149" s="74">
        <v>1</v>
      </c>
      <c r="M149" s="75">
        <v>8088.02783203125</v>
      </c>
      <c r="N149" s="75">
        <v>8017.8115234375</v>
      </c>
      <c r="O149" s="76"/>
      <c r="P149" s="77"/>
      <c r="Q149" s="77"/>
      <c r="R149" s="89"/>
      <c r="S149" s="48">
        <v>2</v>
      </c>
      <c r="T149" s="48">
        <v>0</v>
      </c>
      <c r="U149" s="49">
        <v>0</v>
      </c>
      <c r="V149" s="49">
        <v>0.001799</v>
      </c>
      <c r="W149" s="49">
        <v>0.002805</v>
      </c>
      <c r="X149" s="49">
        <v>0.747826</v>
      </c>
      <c r="Y149" s="49">
        <v>0.5</v>
      </c>
      <c r="Z149" s="49">
        <v>0</v>
      </c>
      <c r="AA149" s="72">
        <v>149</v>
      </c>
      <c r="AB149" s="72"/>
      <c r="AC149" s="73"/>
      <c r="AD149" s="79" t="s">
        <v>1075</v>
      </c>
      <c r="AE149" s="79">
        <v>60</v>
      </c>
      <c r="AF149" s="79">
        <v>146513</v>
      </c>
      <c r="AG149" s="79">
        <v>1245</v>
      </c>
      <c r="AH149" s="79">
        <v>0</v>
      </c>
      <c r="AI149" s="79"/>
      <c r="AJ149" s="79" t="s">
        <v>1244</v>
      </c>
      <c r="AK149" s="79" t="s">
        <v>1369</v>
      </c>
      <c r="AL149" s="84" t="s">
        <v>1466</v>
      </c>
      <c r="AM149" s="79"/>
      <c r="AN149" s="81">
        <v>41876.37525462963</v>
      </c>
      <c r="AO149" s="84" t="s">
        <v>1611</v>
      </c>
      <c r="AP149" s="79" t="b">
        <v>1</v>
      </c>
      <c r="AQ149" s="79" t="b">
        <v>0</v>
      </c>
      <c r="AR149" s="79" t="b">
        <v>1</v>
      </c>
      <c r="AS149" s="79"/>
      <c r="AT149" s="79">
        <v>323</v>
      </c>
      <c r="AU149" s="84" t="s">
        <v>1640</v>
      </c>
      <c r="AV149" s="79" t="b">
        <v>1</v>
      </c>
      <c r="AW149" s="79" t="s">
        <v>1771</v>
      </c>
      <c r="AX149" s="84" t="s">
        <v>1918</v>
      </c>
      <c r="AY149" s="79" t="s">
        <v>65</v>
      </c>
      <c r="AZ149" s="79" t="str">
        <f>REPLACE(INDEX(GroupVertices[Group],MATCH(Vertices[[#This Row],[Vertex]],GroupVertices[Vertex],0)),1,1,"")</f>
        <v>4</v>
      </c>
      <c r="BA149" s="48"/>
      <c r="BB149" s="49"/>
      <c r="BC149" s="48"/>
      <c r="BD149" s="49"/>
      <c r="BE149" s="48"/>
      <c r="BF149" s="49"/>
      <c r="BG149" s="48"/>
      <c r="BH149" s="49"/>
      <c r="BI149" s="48"/>
      <c r="BJ149" s="48"/>
      <c r="BK149" s="48"/>
      <c r="BL149" s="48"/>
      <c r="BM149" s="48"/>
      <c r="BN149" s="48"/>
      <c r="BO149" s="48"/>
      <c r="BP149" s="48"/>
      <c r="BQ149" s="48"/>
      <c r="BR149" s="48"/>
      <c r="BS149" s="48"/>
      <c r="BT149" s="2"/>
      <c r="BU149" s="3"/>
      <c r="BV149" s="3"/>
      <c r="BW149" s="3"/>
      <c r="BX149" s="3"/>
    </row>
    <row r="150" spans="1:76" ht="15">
      <c r="A150" s="65" t="s">
        <v>404</v>
      </c>
      <c r="B150" s="66"/>
      <c r="C150" s="66"/>
      <c r="D150" s="67">
        <v>150</v>
      </c>
      <c r="E150" s="69"/>
      <c r="F150" s="103" t="s">
        <v>1756</v>
      </c>
      <c r="G150" s="66"/>
      <c r="H150" s="70" t="s">
        <v>404</v>
      </c>
      <c r="I150" s="71"/>
      <c r="J150" s="71"/>
      <c r="K150" s="70" t="s">
        <v>2084</v>
      </c>
      <c r="L150" s="74">
        <v>1</v>
      </c>
      <c r="M150" s="75">
        <v>7092.72021484375</v>
      </c>
      <c r="N150" s="75">
        <v>8272.3974609375</v>
      </c>
      <c r="O150" s="76"/>
      <c r="P150" s="77"/>
      <c r="Q150" s="77"/>
      <c r="R150" s="89"/>
      <c r="S150" s="48">
        <v>1</v>
      </c>
      <c r="T150" s="48">
        <v>0</v>
      </c>
      <c r="U150" s="49">
        <v>0</v>
      </c>
      <c r="V150" s="49">
        <v>0.001795</v>
      </c>
      <c r="W150" s="49">
        <v>0.00153</v>
      </c>
      <c r="X150" s="49">
        <v>0.460633</v>
      </c>
      <c r="Y150" s="49">
        <v>0</v>
      </c>
      <c r="Z150" s="49">
        <v>0</v>
      </c>
      <c r="AA150" s="72">
        <v>150</v>
      </c>
      <c r="AB150" s="72"/>
      <c r="AC150" s="73"/>
      <c r="AD150" s="79" t="s">
        <v>1076</v>
      </c>
      <c r="AE150" s="79">
        <v>1556</v>
      </c>
      <c r="AF150" s="79">
        <v>113374</v>
      </c>
      <c r="AG150" s="79">
        <v>27020</v>
      </c>
      <c r="AH150" s="79">
        <v>11227</v>
      </c>
      <c r="AI150" s="79"/>
      <c r="AJ150" s="79" t="s">
        <v>1245</v>
      </c>
      <c r="AK150" s="79" t="s">
        <v>1282</v>
      </c>
      <c r="AL150" s="84" t="s">
        <v>1467</v>
      </c>
      <c r="AM150" s="79"/>
      <c r="AN150" s="81">
        <v>40932.440983796296</v>
      </c>
      <c r="AO150" s="84" t="s">
        <v>1612</v>
      </c>
      <c r="AP150" s="79" t="b">
        <v>0</v>
      </c>
      <c r="AQ150" s="79" t="b">
        <v>0</v>
      </c>
      <c r="AR150" s="79" t="b">
        <v>1</v>
      </c>
      <c r="AS150" s="79"/>
      <c r="AT150" s="79">
        <v>1923</v>
      </c>
      <c r="AU150" s="84" t="s">
        <v>1646</v>
      </c>
      <c r="AV150" s="79" t="b">
        <v>1</v>
      </c>
      <c r="AW150" s="79" t="s">
        <v>1771</v>
      </c>
      <c r="AX150" s="84" t="s">
        <v>1919</v>
      </c>
      <c r="AY150" s="79" t="s">
        <v>65</v>
      </c>
      <c r="AZ150" s="79" t="str">
        <f>REPLACE(INDEX(GroupVertices[Group],MATCH(Vertices[[#This Row],[Vertex]],GroupVertices[Vertex],0)),1,1,"")</f>
        <v>4</v>
      </c>
      <c r="BA150" s="48"/>
      <c r="BB150" s="49"/>
      <c r="BC150" s="48"/>
      <c r="BD150" s="49"/>
      <c r="BE150" s="48"/>
      <c r="BF150" s="49"/>
      <c r="BG150" s="48"/>
      <c r="BH150" s="49"/>
      <c r="BI150" s="48"/>
      <c r="BJ150" s="48"/>
      <c r="BK150" s="48"/>
      <c r="BL150" s="48"/>
      <c r="BM150" s="48"/>
      <c r="BN150" s="48"/>
      <c r="BO150" s="48"/>
      <c r="BP150" s="48"/>
      <c r="BQ150" s="48"/>
      <c r="BR150" s="48"/>
      <c r="BS150" s="48"/>
      <c r="BT150" s="2"/>
      <c r="BU150" s="3"/>
      <c r="BV150" s="3"/>
      <c r="BW150" s="3"/>
      <c r="BX150" s="3"/>
    </row>
    <row r="151" spans="1:76" ht="15">
      <c r="A151" s="65" t="s">
        <v>405</v>
      </c>
      <c r="B151" s="66"/>
      <c r="C151" s="66"/>
      <c r="D151" s="67">
        <v>159.43196829590488</v>
      </c>
      <c r="E151" s="69"/>
      <c r="F151" s="103" t="s">
        <v>1757</v>
      </c>
      <c r="G151" s="66"/>
      <c r="H151" s="70" t="s">
        <v>405</v>
      </c>
      <c r="I151" s="71"/>
      <c r="J151" s="71"/>
      <c r="K151" s="70" t="s">
        <v>2417</v>
      </c>
      <c r="L151" s="74">
        <v>111.94214002642008</v>
      </c>
      <c r="M151" s="75">
        <v>8631.8017578125</v>
      </c>
      <c r="N151" s="75">
        <v>7959.341796875</v>
      </c>
      <c r="O151" s="76"/>
      <c r="P151" s="77"/>
      <c r="Q151" s="77"/>
      <c r="R151" s="89"/>
      <c r="S151" s="48">
        <v>1</v>
      </c>
      <c r="T151" s="48">
        <v>3</v>
      </c>
      <c r="U151" s="49">
        <v>126</v>
      </c>
      <c r="V151" s="49">
        <v>0.002222</v>
      </c>
      <c r="W151" s="49">
        <v>0.009968</v>
      </c>
      <c r="X151" s="49">
        <v>1.351495</v>
      </c>
      <c r="Y151" s="49">
        <v>0.25</v>
      </c>
      <c r="Z151" s="49">
        <v>0</v>
      </c>
      <c r="AA151" s="72">
        <v>151</v>
      </c>
      <c r="AB151" s="72"/>
      <c r="AC151" s="73"/>
      <c r="AD151" s="79" t="s">
        <v>1077</v>
      </c>
      <c r="AE151" s="79">
        <v>28</v>
      </c>
      <c r="AF151" s="79">
        <v>28212</v>
      </c>
      <c r="AG151" s="79">
        <v>123</v>
      </c>
      <c r="AH151" s="79">
        <v>5</v>
      </c>
      <c r="AI151" s="79"/>
      <c r="AJ151" s="79" t="s">
        <v>1246</v>
      </c>
      <c r="AK151" s="79" t="s">
        <v>1370</v>
      </c>
      <c r="AL151" s="84" t="s">
        <v>1468</v>
      </c>
      <c r="AM151" s="79"/>
      <c r="AN151" s="81">
        <v>43637.90178240741</v>
      </c>
      <c r="AO151" s="84" t="s">
        <v>1613</v>
      </c>
      <c r="AP151" s="79" t="b">
        <v>1</v>
      </c>
      <c r="AQ151" s="79" t="b">
        <v>0</v>
      </c>
      <c r="AR151" s="79" t="b">
        <v>0</v>
      </c>
      <c r="AS151" s="79"/>
      <c r="AT151" s="79">
        <v>204</v>
      </c>
      <c r="AU151" s="79"/>
      <c r="AV151" s="79" t="b">
        <v>1</v>
      </c>
      <c r="AW151" s="79" t="s">
        <v>1771</v>
      </c>
      <c r="AX151" s="84" t="s">
        <v>1920</v>
      </c>
      <c r="AY151" s="79" t="s">
        <v>66</v>
      </c>
      <c r="AZ151" s="79" t="str">
        <f>REPLACE(INDEX(GroupVertices[Group],MATCH(Vertices[[#This Row],[Vertex]],GroupVertices[Vertex],0)),1,1,"")</f>
        <v>4</v>
      </c>
      <c r="BA151" s="48">
        <v>2</v>
      </c>
      <c r="BB151" s="49">
        <v>4.3478260869565215</v>
      </c>
      <c r="BC151" s="48">
        <v>0</v>
      </c>
      <c r="BD151" s="49">
        <v>0</v>
      </c>
      <c r="BE151" s="48">
        <v>0</v>
      </c>
      <c r="BF151" s="49">
        <v>0</v>
      </c>
      <c r="BG151" s="48">
        <v>44</v>
      </c>
      <c r="BH151" s="49">
        <v>95.65217391304348</v>
      </c>
      <c r="BI151" s="48">
        <v>46</v>
      </c>
      <c r="BJ151" s="48"/>
      <c r="BK151" s="48"/>
      <c r="BL151" s="48"/>
      <c r="BM151" s="48"/>
      <c r="BN151" s="48" t="s">
        <v>2199</v>
      </c>
      <c r="BO151" s="48" t="s">
        <v>2199</v>
      </c>
      <c r="BP151" s="131" t="s">
        <v>3068</v>
      </c>
      <c r="BQ151" s="131" t="s">
        <v>3068</v>
      </c>
      <c r="BR151" s="131" t="s">
        <v>3180</v>
      </c>
      <c r="BS151" s="131" t="s">
        <v>3180</v>
      </c>
      <c r="BT151" s="2"/>
      <c r="BU151" s="3"/>
      <c r="BV151" s="3"/>
      <c r="BW151" s="3"/>
      <c r="BX151" s="3"/>
    </row>
    <row r="152" spans="1:76" ht="15">
      <c r="A152" s="65" t="s">
        <v>285</v>
      </c>
      <c r="B152" s="66"/>
      <c r="C152" s="66"/>
      <c r="D152" s="67">
        <v>150</v>
      </c>
      <c r="E152" s="69"/>
      <c r="F152" s="103" t="s">
        <v>562</v>
      </c>
      <c r="G152" s="66"/>
      <c r="H152" s="70" t="s">
        <v>285</v>
      </c>
      <c r="I152" s="71"/>
      <c r="J152" s="71"/>
      <c r="K152" s="70" t="s">
        <v>2085</v>
      </c>
      <c r="L152" s="74">
        <v>1</v>
      </c>
      <c r="M152" s="75">
        <v>1255.6568603515625</v>
      </c>
      <c r="N152" s="75">
        <v>5951.09716796875</v>
      </c>
      <c r="O152" s="76"/>
      <c r="P152" s="77"/>
      <c r="Q152" s="77"/>
      <c r="R152" s="89"/>
      <c r="S152" s="48">
        <v>0</v>
      </c>
      <c r="T152" s="48">
        <v>1</v>
      </c>
      <c r="U152" s="49">
        <v>0</v>
      </c>
      <c r="V152" s="49">
        <v>0.002481</v>
      </c>
      <c r="W152" s="49">
        <v>0.013816</v>
      </c>
      <c r="X152" s="49">
        <v>0.440848</v>
      </c>
      <c r="Y152" s="49">
        <v>0</v>
      </c>
      <c r="Z152" s="49">
        <v>0</v>
      </c>
      <c r="AA152" s="72">
        <v>152</v>
      </c>
      <c r="AB152" s="72"/>
      <c r="AC152" s="73"/>
      <c r="AD152" s="79" t="s">
        <v>1078</v>
      </c>
      <c r="AE152" s="79">
        <v>265</v>
      </c>
      <c r="AF152" s="79">
        <v>361</v>
      </c>
      <c r="AG152" s="79">
        <v>5549</v>
      </c>
      <c r="AH152" s="79">
        <v>2839</v>
      </c>
      <c r="AI152" s="79"/>
      <c r="AJ152" s="79" t="s">
        <v>1247</v>
      </c>
      <c r="AK152" s="79" t="s">
        <v>1371</v>
      </c>
      <c r="AL152" s="79"/>
      <c r="AM152" s="79"/>
      <c r="AN152" s="81">
        <v>39998.46230324074</v>
      </c>
      <c r="AO152" s="84" t="s">
        <v>1614</v>
      </c>
      <c r="AP152" s="79" t="b">
        <v>0</v>
      </c>
      <c r="AQ152" s="79" t="b">
        <v>0</v>
      </c>
      <c r="AR152" s="79" t="b">
        <v>0</v>
      </c>
      <c r="AS152" s="79"/>
      <c r="AT152" s="79">
        <v>3</v>
      </c>
      <c r="AU152" s="84" t="s">
        <v>1642</v>
      </c>
      <c r="AV152" s="79" t="b">
        <v>0</v>
      </c>
      <c r="AW152" s="79" t="s">
        <v>1771</v>
      </c>
      <c r="AX152" s="84" t="s">
        <v>1921</v>
      </c>
      <c r="AY152" s="79" t="s">
        <v>66</v>
      </c>
      <c r="AZ152" s="79" t="str">
        <f>REPLACE(INDEX(GroupVertices[Group],MATCH(Vertices[[#This Row],[Vertex]],GroupVertices[Vertex],0)),1,1,"")</f>
        <v>1</v>
      </c>
      <c r="BA152" s="48">
        <v>0</v>
      </c>
      <c r="BB152" s="49">
        <v>0</v>
      </c>
      <c r="BC152" s="48">
        <v>1</v>
      </c>
      <c r="BD152" s="49">
        <v>20</v>
      </c>
      <c r="BE152" s="48">
        <v>0</v>
      </c>
      <c r="BF152" s="49">
        <v>0</v>
      </c>
      <c r="BG152" s="48">
        <v>4</v>
      </c>
      <c r="BH152" s="49">
        <v>80</v>
      </c>
      <c r="BI152" s="48">
        <v>5</v>
      </c>
      <c r="BJ152" s="48" t="s">
        <v>500</v>
      </c>
      <c r="BK152" s="48" t="s">
        <v>500</v>
      </c>
      <c r="BL152" s="48" t="s">
        <v>504</v>
      </c>
      <c r="BM152" s="48" t="s">
        <v>504</v>
      </c>
      <c r="BN152" s="48"/>
      <c r="BO152" s="48"/>
      <c r="BP152" s="131" t="s">
        <v>3069</v>
      </c>
      <c r="BQ152" s="131" t="s">
        <v>3069</v>
      </c>
      <c r="BR152" s="131" t="s">
        <v>3181</v>
      </c>
      <c r="BS152" s="131" t="s">
        <v>3181</v>
      </c>
      <c r="BT152" s="2"/>
      <c r="BU152" s="3"/>
      <c r="BV152" s="3"/>
      <c r="BW152" s="3"/>
      <c r="BX152" s="3"/>
    </row>
    <row r="153" spans="1:76" ht="15">
      <c r="A153" s="65" t="s">
        <v>286</v>
      </c>
      <c r="B153" s="66"/>
      <c r="C153" s="66"/>
      <c r="D153" s="67">
        <v>150</v>
      </c>
      <c r="E153" s="69"/>
      <c r="F153" s="103" t="s">
        <v>563</v>
      </c>
      <c r="G153" s="66"/>
      <c r="H153" s="70" t="s">
        <v>286</v>
      </c>
      <c r="I153" s="71"/>
      <c r="J153" s="71"/>
      <c r="K153" s="70" t="s">
        <v>2086</v>
      </c>
      <c r="L153" s="74">
        <v>1</v>
      </c>
      <c r="M153" s="75">
        <v>2304.200439453125</v>
      </c>
      <c r="N153" s="75">
        <v>3135.524658203125</v>
      </c>
      <c r="O153" s="76"/>
      <c r="P153" s="77"/>
      <c r="Q153" s="77"/>
      <c r="R153" s="89"/>
      <c r="S153" s="48">
        <v>0</v>
      </c>
      <c r="T153" s="48">
        <v>1</v>
      </c>
      <c r="U153" s="49">
        <v>0</v>
      </c>
      <c r="V153" s="49">
        <v>0.002137</v>
      </c>
      <c r="W153" s="49">
        <v>0.007349</v>
      </c>
      <c r="X153" s="49">
        <v>0.421525</v>
      </c>
      <c r="Y153" s="49">
        <v>0</v>
      </c>
      <c r="Z153" s="49">
        <v>0</v>
      </c>
      <c r="AA153" s="72">
        <v>153</v>
      </c>
      <c r="AB153" s="72"/>
      <c r="AC153" s="73"/>
      <c r="AD153" s="79" t="s">
        <v>1079</v>
      </c>
      <c r="AE153" s="79">
        <v>260</v>
      </c>
      <c r="AF153" s="79">
        <v>77</v>
      </c>
      <c r="AG153" s="79">
        <v>2112</v>
      </c>
      <c r="AH153" s="79">
        <v>1013</v>
      </c>
      <c r="AI153" s="79"/>
      <c r="AJ153" s="79" t="s">
        <v>1248</v>
      </c>
      <c r="AK153" s="79"/>
      <c r="AL153" s="84" t="s">
        <v>1469</v>
      </c>
      <c r="AM153" s="79"/>
      <c r="AN153" s="81">
        <v>42695.683333333334</v>
      </c>
      <c r="AO153" s="84" t="s">
        <v>1615</v>
      </c>
      <c r="AP153" s="79" t="b">
        <v>0</v>
      </c>
      <c r="AQ153" s="79" t="b">
        <v>0</v>
      </c>
      <c r="AR153" s="79" t="b">
        <v>0</v>
      </c>
      <c r="AS153" s="79"/>
      <c r="AT153" s="79">
        <v>3</v>
      </c>
      <c r="AU153" s="84" t="s">
        <v>1640</v>
      </c>
      <c r="AV153" s="79" t="b">
        <v>0</v>
      </c>
      <c r="AW153" s="79" t="s">
        <v>1771</v>
      </c>
      <c r="AX153" s="84" t="s">
        <v>1922</v>
      </c>
      <c r="AY153" s="79" t="s">
        <v>66</v>
      </c>
      <c r="AZ153" s="79" t="str">
        <f>REPLACE(INDEX(GroupVertices[Group],MATCH(Vertices[[#This Row],[Vertex]],GroupVertices[Vertex],0)),1,1,"")</f>
        <v>1</v>
      </c>
      <c r="BA153" s="48">
        <v>1</v>
      </c>
      <c r="BB153" s="49">
        <v>7.6923076923076925</v>
      </c>
      <c r="BC153" s="48">
        <v>0</v>
      </c>
      <c r="BD153" s="49">
        <v>0</v>
      </c>
      <c r="BE153" s="48">
        <v>0</v>
      </c>
      <c r="BF153" s="49">
        <v>0</v>
      </c>
      <c r="BG153" s="48">
        <v>12</v>
      </c>
      <c r="BH153" s="49">
        <v>92.3076923076923</v>
      </c>
      <c r="BI153" s="48">
        <v>13</v>
      </c>
      <c r="BJ153" s="48" t="s">
        <v>499</v>
      </c>
      <c r="BK153" s="48" t="s">
        <v>499</v>
      </c>
      <c r="BL153" s="48" t="s">
        <v>504</v>
      </c>
      <c r="BM153" s="48" t="s">
        <v>504</v>
      </c>
      <c r="BN153" s="48"/>
      <c r="BO153" s="48"/>
      <c r="BP153" s="131" t="s">
        <v>3070</v>
      </c>
      <c r="BQ153" s="131" t="s">
        <v>3070</v>
      </c>
      <c r="BR153" s="131" t="s">
        <v>3182</v>
      </c>
      <c r="BS153" s="131" t="s">
        <v>3182</v>
      </c>
      <c r="BT153" s="2"/>
      <c r="BU153" s="3"/>
      <c r="BV153" s="3"/>
      <c r="BW153" s="3"/>
      <c r="BX153" s="3"/>
    </row>
    <row r="154" spans="1:76" ht="15">
      <c r="A154" s="65" t="s">
        <v>287</v>
      </c>
      <c r="B154" s="66"/>
      <c r="C154" s="66"/>
      <c r="D154" s="67">
        <v>150</v>
      </c>
      <c r="E154" s="69"/>
      <c r="F154" s="103" t="s">
        <v>564</v>
      </c>
      <c r="G154" s="66"/>
      <c r="H154" s="70" t="s">
        <v>287</v>
      </c>
      <c r="I154" s="71"/>
      <c r="J154" s="71"/>
      <c r="K154" s="70" t="s">
        <v>2087</v>
      </c>
      <c r="L154" s="74">
        <v>1</v>
      </c>
      <c r="M154" s="75">
        <v>7732.7724609375</v>
      </c>
      <c r="N154" s="75">
        <v>6718.9814453125</v>
      </c>
      <c r="O154" s="76"/>
      <c r="P154" s="77"/>
      <c r="Q154" s="77"/>
      <c r="R154" s="89"/>
      <c r="S154" s="48">
        <v>1</v>
      </c>
      <c r="T154" s="48">
        <v>1</v>
      </c>
      <c r="U154" s="49">
        <v>0</v>
      </c>
      <c r="V154" s="49">
        <v>0</v>
      </c>
      <c r="W154" s="49">
        <v>0</v>
      </c>
      <c r="X154" s="49">
        <v>0.999997</v>
      </c>
      <c r="Y154" s="49">
        <v>0</v>
      </c>
      <c r="Z154" s="49" t="s">
        <v>2490</v>
      </c>
      <c r="AA154" s="72">
        <v>154</v>
      </c>
      <c r="AB154" s="72"/>
      <c r="AC154" s="73"/>
      <c r="AD154" s="79" t="s">
        <v>1080</v>
      </c>
      <c r="AE154" s="79">
        <v>281</v>
      </c>
      <c r="AF154" s="79">
        <v>60</v>
      </c>
      <c r="AG154" s="79">
        <v>1043</v>
      </c>
      <c r="AH154" s="79">
        <v>2112</v>
      </c>
      <c r="AI154" s="79"/>
      <c r="AJ154" s="79" t="s">
        <v>1249</v>
      </c>
      <c r="AK154" s="79" t="s">
        <v>1372</v>
      </c>
      <c r="AL154" s="79"/>
      <c r="AM154" s="79"/>
      <c r="AN154" s="81">
        <v>43634.38769675926</v>
      </c>
      <c r="AO154" s="84" t="s">
        <v>1616</v>
      </c>
      <c r="AP154" s="79" t="b">
        <v>1</v>
      </c>
      <c r="AQ154" s="79" t="b">
        <v>0</v>
      </c>
      <c r="AR154" s="79" t="b">
        <v>0</v>
      </c>
      <c r="AS154" s="79"/>
      <c r="AT154" s="79">
        <v>0</v>
      </c>
      <c r="AU154" s="79"/>
      <c r="AV154" s="79" t="b">
        <v>0</v>
      </c>
      <c r="AW154" s="79" t="s">
        <v>1771</v>
      </c>
      <c r="AX154" s="84" t="s">
        <v>1923</v>
      </c>
      <c r="AY154" s="79" t="s">
        <v>66</v>
      </c>
      <c r="AZ154" s="79" t="str">
        <f>REPLACE(INDEX(GroupVertices[Group],MATCH(Vertices[[#This Row],[Vertex]],GroupVertices[Vertex],0)),1,1,"")</f>
        <v>10</v>
      </c>
      <c r="BA154" s="48">
        <v>0</v>
      </c>
      <c r="BB154" s="49">
        <v>0</v>
      </c>
      <c r="BC154" s="48">
        <v>0</v>
      </c>
      <c r="BD154" s="49">
        <v>0</v>
      </c>
      <c r="BE154" s="48">
        <v>0</v>
      </c>
      <c r="BF154" s="49">
        <v>0</v>
      </c>
      <c r="BG154" s="48">
        <v>1</v>
      </c>
      <c r="BH154" s="49">
        <v>100</v>
      </c>
      <c r="BI154" s="48">
        <v>1</v>
      </c>
      <c r="BJ154" s="48" t="s">
        <v>499</v>
      </c>
      <c r="BK154" s="48" t="s">
        <v>499</v>
      </c>
      <c r="BL154" s="48" t="s">
        <v>504</v>
      </c>
      <c r="BM154" s="48" t="s">
        <v>504</v>
      </c>
      <c r="BN154" s="48"/>
      <c r="BO154" s="48"/>
      <c r="BP154" s="131" t="s">
        <v>287</v>
      </c>
      <c r="BQ154" s="131" t="s">
        <v>287</v>
      </c>
      <c r="BR154" s="131" t="s">
        <v>887</v>
      </c>
      <c r="BS154" s="131" t="s">
        <v>887</v>
      </c>
      <c r="BT154" s="2"/>
      <c r="BU154" s="3"/>
      <c r="BV154" s="3"/>
      <c r="BW154" s="3"/>
      <c r="BX154" s="3"/>
    </row>
    <row r="155" spans="1:76" ht="15">
      <c r="A155" s="65" t="s">
        <v>288</v>
      </c>
      <c r="B155" s="66"/>
      <c r="C155" s="66"/>
      <c r="D155" s="67">
        <v>150</v>
      </c>
      <c r="E155" s="69"/>
      <c r="F155" s="103" t="s">
        <v>565</v>
      </c>
      <c r="G155" s="66"/>
      <c r="H155" s="70" t="s">
        <v>288</v>
      </c>
      <c r="I155" s="71"/>
      <c r="J155" s="71"/>
      <c r="K155" s="70" t="s">
        <v>2418</v>
      </c>
      <c r="L155" s="74">
        <v>1</v>
      </c>
      <c r="M155" s="75">
        <v>8316.578125</v>
      </c>
      <c r="N155" s="75">
        <v>6718.9814453125</v>
      </c>
      <c r="O155" s="76"/>
      <c r="P155" s="77"/>
      <c r="Q155" s="77"/>
      <c r="R155" s="89"/>
      <c r="S155" s="48">
        <v>1</v>
      </c>
      <c r="T155" s="48">
        <v>1</v>
      </c>
      <c r="U155" s="49">
        <v>0</v>
      </c>
      <c r="V155" s="49">
        <v>0</v>
      </c>
      <c r="W155" s="49">
        <v>0</v>
      </c>
      <c r="X155" s="49">
        <v>0.999997</v>
      </c>
      <c r="Y155" s="49">
        <v>0</v>
      </c>
      <c r="Z155" s="49" t="s">
        <v>2490</v>
      </c>
      <c r="AA155" s="72">
        <v>155</v>
      </c>
      <c r="AB155" s="72"/>
      <c r="AC155" s="73"/>
      <c r="AD155" s="79" t="s">
        <v>1081</v>
      </c>
      <c r="AE155" s="79">
        <v>2271</v>
      </c>
      <c r="AF155" s="79">
        <v>2118</v>
      </c>
      <c r="AG155" s="79">
        <v>68178</v>
      </c>
      <c r="AH155" s="79">
        <v>18106</v>
      </c>
      <c r="AI155" s="79"/>
      <c r="AJ155" s="79" t="s">
        <v>1250</v>
      </c>
      <c r="AK155" s="79" t="s">
        <v>1373</v>
      </c>
      <c r="AL155" s="79"/>
      <c r="AM155" s="79"/>
      <c r="AN155" s="81">
        <v>41165.823854166665</v>
      </c>
      <c r="AO155" s="84" t="s">
        <v>1617</v>
      </c>
      <c r="AP155" s="79" t="b">
        <v>0</v>
      </c>
      <c r="AQ155" s="79" t="b">
        <v>0</v>
      </c>
      <c r="AR155" s="79" t="b">
        <v>1</v>
      </c>
      <c r="AS155" s="79"/>
      <c r="AT155" s="79">
        <v>26</v>
      </c>
      <c r="AU155" s="84" t="s">
        <v>1643</v>
      </c>
      <c r="AV155" s="79" t="b">
        <v>0</v>
      </c>
      <c r="AW155" s="79" t="s">
        <v>1771</v>
      </c>
      <c r="AX155" s="84" t="s">
        <v>1924</v>
      </c>
      <c r="AY155" s="79" t="s">
        <v>66</v>
      </c>
      <c r="AZ155" s="79" t="str">
        <f>REPLACE(INDEX(GroupVertices[Group],MATCH(Vertices[[#This Row],[Vertex]],GroupVertices[Vertex],0)),1,1,"")</f>
        <v>10</v>
      </c>
      <c r="BA155" s="48">
        <v>0</v>
      </c>
      <c r="BB155" s="49">
        <v>0</v>
      </c>
      <c r="BC155" s="48">
        <v>7</v>
      </c>
      <c r="BD155" s="49">
        <v>14.285714285714286</v>
      </c>
      <c r="BE155" s="48">
        <v>0</v>
      </c>
      <c r="BF155" s="49">
        <v>0</v>
      </c>
      <c r="BG155" s="48">
        <v>42</v>
      </c>
      <c r="BH155" s="49">
        <v>85.71428571428571</v>
      </c>
      <c r="BI155" s="48">
        <v>49</v>
      </c>
      <c r="BJ155" s="48" t="s">
        <v>2997</v>
      </c>
      <c r="BK155" s="48" t="s">
        <v>2997</v>
      </c>
      <c r="BL155" s="48" t="s">
        <v>504</v>
      </c>
      <c r="BM155" s="48" t="s">
        <v>504</v>
      </c>
      <c r="BN155" s="48" t="s">
        <v>512</v>
      </c>
      <c r="BO155" s="48" t="s">
        <v>512</v>
      </c>
      <c r="BP155" s="131" t="s">
        <v>3071</v>
      </c>
      <c r="BQ155" s="131" t="s">
        <v>3109</v>
      </c>
      <c r="BR155" s="131" t="s">
        <v>3183</v>
      </c>
      <c r="BS155" s="131" t="s">
        <v>3183</v>
      </c>
      <c r="BT155" s="2"/>
      <c r="BU155" s="3"/>
      <c r="BV155" s="3"/>
      <c r="BW155" s="3"/>
      <c r="BX155" s="3"/>
    </row>
    <row r="156" spans="1:76" ht="15">
      <c r="A156" s="65" t="s">
        <v>289</v>
      </c>
      <c r="B156" s="66"/>
      <c r="C156" s="66"/>
      <c r="D156" s="67">
        <v>150</v>
      </c>
      <c r="E156" s="69"/>
      <c r="F156" s="103" t="s">
        <v>566</v>
      </c>
      <c r="G156" s="66"/>
      <c r="H156" s="70" t="s">
        <v>289</v>
      </c>
      <c r="I156" s="71"/>
      <c r="J156" s="71"/>
      <c r="K156" s="70" t="s">
        <v>2088</v>
      </c>
      <c r="L156" s="74">
        <v>1</v>
      </c>
      <c r="M156" s="75">
        <v>1339.8519287109375</v>
      </c>
      <c r="N156" s="75">
        <v>5142.14892578125</v>
      </c>
      <c r="O156" s="76"/>
      <c r="P156" s="77"/>
      <c r="Q156" s="77"/>
      <c r="R156" s="89"/>
      <c r="S156" s="48">
        <v>0</v>
      </c>
      <c r="T156" s="48">
        <v>1</v>
      </c>
      <c r="U156" s="49">
        <v>0</v>
      </c>
      <c r="V156" s="49">
        <v>0.002481</v>
      </c>
      <c r="W156" s="49">
        <v>0.013816</v>
      </c>
      <c r="X156" s="49">
        <v>0.440848</v>
      </c>
      <c r="Y156" s="49">
        <v>0</v>
      </c>
      <c r="Z156" s="49">
        <v>0</v>
      </c>
      <c r="AA156" s="72">
        <v>156</v>
      </c>
      <c r="AB156" s="72"/>
      <c r="AC156" s="73"/>
      <c r="AD156" s="79" t="s">
        <v>1082</v>
      </c>
      <c r="AE156" s="79">
        <v>338</v>
      </c>
      <c r="AF156" s="79">
        <v>168</v>
      </c>
      <c r="AG156" s="79">
        <v>5073</v>
      </c>
      <c r="AH156" s="79">
        <v>588</v>
      </c>
      <c r="AI156" s="79"/>
      <c r="AJ156" s="79" t="s">
        <v>1251</v>
      </c>
      <c r="AK156" s="79" t="s">
        <v>1374</v>
      </c>
      <c r="AL156" s="79"/>
      <c r="AM156" s="79"/>
      <c r="AN156" s="81">
        <v>39569.17722222222</v>
      </c>
      <c r="AO156" s="79"/>
      <c r="AP156" s="79" t="b">
        <v>0</v>
      </c>
      <c r="AQ156" s="79" t="b">
        <v>0</v>
      </c>
      <c r="AR156" s="79" t="b">
        <v>1</v>
      </c>
      <c r="AS156" s="79"/>
      <c r="AT156" s="79">
        <v>1</v>
      </c>
      <c r="AU156" s="84" t="s">
        <v>1640</v>
      </c>
      <c r="AV156" s="79" t="b">
        <v>0</v>
      </c>
      <c r="AW156" s="79" t="s">
        <v>1771</v>
      </c>
      <c r="AX156" s="84" t="s">
        <v>1925</v>
      </c>
      <c r="AY156" s="79" t="s">
        <v>66</v>
      </c>
      <c r="AZ156" s="79" t="str">
        <f>REPLACE(INDEX(GroupVertices[Group],MATCH(Vertices[[#This Row],[Vertex]],GroupVertices[Vertex],0)),1,1,"")</f>
        <v>1</v>
      </c>
      <c r="BA156" s="48">
        <v>0</v>
      </c>
      <c r="BB156" s="49">
        <v>0</v>
      </c>
      <c r="BC156" s="48">
        <v>0</v>
      </c>
      <c r="BD156" s="49">
        <v>0</v>
      </c>
      <c r="BE156" s="48">
        <v>0</v>
      </c>
      <c r="BF156" s="49">
        <v>0</v>
      </c>
      <c r="BG156" s="48">
        <v>8</v>
      </c>
      <c r="BH156" s="49">
        <v>100</v>
      </c>
      <c r="BI156" s="48">
        <v>8</v>
      </c>
      <c r="BJ156" s="48" t="s">
        <v>500</v>
      </c>
      <c r="BK156" s="48" t="s">
        <v>500</v>
      </c>
      <c r="BL156" s="48" t="s">
        <v>504</v>
      </c>
      <c r="BM156" s="48" t="s">
        <v>504</v>
      </c>
      <c r="BN156" s="48" t="s">
        <v>513</v>
      </c>
      <c r="BO156" s="48" t="s">
        <v>513</v>
      </c>
      <c r="BP156" s="131" t="s">
        <v>3072</v>
      </c>
      <c r="BQ156" s="131" t="s">
        <v>3072</v>
      </c>
      <c r="BR156" s="131" t="s">
        <v>3184</v>
      </c>
      <c r="BS156" s="131" t="s">
        <v>3184</v>
      </c>
      <c r="BT156" s="2"/>
      <c r="BU156" s="3"/>
      <c r="BV156" s="3"/>
      <c r="BW156" s="3"/>
      <c r="BX156" s="3"/>
    </row>
    <row r="157" spans="1:76" ht="15">
      <c r="A157" s="65" t="s">
        <v>290</v>
      </c>
      <c r="B157" s="66"/>
      <c r="C157" s="66"/>
      <c r="D157" s="67">
        <v>150</v>
      </c>
      <c r="E157" s="69"/>
      <c r="F157" s="103" t="s">
        <v>567</v>
      </c>
      <c r="G157" s="66"/>
      <c r="H157" s="70" t="s">
        <v>290</v>
      </c>
      <c r="I157" s="71"/>
      <c r="J157" s="71"/>
      <c r="K157" s="70" t="s">
        <v>2089</v>
      </c>
      <c r="L157" s="74">
        <v>1</v>
      </c>
      <c r="M157" s="75">
        <v>2743.589599609375</v>
      </c>
      <c r="N157" s="75">
        <v>5476.88720703125</v>
      </c>
      <c r="O157" s="76"/>
      <c r="P157" s="77"/>
      <c r="Q157" s="77"/>
      <c r="R157" s="89"/>
      <c r="S157" s="48">
        <v>0</v>
      </c>
      <c r="T157" s="48">
        <v>2</v>
      </c>
      <c r="U157" s="49">
        <v>0</v>
      </c>
      <c r="V157" s="49">
        <v>0.002611</v>
      </c>
      <c r="W157" s="49">
        <v>0.021165</v>
      </c>
      <c r="X157" s="49">
        <v>0.712374</v>
      </c>
      <c r="Y157" s="49">
        <v>0.5</v>
      </c>
      <c r="Z157" s="49">
        <v>0</v>
      </c>
      <c r="AA157" s="72">
        <v>157</v>
      </c>
      <c r="AB157" s="72"/>
      <c r="AC157" s="73"/>
      <c r="AD157" s="79" t="s">
        <v>1083</v>
      </c>
      <c r="AE157" s="79">
        <v>1309</v>
      </c>
      <c r="AF157" s="79">
        <v>344</v>
      </c>
      <c r="AG157" s="79">
        <v>15889</v>
      </c>
      <c r="AH157" s="79">
        <v>33187</v>
      </c>
      <c r="AI157" s="79"/>
      <c r="AJ157" s="79" t="s">
        <v>1252</v>
      </c>
      <c r="AK157" s="79" t="s">
        <v>1375</v>
      </c>
      <c r="AL157" s="79"/>
      <c r="AM157" s="79"/>
      <c r="AN157" s="81">
        <v>41646.00130787037</v>
      </c>
      <c r="AO157" s="79"/>
      <c r="AP157" s="79" t="b">
        <v>1</v>
      </c>
      <c r="AQ157" s="79" t="b">
        <v>0</v>
      </c>
      <c r="AR157" s="79" t="b">
        <v>0</v>
      </c>
      <c r="AS157" s="79"/>
      <c r="AT157" s="79">
        <v>0</v>
      </c>
      <c r="AU157" s="84" t="s">
        <v>1640</v>
      </c>
      <c r="AV157" s="79" t="b">
        <v>0</v>
      </c>
      <c r="AW157" s="79" t="s">
        <v>1771</v>
      </c>
      <c r="AX157" s="84" t="s">
        <v>1926</v>
      </c>
      <c r="AY157" s="79" t="s">
        <v>66</v>
      </c>
      <c r="AZ157" s="79" t="str">
        <f>REPLACE(INDEX(GroupVertices[Group],MATCH(Vertices[[#This Row],[Vertex]],GroupVertices[Vertex],0)),1,1,"")</f>
        <v>1</v>
      </c>
      <c r="BA157" s="48">
        <v>0</v>
      </c>
      <c r="BB157" s="49">
        <v>0</v>
      </c>
      <c r="BC157" s="48">
        <v>1</v>
      </c>
      <c r="BD157" s="49">
        <v>2.4390243902439024</v>
      </c>
      <c r="BE157" s="48">
        <v>0</v>
      </c>
      <c r="BF157" s="49">
        <v>0</v>
      </c>
      <c r="BG157" s="48">
        <v>40</v>
      </c>
      <c r="BH157" s="49">
        <v>97.5609756097561</v>
      </c>
      <c r="BI157" s="48">
        <v>41</v>
      </c>
      <c r="BJ157" s="48" t="s">
        <v>501</v>
      </c>
      <c r="BK157" s="48" t="s">
        <v>501</v>
      </c>
      <c r="BL157" s="48" t="s">
        <v>504</v>
      </c>
      <c r="BM157" s="48" t="s">
        <v>504</v>
      </c>
      <c r="BN157" s="48"/>
      <c r="BO157" s="48"/>
      <c r="BP157" s="131" t="s">
        <v>3073</v>
      </c>
      <c r="BQ157" s="131" t="s">
        <v>3073</v>
      </c>
      <c r="BR157" s="131" t="s">
        <v>3185</v>
      </c>
      <c r="BS157" s="131" t="s">
        <v>3185</v>
      </c>
      <c r="BT157" s="2"/>
      <c r="BU157" s="3"/>
      <c r="BV157" s="3"/>
      <c r="BW157" s="3"/>
      <c r="BX157" s="3"/>
    </row>
    <row r="158" spans="1:76" ht="15">
      <c r="A158" s="65" t="s">
        <v>291</v>
      </c>
      <c r="B158" s="66"/>
      <c r="C158" s="66"/>
      <c r="D158" s="67">
        <v>150</v>
      </c>
      <c r="E158" s="69"/>
      <c r="F158" s="103" t="s">
        <v>568</v>
      </c>
      <c r="G158" s="66"/>
      <c r="H158" s="70" t="s">
        <v>291</v>
      </c>
      <c r="I158" s="71"/>
      <c r="J158" s="71"/>
      <c r="K158" s="70" t="s">
        <v>2090</v>
      </c>
      <c r="L158" s="74">
        <v>1</v>
      </c>
      <c r="M158" s="75">
        <v>2031.39990234375</v>
      </c>
      <c r="N158" s="75">
        <v>5619.2626953125</v>
      </c>
      <c r="O158" s="76"/>
      <c r="P158" s="77"/>
      <c r="Q158" s="77"/>
      <c r="R158" s="89"/>
      <c r="S158" s="48">
        <v>0</v>
      </c>
      <c r="T158" s="48">
        <v>2</v>
      </c>
      <c r="U158" s="49">
        <v>0</v>
      </c>
      <c r="V158" s="49">
        <v>0.002611</v>
      </c>
      <c r="W158" s="49">
        <v>0.021165</v>
      </c>
      <c r="X158" s="49">
        <v>0.712374</v>
      </c>
      <c r="Y158" s="49">
        <v>0.5</v>
      </c>
      <c r="Z158" s="49">
        <v>0</v>
      </c>
      <c r="AA158" s="72">
        <v>158</v>
      </c>
      <c r="AB158" s="72"/>
      <c r="AC158" s="73"/>
      <c r="AD158" s="79" t="s">
        <v>1084</v>
      </c>
      <c r="AE158" s="79">
        <v>19405</v>
      </c>
      <c r="AF158" s="79">
        <v>34851</v>
      </c>
      <c r="AG158" s="79">
        <v>171486</v>
      </c>
      <c r="AH158" s="79">
        <v>141474</v>
      </c>
      <c r="AI158" s="79"/>
      <c r="AJ158" s="79" t="s">
        <v>1253</v>
      </c>
      <c r="AK158" s="79"/>
      <c r="AL158" s="79"/>
      <c r="AM158" s="79"/>
      <c r="AN158" s="81">
        <v>42215.78670138889</v>
      </c>
      <c r="AO158" s="84" t="s">
        <v>1618</v>
      </c>
      <c r="AP158" s="79" t="b">
        <v>1</v>
      </c>
      <c r="AQ158" s="79" t="b">
        <v>0</v>
      </c>
      <c r="AR158" s="79" t="b">
        <v>0</v>
      </c>
      <c r="AS158" s="79"/>
      <c r="AT158" s="79">
        <v>185</v>
      </c>
      <c r="AU158" s="84" t="s">
        <v>1640</v>
      </c>
      <c r="AV158" s="79" t="b">
        <v>0</v>
      </c>
      <c r="AW158" s="79" t="s">
        <v>1771</v>
      </c>
      <c r="AX158" s="84" t="s">
        <v>1927</v>
      </c>
      <c r="AY158" s="79" t="s">
        <v>66</v>
      </c>
      <c r="AZ158" s="79" t="str">
        <f>REPLACE(INDEX(GroupVertices[Group],MATCH(Vertices[[#This Row],[Vertex]],GroupVertices[Vertex],0)),1,1,"")</f>
        <v>1</v>
      </c>
      <c r="BA158" s="48">
        <v>0</v>
      </c>
      <c r="BB158" s="49">
        <v>0</v>
      </c>
      <c r="BC158" s="48">
        <v>3</v>
      </c>
      <c r="BD158" s="49">
        <v>6.25</v>
      </c>
      <c r="BE158" s="48">
        <v>0</v>
      </c>
      <c r="BF158" s="49">
        <v>0</v>
      </c>
      <c r="BG158" s="48">
        <v>45</v>
      </c>
      <c r="BH158" s="49">
        <v>93.75</v>
      </c>
      <c r="BI158" s="48">
        <v>48</v>
      </c>
      <c r="BJ158" s="48" t="s">
        <v>498</v>
      </c>
      <c r="BK158" s="48" t="s">
        <v>498</v>
      </c>
      <c r="BL158" s="48" t="s">
        <v>504</v>
      </c>
      <c r="BM158" s="48" t="s">
        <v>504</v>
      </c>
      <c r="BN158" s="48"/>
      <c r="BO158" s="48"/>
      <c r="BP158" s="131" t="s">
        <v>3074</v>
      </c>
      <c r="BQ158" s="131" t="s">
        <v>3074</v>
      </c>
      <c r="BR158" s="131" t="s">
        <v>3186</v>
      </c>
      <c r="BS158" s="131" t="s">
        <v>3186</v>
      </c>
      <c r="BT158" s="2"/>
      <c r="BU158" s="3"/>
      <c r="BV158" s="3"/>
      <c r="BW158" s="3"/>
      <c r="BX158" s="3"/>
    </row>
    <row r="159" spans="1:76" ht="15">
      <c r="A159" s="65" t="s">
        <v>292</v>
      </c>
      <c r="B159" s="66"/>
      <c r="C159" s="66"/>
      <c r="D159" s="67">
        <v>150</v>
      </c>
      <c r="E159" s="69"/>
      <c r="F159" s="103" t="s">
        <v>569</v>
      </c>
      <c r="G159" s="66"/>
      <c r="H159" s="70" t="s">
        <v>292</v>
      </c>
      <c r="I159" s="71"/>
      <c r="J159" s="71"/>
      <c r="K159" s="70" t="s">
        <v>2419</v>
      </c>
      <c r="L159" s="74">
        <v>1</v>
      </c>
      <c r="M159" s="75">
        <v>7292.26416015625</v>
      </c>
      <c r="N159" s="75">
        <v>2470.85107421875</v>
      </c>
      <c r="O159" s="76"/>
      <c r="P159" s="77"/>
      <c r="Q159" s="77"/>
      <c r="R159" s="89"/>
      <c r="S159" s="48">
        <v>1</v>
      </c>
      <c r="T159" s="48">
        <v>2</v>
      </c>
      <c r="U159" s="49">
        <v>0</v>
      </c>
      <c r="V159" s="49">
        <v>0.5</v>
      </c>
      <c r="W159" s="49">
        <v>0</v>
      </c>
      <c r="X159" s="49">
        <v>0.87591</v>
      </c>
      <c r="Y159" s="49">
        <v>0.5</v>
      </c>
      <c r="Z159" s="49">
        <v>0.5</v>
      </c>
      <c r="AA159" s="72">
        <v>159</v>
      </c>
      <c r="AB159" s="72"/>
      <c r="AC159" s="73"/>
      <c r="AD159" s="79" t="s">
        <v>1085</v>
      </c>
      <c r="AE159" s="79">
        <v>931</v>
      </c>
      <c r="AF159" s="79">
        <v>290</v>
      </c>
      <c r="AG159" s="79">
        <v>15463</v>
      </c>
      <c r="AH159" s="79">
        <v>35623</v>
      </c>
      <c r="AI159" s="79"/>
      <c r="AJ159" s="79" t="s">
        <v>1254</v>
      </c>
      <c r="AK159" s="79"/>
      <c r="AL159" s="79"/>
      <c r="AM159" s="79"/>
      <c r="AN159" s="81">
        <v>43256.68109953704</v>
      </c>
      <c r="AO159" s="84" t="s">
        <v>1619</v>
      </c>
      <c r="AP159" s="79" t="b">
        <v>0</v>
      </c>
      <c r="AQ159" s="79" t="b">
        <v>0</v>
      </c>
      <c r="AR159" s="79" t="b">
        <v>0</v>
      </c>
      <c r="AS159" s="79"/>
      <c r="AT159" s="79">
        <v>2</v>
      </c>
      <c r="AU159" s="84" t="s">
        <v>1640</v>
      </c>
      <c r="AV159" s="79" t="b">
        <v>0</v>
      </c>
      <c r="AW159" s="79" t="s">
        <v>1771</v>
      </c>
      <c r="AX159" s="84" t="s">
        <v>1928</v>
      </c>
      <c r="AY159" s="79" t="s">
        <v>66</v>
      </c>
      <c r="AZ159" s="79" t="str">
        <f>REPLACE(INDEX(GroupVertices[Group],MATCH(Vertices[[#This Row],[Vertex]],GroupVertices[Vertex],0)),1,1,"")</f>
        <v>13</v>
      </c>
      <c r="BA159" s="48">
        <v>4</v>
      </c>
      <c r="BB159" s="49">
        <v>4.444444444444445</v>
      </c>
      <c r="BC159" s="48">
        <v>10</v>
      </c>
      <c r="BD159" s="49">
        <v>11.11111111111111</v>
      </c>
      <c r="BE159" s="48">
        <v>0</v>
      </c>
      <c r="BF159" s="49">
        <v>0</v>
      </c>
      <c r="BG159" s="48">
        <v>76</v>
      </c>
      <c r="BH159" s="49">
        <v>84.44444444444444</v>
      </c>
      <c r="BI159" s="48">
        <v>90</v>
      </c>
      <c r="BJ159" s="48" t="s">
        <v>503</v>
      </c>
      <c r="BK159" s="48" t="s">
        <v>503</v>
      </c>
      <c r="BL159" s="48" t="s">
        <v>504</v>
      </c>
      <c r="BM159" s="48" t="s">
        <v>504</v>
      </c>
      <c r="BN159" s="48"/>
      <c r="BO159" s="48"/>
      <c r="BP159" s="131" t="s">
        <v>3075</v>
      </c>
      <c r="BQ159" s="131" t="s">
        <v>3110</v>
      </c>
      <c r="BR159" s="131" t="s">
        <v>3187</v>
      </c>
      <c r="BS159" s="131" t="s">
        <v>3218</v>
      </c>
      <c r="BT159" s="2"/>
      <c r="BU159" s="3"/>
      <c r="BV159" s="3"/>
      <c r="BW159" s="3"/>
      <c r="BX159" s="3"/>
    </row>
    <row r="160" spans="1:76" ht="15">
      <c r="A160" s="65" t="s">
        <v>406</v>
      </c>
      <c r="B160" s="66"/>
      <c r="C160" s="66"/>
      <c r="D160" s="67">
        <v>150</v>
      </c>
      <c r="E160" s="69"/>
      <c r="F160" s="103" t="s">
        <v>1758</v>
      </c>
      <c r="G160" s="66"/>
      <c r="H160" s="70" t="s">
        <v>406</v>
      </c>
      <c r="I160" s="71"/>
      <c r="J160" s="71"/>
      <c r="K160" s="70" t="s">
        <v>2420</v>
      </c>
      <c r="L160" s="74">
        <v>1</v>
      </c>
      <c r="M160" s="75">
        <v>6496.16552734375</v>
      </c>
      <c r="N160" s="75">
        <v>4074.737060546875</v>
      </c>
      <c r="O160" s="76"/>
      <c r="P160" s="77"/>
      <c r="Q160" s="77"/>
      <c r="R160" s="89"/>
      <c r="S160" s="48">
        <v>3</v>
      </c>
      <c r="T160" s="48">
        <v>1</v>
      </c>
      <c r="U160" s="49">
        <v>0</v>
      </c>
      <c r="V160" s="49">
        <v>0.5</v>
      </c>
      <c r="W160" s="49">
        <v>0</v>
      </c>
      <c r="X160" s="49">
        <v>1.248172</v>
      </c>
      <c r="Y160" s="49">
        <v>1</v>
      </c>
      <c r="Z160" s="49">
        <v>0</v>
      </c>
      <c r="AA160" s="72">
        <v>160</v>
      </c>
      <c r="AB160" s="72"/>
      <c r="AC160" s="73"/>
      <c r="AD160" s="79" t="s">
        <v>1086</v>
      </c>
      <c r="AE160" s="79">
        <v>5748</v>
      </c>
      <c r="AF160" s="79">
        <v>14919</v>
      </c>
      <c r="AG160" s="79">
        <v>3215</v>
      </c>
      <c r="AH160" s="79">
        <v>29057</v>
      </c>
      <c r="AI160" s="79"/>
      <c r="AJ160" s="79" t="s">
        <v>1255</v>
      </c>
      <c r="AK160" s="79" t="s">
        <v>1342</v>
      </c>
      <c r="AL160" s="84" t="s">
        <v>1470</v>
      </c>
      <c r="AM160" s="79"/>
      <c r="AN160" s="81">
        <v>40441.63564814815</v>
      </c>
      <c r="AO160" s="84" t="s">
        <v>1620</v>
      </c>
      <c r="AP160" s="79" t="b">
        <v>1</v>
      </c>
      <c r="AQ160" s="79" t="b">
        <v>0</v>
      </c>
      <c r="AR160" s="79" t="b">
        <v>1</v>
      </c>
      <c r="AS160" s="79"/>
      <c r="AT160" s="79">
        <v>486</v>
      </c>
      <c r="AU160" s="84" t="s">
        <v>1640</v>
      </c>
      <c r="AV160" s="79" t="b">
        <v>1</v>
      </c>
      <c r="AW160" s="79" t="s">
        <v>1771</v>
      </c>
      <c r="AX160" s="84" t="s">
        <v>1929</v>
      </c>
      <c r="AY160" s="79" t="s">
        <v>66</v>
      </c>
      <c r="AZ160" s="79" t="str">
        <f>REPLACE(INDEX(GroupVertices[Group],MATCH(Vertices[[#This Row],[Vertex]],GroupVertices[Vertex],0)),1,1,"")</f>
        <v>13</v>
      </c>
      <c r="BA160" s="48">
        <v>0</v>
      </c>
      <c r="BB160" s="49">
        <v>0</v>
      </c>
      <c r="BC160" s="48">
        <v>1</v>
      </c>
      <c r="BD160" s="49">
        <v>2.272727272727273</v>
      </c>
      <c r="BE160" s="48">
        <v>0</v>
      </c>
      <c r="BF160" s="49">
        <v>0</v>
      </c>
      <c r="BG160" s="48">
        <v>43</v>
      </c>
      <c r="BH160" s="49">
        <v>97.72727272727273</v>
      </c>
      <c r="BI160" s="48">
        <v>44</v>
      </c>
      <c r="BJ160" s="48"/>
      <c r="BK160" s="48"/>
      <c r="BL160" s="48"/>
      <c r="BM160" s="48"/>
      <c r="BN160" s="48"/>
      <c r="BO160" s="48"/>
      <c r="BP160" s="131" t="s">
        <v>3076</v>
      </c>
      <c r="BQ160" s="131" t="s">
        <v>3076</v>
      </c>
      <c r="BR160" s="131" t="s">
        <v>3188</v>
      </c>
      <c r="BS160" s="131" t="s">
        <v>3188</v>
      </c>
      <c r="BT160" s="2"/>
      <c r="BU160" s="3"/>
      <c r="BV160" s="3"/>
      <c r="BW160" s="3"/>
      <c r="BX160" s="3"/>
    </row>
    <row r="161" spans="1:76" ht="15">
      <c r="A161" s="65" t="s">
        <v>407</v>
      </c>
      <c r="B161" s="66"/>
      <c r="C161" s="66"/>
      <c r="D161" s="67">
        <v>150</v>
      </c>
      <c r="E161" s="69"/>
      <c r="F161" s="103" t="s">
        <v>1759</v>
      </c>
      <c r="G161" s="66"/>
      <c r="H161" s="70" t="s">
        <v>407</v>
      </c>
      <c r="I161" s="71"/>
      <c r="J161" s="71"/>
      <c r="K161" s="70" t="s">
        <v>2421</v>
      </c>
      <c r="L161" s="74">
        <v>1</v>
      </c>
      <c r="M161" s="75">
        <v>6894.21484375</v>
      </c>
      <c r="N161" s="75">
        <v>3272.794189453125</v>
      </c>
      <c r="O161" s="76"/>
      <c r="P161" s="77"/>
      <c r="Q161" s="77"/>
      <c r="R161" s="89"/>
      <c r="S161" s="48">
        <v>1</v>
      </c>
      <c r="T161" s="48">
        <v>2</v>
      </c>
      <c r="U161" s="49">
        <v>0</v>
      </c>
      <c r="V161" s="49">
        <v>0.5</v>
      </c>
      <c r="W161" s="49">
        <v>0</v>
      </c>
      <c r="X161" s="49">
        <v>0.87591</v>
      </c>
      <c r="Y161" s="49">
        <v>0.5</v>
      </c>
      <c r="Z161" s="49">
        <v>0.5</v>
      </c>
      <c r="AA161" s="72">
        <v>161</v>
      </c>
      <c r="AB161" s="72"/>
      <c r="AC161" s="73"/>
      <c r="AD161" s="79" t="s">
        <v>1087</v>
      </c>
      <c r="AE161" s="79">
        <v>310</v>
      </c>
      <c r="AF161" s="79">
        <v>131</v>
      </c>
      <c r="AG161" s="79">
        <v>9440</v>
      </c>
      <c r="AH161" s="79">
        <v>2445</v>
      </c>
      <c r="AI161" s="79"/>
      <c r="AJ161" s="79" t="s">
        <v>1256</v>
      </c>
      <c r="AK161" s="79" t="s">
        <v>1376</v>
      </c>
      <c r="AL161" s="79"/>
      <c r="AM161" s="79"/>
      <c r="AN161" s="81">
        <v>41975.68231481482</v>
      </c>
      <c r="AO161" s="84" t="s">
        <v>1621</v>
      </c>
      <c r="AP161" s="79" t="b">
        <v>1</v>
      </c>
      <c r="AQ161" s="79" t="b">
        <v>0</v>
      </c>
      <c r="AR161" s="79" t="b">
        <v>0</v>
      </c>
      <c r="AS161" s="79"/>
      <c r="AT161" s="79">
        <v>2</v>
      </c>
      <c r="AU161" s="84" t="s">
        <v>1640</v>
      </c>
      <c r="AV161" s="79" t="b">
        <v>0</v>
      </c>
      <c r="AW161" s="79" t="s">
        <v>1771</v>
      </c>
      <c r="AX161" s="84" t="s">
        <v>1930</v>
      </c>
      <c r="AY161" s="79" t="s">
        <v>66</v>
      </c>
      <c r="AZ161" s="79" t="str">
        <f>REPLACE(INDEX(GroupVertices[Group],MATCH(Vertices[[#This Row],[Vertex]],GroupVertices[Vertex],0)),1,1,"")</f>
        <v>13</v>
      </c>
      <c r="BA161" s="48">
        <v>4</v>
      </c>
      <c r="BB161" s="49">
        <v>4.081632653061225</v>
      </c>
      <c r="BC161" s="48">
        <v>3</v>
      </c>
      <c r="BD161" s="49">
        <v>3.061224489795918</v>
      </c>
      <c r="BE161" s="48">
        <v>0</v>
      </c>
      <c r="BF161" s="49">
        <v>0</v>
      </c>
      <c r="BG161" s="48">
        <v>91</v>
      </c>
      <c r="BH161" s="49">
        <v>92.85714285714286</v>
      </c>
      <c r="BI161" s="48">
        <v>98</v>
      </c>
      <c r="BJ161" s="48"/>
      <c r="BK161" s="48"/>
      <c r="BL161" s="48"/>
      <c r="BM161" s="48"/>
      <c r="BN161" s="48"/>
      <c r="BO161" s="48"/>
      <c r="BP161" s="131" t="s">
        <v>3077</v>
      </c>
      <c r="BQ161" s="131" t="s">
        <v>3111</v>
      </c>
      <c r="BR161" s="131" t="s">
        <v>3189</v>
      </c>
      <c r="BS161" s="131" t="s">
        <v>3219</v>
      </c>
      <c r="BT161" s="2"/>
      <c r="BU161" s="3"/>
      <c r="BV161" s="3"/>
      <c r="BW161" s="3"/>
      <c r="BX161" s="3"/>
    </row>
    <row r="162" spans="1:76" ht="15">
      <c r="A162" s="65" t="s">
        <v>293</v>
      </c>
      <c r="B162" s="66"/>
      <c r="C162" s="66"/>
      <c r="D162" s="67">
        <v>150</v>
      </c>
      <c r="E162" s="69"/>
      <c r="F162" s="103" t="s">
        <v>570</v>
      </c>
      <c r="G162" s="66"/>
      <c r="H162" s="70" t="s">
        <v>293</v>
      </c>
      <c r="I162" s="71"/>
      <c r="J162" s="71"/>
      <c r="K162" s="70" t="s">
        <v>2091</v>
      </c>
      <c r="L162" s="74">
        <v>1</v>
      </c>
      <c r="M162" s="75">
        <v>9638.1015625</v>
      </c>
      <c r="N162" s="75">
        <v>1325.7344970703125</v>
      </c>
      <c r="O162" s="76"/>
      <c r="P162" s="77"/>
      <c r="Q162" s="77"/>
      <c r="R162" s="89"/>
      <c r="S162" s="48">
        <v>0</v>
      </c>
      <c r="T162" s="48">
        <v>1</v>
      </c>
      <c r="U162" s="49">
        <v>0</v>
      </c>
      <c r="V162" s="49">
        <v>1</v>
      </c>
      <c r="W162" s="49">
        <v>0</v>
      </c>
      <c r="X162" s="49">
        <v>0.701753</v>
      </c>
      <c r="Y162" s="49">
        <v>0</v>
      </c>
      <c r="Z162" s="49">
        <v>0</v>
      </c>
      <c r="AA162" s="72">
        <v>162</v>
      </c>
      <c r="AB162" s="72"/>
      <c r="AC162" s="73"/>
      <c r="AD162" s="79" t="s">
        <v>1088</v>
      </c>
      <c r="AE162" s="79">
        <v>3413</v>
      </c>
      <c r="AF162" s="79">
        <v>2880</v>
      </c>
      <c r="AG162" s="79">
        <v>167306</v>
      </c>
      <c r="AH162" s="79">
        <v>196052</v>
      </c>
      <c r="AI162" s="79"/>
      <c r="AJ162" s="79" t="s">
        <v>1257</v>
      </c>
      <c r="AK162" s="79" t="s">
        <v>1377</v>
      </c>
      <c r="AL162" s="79"/>
      <c r="AM162" s="79"/>
      <c r="AN162" s="81">
        <v>41096.83762731482</v>
      </c>
      <c r="AO162" s="84" t="s">
        <v>1622</v>
      </c>
      <c r="AP162" s="79" t="b">
        <v>0</v>
      </c>
      <c r="AQ162" s="79" t="b">
        <v>0</v>
      </c>
      <c r="AR162" s="79" t="b">
        <v>0</v>
      </c>
      <c r="AS162" s="79"/>
      <c r="AT162" s="79">
        <v>105</v>
      </c>
      <c r="AU162" s="84" t="s">
        <v>1643</v>
      </c>
      <c r="AV162" s="79" t="b">
        <v>0</v>
      </c>
      <c r="AW162" s="79" t="s">
        <v>1771</v>
      </c>
      <c r="AX162" s="84" t="s">
        <v>1931</v>
      </c>
      <c r="AY162" s="79" t="s">
        <v>66</v>
      </c>
      <c r="AZ162" s="79" t="str">
        <f>REPLACE(INDEX(GroupVertices[Group],MATCH(Vertices[[#This Row],[Vertex]],GroupVertices[Vertex],0)),1,1,"")</f>
        <v>20</v>
      </c>
      <c r="BA162" s="48">
        <v>0</v>
      </c>
      <c r="BB162" s="49">
        <v>0</v>
      </c>
      <c r="BC162" s="48">
        <v>1</v>
      </c>
      <c r="BD162" s="49">
        <v>9.090909090909092</v>
      </c>
      <c r="BE162" s="48">
        <v>0</v>
      </c>
      <c r="BF162" s="49">
        <v>0</v>
      </c>
      <c r="BG162" s="48">
        <v>10</v>
      </c>
      <c r="BH162" s="49">
        <v>90.9090909090909</v>
      </c>
      <c r="BI162" s="48">
        <v>11</v>
      </c>
      <c r="BJ162" s="48" t="s">
        <v>501</v>
      </c>
      <c r="BK162" s="48" t="s">
        <v>501</v>
      </c>
      <c r="BL162" s="48" t="s">
        <v>504</v>
      </c>
      <c r="BM162" s="48" t="s">
        <v>504</v>
      </c>
      <c r="BN162" s="48" t="s">
        <v>307</v>
      </c>
      <c r="BO162" s="48" t="s">
        <v>307</v>
      </c>
      <c r="BP162" s="131" t="s">
        <v>3078</v>
      </c>
      <c r="BQ162" s="131" t="s">
        <v>3078</v>
      </c>
      <c r="BR162" s="131" t="s">
        <v>3190</v>
      </c>
      <c r="BS162" s="131" t="s">
        <v>3190</v>
      </c>
      <c r="BT162" s="2"/>
      <c r="BU162" s="3"/>
      <c r="BV162" s="3"/>
      <c r="BW162" s="3"/>
      <c r="BX162" s="3"/>
    </row>
    <row r="163" spans="1:76" ht="15">
      <c r="A163" s="65" t="s">
        <v>408</v>
      </c>
      <c r="B163" s="66"/>
      <c r="C163" s="66"/>
      <c r="D163" s="67">
        <v>150</v>
      </c>
      <c r="E163" s="69"/>
      <c r="F163" s="103" t="s">
        <v>1760</v>
      </c>
      <c r="G163" s="66"/>
      <c r="H163" s="70" t="s">
        <v>408</v>
      </c>
      <c r="I163" s="71"/>
      <c r="J163" s="71"/>
      <c r="K163" s="70" t="s">
        <v>2422</v>
      </c>
      <c r="L163" s="74">
        <v>1</v>
      </c>
      <c r="M163" s="75">
        <v>9638.1015625</v>
      </c>
      <c r="N163" s="75">
        <v>538.240966796875</v>
      </c>
      <c r="O163" s="76"/>
      <c r="P163" s="77"/>
      <c r="Q163" s="77"/>
      <c r="R163" s="89"/>
      <c r="S163" s="48">
        <v>2</v>
      </c>
      <c r="T163" s="48">
        <v>1</v>
      </c>
      <c r="U163" s="49">
        <v>0</v>
      </c>
      <c r="V163" s="49">
        <v>1</v>
      </c>
      <c r="W163" s="49">
        <v>0</v>
      </c>
      <c r="X163" s="49">
        <v>1.298242</v>
      </c>
      <c r="Y163" s="49">
        <v>0</v>
      </c>
      <c r="Z163" s="49">
        <v>0</v>
      </c>
      <c r="AA163" s="72">
        <v>163</v>
      </c>
      <c r="AB163" s="72"/>
      <c r="AC163" s="73"/>
      <c r="AD163" s="79" t="s">
        <v>1089</v>
      </c>
      <c r="AE163" s="79">
        <v>2391</v>
      </c>
      <c r="AF163" s="79">
        <v>187200</v>
      </c>
      <c r="AG163" s="79">
        <v>400047</v>
      </c>
      <c r="AH163" s="79">
        <v>1171</v>
      </c>
      <c r="AI163" s="79"/>
      <c r="AJ163" s="79" t="s">
        <v>1258</v>
      </c>
      <c r="AK163" s="79" t="s">
        <v>1378</v>
      </c>
      <c r="AL163" s="84" t="s">
        <v>1471</v>
      </c>
      <c r="AM163" s="79"/>
      <c r="AN163" s="81">
        <v>39795.00653935185</v>
      </c>
      <c r="AO163" s="84" t="s">
        <v>1623</v>
      </c>
      <c r="AP163" s="79" t="b">
        <v>0</v>
      </c>
      <c r="AQ163" s="79" t="b">
        <v>0</v>
      </c>
      <c r="AR163" s="79" t="b">
        <v>0</v>
      </c>
      <c r="AS163" s="79"/>
      <c r="AT163" s="79">
        <v>3499</v>
      </c>
      <c r="AU163" s="84" t="s">
        <v>1653</v>
      </c>
      <c r="AV163" s="79" t="b">
        <v>1</v>
      </c>
      <c r="AW163" s="79" t="s">
        <v>1771</v>
      </c>
      <c r="AX163" s="84" t="s">
        <v>1932</v>
      </c>
      <c r="AY163" s="79" t="s">
        <v>66</v>
      </c>
      <c r="AZ163" s="79" t="str">
        <f>REPLACE(INDEX(GroupVertices[Group],MATCH(Vertices[[#This Row],[Vertex]],GroupVertices[Vertex],0)),1,1,"")</f>
        <v>20</v>
      </c>
      <c r="BA163" s="48">
        <v>0</v>
      </c>
      <c r="BB163" s="49">
        <v>0</v>
      </c>
      <c r="BC163" s="48">
        <v>0</v>
      </c>
      <c r="BD163" s="49">
        <v>0</v>
      </c>
      <c r="BE163" s="48">
        <v>0</v>
      </c>
      <c r="BF163" s="49">
        <v>0</v>
      </c>
      <c r="BG163" s="48">
        <v>13</v>
      </c>
      <c r="BH163" s="49">
        <v>100</v>
      </c>
      <c r="BI163" s="48">
        <v>13</v>
      </c>
      <c r="BJ163" s="48" t="s">
        <v>2187</v>
      </c>
      <c r="BK163" s="48" t="s">
        <v>2187</v>
      </c>
      <c r="BL163" s="48" t="s">
        <v>504</v>
      </c>
      <c r="BM163" s="48" t="s">
        <v>504</v>
      </c>
      <c r="BN163" s="48"/>
      <c r="BO163" s="48"/>
      <c r="BP163" s="131" t="s">
        <v>3079</v>
      </c>
      <c r="BQ163" s="131" t="s">
        <v>3079</v>
      </c>
      <c r="BR163" s="131" t="s">
        <v>3191</v>
      </c>
      <c r="BS163" s="131" t="s">
        <v>3191</v>
      </c>
      <c r="BT163" s="2"/>
      <c r="BU163" s="3"/>
      <c r="BV163" s="3"/>
      <c r="BW163" s="3"/>
      <c r="BX163" s="3"/>
    </row>
    <row r="164" spans="1:76" ht="15">
      <c r="A164" s="65" t="s">
        <v>294</v>
      </c>
      <c r="B164" s="66"/>
      <c r="C164" s="66"/>
      <c r="D164" s="67">
        <v>150</v>
      </c>
      <c r="E164" s="69"/>
      <c r="F164" s="103" t="s">
        <v>571</v>
      </c>
      <c r="G164" s="66"/>
      <c r="H164" s="70" t="s">
        <v>294</v>
      </c>
      <c r="I164" s="71"/>
      <c r="J164" s="71"/>
      <c r="K164" s="70" t="s">
        <v>2423</v>
      </c>
      <c r="L164" s="74">
        <v>1</v>
      </c>
      <c r="M164" s="75">
        <v>8035.2900390625</v>
      </c>
      <c r="N164" s="75">
        <v>191.23789978027344</v>
      </c>
      <c r="O164" s="76"/>
      <c r="P164" s="77"/>
      <c r="Q164" s="77"/>
      <c r="R164" s="89"/>
      <c r="S164" s="48">
        <v>1</v>
      </c>
      <c r="T164" s="48">
        <v>1</v>
      </c>
      <c r="U164" s="49">
        <v>0</v>
      </c>
      <c r="V164" s="49">
        <v>1</v>
      </c>
      <c r="W164" s="49">
        <v>0</v>
      </c>
      <c r="X164" s="49">
        <v>0.701753</v>
      </c>
      <c r="Y164" s="49">
        <v>0</v>
      </c>
      <c r="Z164" s="49">
        <v>1</v>
      </c>
      <c r="AA164" s="72">
        <v>164</v>
      </c>
      <c r="AB164" s="72"/>
      <c r="AC164" s="73"/>
      <c r="AD164" s="79" t="s">
        <v>1090</v>
      </c>
      <c r="AE164" s="79">
        <v>142</v>
      </c>
      <c r="AF164" s="79">
        <v>85</v>
      </c>
      <c r="AG164" s="79">
        <v>458</v>
      </c>
      <c r="AH164" s="79">
        <v>1724</v>
      </c>
      <c r="AI164" s="79"/>
      <c r="AJ164" s="79" t="s">
        <v>1259</v>
      </c>
      <c r="AK164" s="79" t="s">
        <v>1379</v>
      </c>
      <c r="AL164" s="79"/>
      <c r="AM164" s="79"/>
      <c r="AN164" s="81">
        <v>43634.0324537037</v>
      </c>
      <c r="AO164" s="84" t="s">
        <v>1624</v>
      </c>
      <c r="AP164" s="79" t="b">
        <v>1</v>
      </c>
      <c r="AQ164" s="79" t="b">
        <v>0</v>
      </c>
      <c r="AR164" s="79" t="b">
        <v>0</v>
      </c>
      <c r="AS164" s="79"/>
      <c r="AT164" s="79">
        <v>1</v>
      </c>
      <c r="AU164" s="79"/>
      <c r="AV164" s="79" t="b">
        <v>0</v>
      </c>
      <c r="AW164" s="79" t="s">
        <v>1771</v>
      </c>
      <c r="AX164" s="84" t="s">
        <v>1933</v>
      </c>
      <c r="AY164" s="79" t="s">
        <v>66</v>
      </c>
      <c r="AZ164" s="79" t="str">
        <f>REPLACE(INDEX(GroupVertices[Group],MATCH(Vertices[[#This Row],[Vertex]],GroupVertices[Vertex],0)),1,1,"")</f>
        <v>19</v>
      </c>
      <c r="BA164" s="48">
        <v>0</v>
      </c>
      <c r="BB164" s="49">
        <v>0</v>
      </c>
      <c r="BC164" s="48">
        <v>1</v>
      </c>
      <c r="BD164" s="49">
        <v>4.761904761904762</v>
      </c>
      <c r="BE164" s="48">
        <v>0</v>
      </c>
      <c r="BF164" s="49">
        <v>0</v>
      </c>
      <c r="BG164" s="48">
        <v>20</v>
      </c>
      <c r="BH164" s="49">
        <v>95.23809523809524</v>
      </c>
      <c r="BI164" s="48">
        <v>21</v>
      </c>
      <c r="BJ164" s="48" t="s">
        <v>503</v>
      </c>
      <c r="BK164" s="48" t="s">
        <v>503</v>
      </c>
      <c r="BL164" s="48" t="s">
        <v>504</v>
      </c>
      <c r="BM164" s="48" t="s">
        <v>504</v>
      </c>
      <c r="BN164" s="48"/>
      <c r="BO164" s="48"/>
      <c r="BP164" s="131" t="s">
        <v>3080</v>
      </c>
      <c r="BQ164" s="131" t="s">
        <v>3112</v>
      </c>
      <c r="BR164" s="131" t="s">
        <v>3192</v>
      </c>
      <c r="BS164" s="131" t="s">
        <v>3192</v>
      </c>
      <c r="BT164" s="2"/>
      <c r="BU164" s="3"/>
      <c r="BV164" s="3"/>
      <c r="BW164" s="3"/>
      <c r="BX164" s="3"/>
    </row>
    <row r="165" spans="1:76" ht="15">
      <c r="A165" s="65" t="s">
        <v>409</v>
      </c>
      <c r="B165" s="66"/>
      <c r="C165" s="66"/>
      <c r="D165" s="67">
        <v>150</v>
      </c>
      <c r="E165" s="69"/>
      <c r="F165" s="103" t="s">
        <v>1761</v>
      </c>
      <c r="G165" s="66"/>
      <c r="H165" s="70" t="s">
        <v>409</v>
      </c>
      <c r="I165" s="71"/>
      <c r="J165" s="71"/>
      <c r="K165" s="70" t="s">
        <v>2424</v>
      </c>
      <c r="L165" s="74">
        <v>1</v>
      </c>
      <c r="M165" s="75">
        <v>7398.41064453125</v>
      </c>
      <c r="N165" s="75">
        <v>1430.4927978515625</v>
      </c>
      <c r="O165" s="76"/>
      <c r="P165" s="77"/>
      <c r="Q165" s="77"/>
      <c r="R165" s="89"/>
      <c r="S165" s="48">
        <v>2</v>
      </c>
      <c r="T165" s="48">
        <v>2</v>
      </c>
      <c r="U165" s="49">
        <v>0</v>
      </c>
      <c r="V165" s="49">
        <v>1</v>
      </c>
      <c r="W165" s="49">
        <v>0</v>
      </c>
      <c r="X165" s="49">
        <v>1.298242</v>
      </c>
      <c r="Y165" s="49">
        <v>0</v>
      </c>
      <c r="Z165" s="49">
        <v>1</v>
      </c>
      <c r="AA165" s="72">
        <v>165</v>
      </c>
      <c r="AB165" s="72"/>
      <c r="AC165" s="73"/>
      <c r="AD165" s="79" t="s">
        <v>1091</v>
      </c>
      <c r="AE165" s="79">
        <v>1371</v>
      </c>
      <c r="AF165" s="79">
        <v>400</v>
      </c>
      <c r="AG165" s="79">
        <v>13117</v>
      </c>
      <c r="AH165" s="79">
        <v>45952</v>
      </c>
      <c r="AI165" s="79"/>
      <c r="AJ165" s="79" t="s">
        <v>1260</v>
      </c>
      <c r="AK165" s="79" t="s">
        <v>1380</v>
      </c>
      <c r="AL165" s="84" t="s">
        <v>1472</v>
      </c>
      <c r="AM165" s="79"/>
      <c r="AN165" s="81">
        <v>42915.0868287037</v>
      </c>
      <c r="AO165" s="79"/>
      <c r="AP165" s="79" t="b">
        <v>0</v>
      </c>
      <c r="AQ165" s="79" t="b">
        <v>0</v>
      </c>
      <c r="AR165" s="79" t="b">
        <v>0</v>
      </c>
      <c r="AS165" s="79"/>
      <c r="AT165" s="79">
        <v>2</v>
      </c>
      <c r="AU165" s="84" t="s">
        <v>1640</v>
      </c>
      <c r="AV165" s="79" t="b">
        <v>0</v>
      </c>
      <c r="AW165" s="79" t="s">
        <v>1771</v>
      </c>
      <c r="AX165" s="84" t="s">
        <v>1934</v>
      </c>
      <c r="AY165" s="79" t="s">
        <v>66</v>
      </c>
      <c r="AZ165" s="79" t="str">
        <f>REPLACE(INDEX(GroupVertices[Group],MATCH(Vertices[[#This Row],[Vertex]],GroupVertices[Vertex],0)),1,1,"")</f>
        <v>19</v>
      </c>
      <c r="BA165" s="48">
        <v>0</v>
      </c>
      <c r="BB165" s="49">
        <v>0</v>
      </c>
      <c r="BC165" s="48">
        <v>0</v>
      </c>
      <c r="BD165" s="49">
        <v>0</v>
      </c>
      <c r="BE165" s="48">
        <v>0</v>
      </c>
      <c r="BF165" s="49">
        <v>0</v>
      </c>
      <c r="BG165" s="48">
        <v>24</v>
      </c>
      <c r="BH165" s="49">
        <v>100</v>
      </c>
      <c r="BI165" s="48">
        <v>24</v>
      </c>
      <c r="BJ165" s="48"/>
      <c r="BK165" s="48"/>
      <c r="BL165" s="48"/>
      <c r="BM165" s="48"/>
      <c r="BN165" s="48"/>
      <c r="BO165" s="48"/>
      <c r="BP165" s="131" t="s">
        <v>3081</v>
      </c>
      <c r="BQ165" s="131" t="s">
        <v>3113</v>
      </c>
      <c r="BR165" s="131" t="s">
        <v>3193</v>
      </c>
      <c r="BS165" s="131" t="s">
        <v>3193</v>
      </c>
      <c r="BT165" s="2"/>
      <c r="BU165" s="3"/>
      <c r="BV165" s="3"/>
      <c r="BW165" s="3"/>
      <c r="BX165" s="3"/>
    </row>
    <row r="166" spans="1:76" ht="15">
      <c r="A166" s="65" t="s">
        <v>295</v>
      </c>
      <c r="B166" s="66"/>
      <c r="C166" s="66"/>
      <c r="D166" s="67">
        <v>150</v>
      </c>
      <c r="E166" s="69"/>
      <c r="F166" s="103" t="s">
        <v>572</v>
      </c>
      <c r="G166" s="66"/>
      <c r="H166" s="70" t="s">
        <v>295</v>
      </c>
      <c r="I166" s="71"/>
      <c r="J166" s="71"/>
      <c r="K166" s="70" t="s">
        <v>2092</v>
      </c>
      <c r="L166" s="74">
        <v>1</v>
      </c>
      <c r="M166" s="75">
        <v>8555.4072265625</v>
      </c>
      <c r="N166" s="75">
        <v>2113.22802734375</v>
      </c>
      <c r="O166" s="76"/>
      <c r="P166" s="77"/>
      <c r="Q166" s="77"/>
      <c r="R166" s="89"/>
      <c r="S166" s="48">
        <v>0</v>
      </c>
      <c r="T166" s="48">
        <v>1</v>
      </c>
      <c r="U166" s="49">
        <v>0</v>
      </c>
      <c r="V166" s="49">
        <v>1</v>
      </c>
      <c r="W166" s="49">
        <v>0</v>
      </c>
      <c r="X166" s="49">
        <v>0.999997</v>
      </c>
      <c r="Y166" s="49">
        <v>0</v>
      </c>
      <c r="Z166" s="49">
        <v>0</v>
      </c>
      <c r="AA166" s="72">
        <v>166</v>
      </c>
      <c r="AB166" s="72"/>
      <c r="AC166" s="73"/>
      <c r="AD166" s="79" t="s">
        <v>1092</v>
      </c>
      <c r="AE166" s="79">
        <v>40</v>
      </c>
      <c r="AF166" s="79">
        <v>43</v>
      </c>
      <c r="AG166" s="79">
        <v>1119</v>
      </c>
      <c r="AH166" s="79">
        <v>981</v>
      </c>
      <c r="AI166" s="79"/>
      <c r="AJ166" s="79" t="s">
        <v>1261</v>
      </c>
      <c r="AK166" s="79" t="s">
        <v>1381</v>
      </c>
      <c r="AL166" s="79"/>
      <c r="AM166" s="79"/>
      <c r="AN166" s="81">
        <v>41248.88365740741</v>
      </c>
      <c r="AO166" s="79"/>
      <c r="AP166" s="79" t="b">
        <v>0</v>
      </c>
      <c r="AQ166" s="79" t="b">
        <v>0</v>
      </c>
      <c r="AR166" s="79" t="b">
        <v>0</v>
      </c>
      <c r="AS166" s="79"/>
      <c r="AT166" s="79">
        <v>0</v>
      </c>
      <c r="AU166" s="84" t="s">
        <v>1640</v>
      </c>
      <c r="AV166" s="79" t="b">
        <v>0</v>
      </c>
      <c r="AW166" s="79" t="s">
        <v>1771</v>
      </c>
      <c r="AX166" s="84" t="s">
        <v>1935</v>
      </c>
      <c r="AY166" s="79" t="s">
        <v>66</v>
      </c>
      <c r="AZ166" s="79" t="str">
        <f>REPLACE(INDEX(GroupVertices[Group],MATCH(Vertices[[#This Row],[Vertex]],GroupVertices[Vertex],0)),1,1,"")</f>
        <v>18</v>
      </c>
      <c r="BA166" s="48">
        <v>0</v>
      </c>
      <c r="BB166" s="49">
        <v>0</v>
      </c>
      <c r="BC166" s="48">
        <v>0</v>
      </c>
      <c r="BD166" s="49">
        <v>0</v>
      </c>
      <c r="BE166" s="48">
        <v>0</v>
      </c>
      <c r="BF166" s="49">
        <v>0</v>
      </c>
      <c r="BG166" s="48">
        <v>9</v>
      </c>
      <c r="BH166" s="49">
        <v>100</v>
      </c>
      <c r="BI166" s="48">
        <v>9</v>
      </c>
      <c r="BJ166" s="48" t="s">
        <v>499</v>
      </c>
      <c r="BK166" s="48" t="s">
        <v>499</v>
      </c>
      <c r="BL166" s="48" t="s">
        <v>504</v>
      </c>
      <c r="BM166" s="48" t="s">
        <v>504</v>
      </c>
      <c r="BN166" s="48"/>
      <c r="BO166" s="48"/>
      <c r="BP166" s="131" t="s">
        <v>3082</v>
      </c>
      <c r="BQ166" s="131" t="s">
        <v>3082</v>
      </c>
      <c r="BR166" s="131" t="s">
        <v>3194</v>
      </c>
      <c r="BS166" s="131" t="s">
        <v>3194</v>
      </c>
      <c r="BT166" s="2"/>
      <c r="BU166" s="3"/>
      <c r="BV166" s="3"/>
      <c r="BW166" s="3"/>
      <c r="BX166" s="3"/>
    </row>
    <row r="167" spans="1:76" ht="15">
      <c r="A167" s="65" t="s">
        <v>410</v>
      </c>
      <c r="B167" s="66"/>
      <c r="C167" s="66"/>
      <c r="D167" s="67">
        <v>150</v>
      </c>
      <c r="E167" s="69"/>
      <c r="F167" s="103" t="s">
        <v>1762</v>
      </c>
      <c r="G167" s="66"/>
      <c r="H167" s="70" t="s">
        <v>410</v>
      </c>
      <c r="I167" s="71"/>
      <c r="J167" s="71"/>
      <c r="K167" s="70" t="s">
        <v>2093</v>
      </c>
      <c r="L167" s="74">
        <v>1</v>
      </c>
      <c r="M167" s="75">
        <v>8555.4072265625</v>
      </c>
      <c r="N167" s="75">
        <v>2611.73291015625</v>
      </c>
      <c r="O167" s="76"/>
      <c r="P167" s="77"/>
      <c r="Q167" s="77"/>
      <c r="R167" s="89"/>
      <c r="S167" s="48">
        <v>1</v>
      </c>
      <c r="T167" s="48">
        <v>0</v>
      </c>
      <c r="U167" s="49">
        <v>0</v>
      </c>
      <c r="V167" s="49">
        <v>1</v>
      </c>
      <c r="W167" s="49">
        <v>0</v>
      </c>
      <c r="X167" s="49">
        <v>0.999997</v>
      </c>
      <c r="Y167" s="49">
        <v>0</v>
      </c>
      <c r="Z167" s="49">
        <v>0</v>
      </c>
      <c r="AA167" s="72">
        <v>167</v>
      </c>
      <c r="AB167" s="72"/>
      <c r="AC167" s="73"/>
      <c r="AD167" s="79" t="s">
        <v>1093</v>
      </c>
      <c r="AE167" s="79">
        <v>78</v>
      </c>
      <c r="AF167" s="79">
        <v>27</v>
      </c>
      <c r="AG167" s="79">
        <v>30</v>
      </c>
      <c r="AH167" s="79">
        <v>72</v>
      </c>
      <c r="AI167" s="79"/>
      <c r="AJ167" s="79" t="s">
        <v>1262</v>
      </c>
      <c r="AK167" s="79" t="s">
        <v>1382</v>
      </c>
      <c r="AL167" s="79"/>
      <c r="AM167" s="79"/>
      <c r="AN167" s="81">
        <v>43129.48241898148</v>
      </c>
      <c r="AO167" s="79"/>
      <c r="AP167" s="79" t="b">
        <v>0</v>
      </c>
      <c r="AQ167" s="79" t="b">
        <v>0</v>
      </c>
      <c r="AR167" s="79" t="b">
        <v>0</v>
      </c>
      <c r="AS167" s="79"/>
      <c r="AT167" s="79">
        <v>0</v>
      </c>
      <c r="AU167" s="84" t="s">
        <v>1640</v>
      </c>
      <c r="AV167" s="79" t="b">
        <v>0</v>
      </c>
      <c r="AW167" s="79" t="s">
        <v>1771</v>
      </c>
      <c r="AX167" s="84" t="s">
        <v>1936</v>
      </c>
      <c r="AY167" s="79" t="s">
        <v>65</v>
      </c>
      <c r="AZ167" s="79" t="str">
        <f>REPLACE(INDEX(GroupVertices[Group],MATCH(Vertices[[#This Row],[Vertex]],GroupVertices[Vertex],0)),1,1,"")</f>
        <v>18</v>
      </c>
      <c r="BA167" s="48"/>
      <c r="BB167" s="49"/>
      <c r="BC167" s="48"/>
      <c r="BD167" s="49"/>
      <c r="BE167" s="48"/>
      <c r="BF167" s="49"/>
      <c r="BG167" s="48"/>
      <c r="BH167" s="49"/>
      <c r="BI167" s="48"/>
      <c r="BJ167" s="48"/>
      <c r="BK167" s="48"/>
      <c r="BL167" s="48"/>
      <c r="BM167" s="48"/>
      <c r="BN167" s="48"/>
      <c r="BO167" s="48"/>
      <c r="BP167" s="48"/>
      <c r="BQ167" s="48"/>
      <c r="BR167" s="48"/>
      <c r="BS167" s="48"/>
      <c r="BT167" s="2"/>
      <c r="BU167" s="3"/>
      <c r="BV167" s="3"/>
      <c r="BW167" s="3"/>
      <c r="BX167" s="3"/>
    </row>
    <row r="168" spans="1:76" ht="15">
      <c r="A168" s="65" t="s">
        <v>296</v>
      </c>
      <c r="B168" s="66"/>
      <c r="C168" s="66"/>
      <c r="D168" s="67">
        <v>150</v>
      </c>
      <c r="E168" s="69"/>
      <c r="F168" s="103" t="s">
        <v>573</v>
      </c>
      <c r="G168" s="66"/>
      <c r="H168" s="70" t="s">
        <v>296</v>
      </c>
      <c r="I168" s="71"/>
      <c r="J168" s="71"/>
      <c r="K168" s="70" t="s">
        <v>2094</v>
      </c>
      <c r="L168" s="74">
        <v>1</v>
      </c>
      <c r="M168" s="75">
        <v>2517.69091796875</v>
      </c>
      <c r="N168" s="75">
        <v>6159.81005859375</v>
      </c>
      <c r="O168" s="76"/>
      <c r="P168" s="77"/>
      <c r="Q168" s="77"/>
      <c r="R168" s="89"/>
      <c r="S168" s="48">
        <v>0</v>
      </c>
      <c r="T168" s="48">
        <v>2</v>
      </c>
      <c r="U168" s="49">
        <v>0</v>
      </c>
      <c r="V168" s="49">
        <v>0.002611</v>
      </c>
      <c r="W168" s="49">
        <v>0.021165</v>
      </c>
      <c r="X168" s="49">
        <v>0.712374</v>
      </c>
      <c r="Y168" s="49">
        <v>0.5</v>
      </c>
      <c r="Z168" s="49">
        <v>0</v>
      </c>
      <c r="AA168" s="72">
        <v>168</v>
      </c>
      <c r="AB168" s="72"/>
      <c r="AC168" s="73"/>
      <c r="AD168" s="79" t="s">
        <v>1094</v>
      </c>
      <c r="AE168" s="79">
        <v>4966</v>
      </c>
      <c r="AF168" s="79">
        <v>3634</v>
      </c>
      <c r="AG168" s="79">
        <v>111846</v>
      </c>
      <c r="AH168" s="79">
        <v>60001</v>
      </c>
      <c r="AI168" s="79"/>
      <c r="AJ168" s="79" t="s">
        <v>1263</v>
      </c>
      <c r="AK168" s="79" t="s">
        <v>1383</v>
      </c>
      <c r="AL168" s="84" t="s">
        <v>1473</v>
      </c>
      <c r="AM168" s="79"/>
      <c r="AN168" s="81">
        <v>40001.95730324074</v>
      </c>
      <c r="AO168" s="84" t="s">
        <v>1625</v>
      </c>
      <c r="AP168" s="79" t="b">
        <v>1</v>
      </c>
      <c r="AQ168" s="79" t="b">
        <v>0</v>
      </c>
      <c r="AR168" s="79" t="b">
        <v>1</v>
      </c>
      <c r="AS168" s="79"/>
      <c r="AT168" s="79">
        <v>157</v>
      </c>
      <c r="AU168" s="84" t="s">
        <v>1640</v>
      </c>
      <c r="AV168" s="79" t="b">
        <v>0</v>
      </c>
      <c r="AW168" s="79" t="s">
        <v>1771</v>
      </c>
      <c r="AX168" s="84" t="s">
        <v>1937</v>
      </c>
      <c r="AY168" s="79" t="s">
        <v>66</v>
      </c>
      <c r="AZ168" s="79" t="str">
        <f>REPLACE(INDEX(GroupVertices[Group],MATCH(Vertices[[#This Row],[Vertex]],GroupVertices[Vertex],0)),1,1,"")</f>
        <v>1</v>
      </c>
      <c r="BA168" s="48">
        <v>1</v>
      </c>
      <c r="BB168" s="49">
        <v>2.5</v>
      </c>
      <c r="BC168" s="48">
        <v>2</v>
      </c>
      <c r="BD168" s="49">
        <v>5</v>
      </c>
      <c r="BE168" s="48">
        <v>0</v>
      </c>
      <c r="BF168" s="49">
        <v>0</v>
      </c>
      <c r="BG168" s="48">
        <v>37</v>
      </c>
      <c r="BH168" s="49">
        <v>92.5</v>
      </c>
      <c r="BI168" s="48">
        <v>40</v>
      </c>
      <c r="BJ168" s="48" t="s">
        <v>499</v>
      </c>
      <c r="BK168" s="48" t="s">
        <v>499</v>
      </c>
      <c r="BL168" s="48" t="s">
        <v>504</v>
      </c>
      <c r="BM168" s="48" t="s">
        <v>504</v>
      </c>
      <c r="BN168" s="48"/>
      <c r="BO168" s="48"/>
      <c r="BP168" s="131" t="s">
        <v>3083</v>
      </c>
      <c r="BQ168" s="131" t="s">
        <v>3083</v>
      </c>
      <c r="BR168" s="131" t="s">
        <v>3195</v>
      </c>
      <c r="BS168" s="131" t="s">
        <v>3195</v>
      </c>
      <c r="BT168" s="2"/>
      <c r="BU168" s="3"/>
      <c r="BV168" s="3"/>
      <c r="BW168" s="3"/>
      <c r="BX168" s="3"/>
    </row>
    <row r="169" spans="1:76" ht="15">
      <c r="A169" s="65" t="s">
        <v>297</v>
      </c>
      <c r="B169" s="66"/>
      <c r="C169" s="66"/>
      <c r="D169" s="67">
        <v>150</v>
      </c>
      <c r="E169" s="69"/>
      <c r="F169" s="103" t="s">
        <v>574</v>
      </c>
      <c r="G169" s="66"/>
      <c r="H169" s="70" t="s">
        <v>297</v>
      </c>
      <c r="I169" s="71"/>
      <c r="J169" s="71"/>
      <c r="K169" s="70" t="s">
        <v>2095</v>
      </c>
      <c r="L169" s="74">
        <v>1</v>
      </c>
      <c r="M169" s="75">
        <v>9484.1884765625</v>
      </c>
      <c r="N169" s="75">
        <v>2611.73291015625</v>
      </c>
      <c r="O169" s="76"/>
      <c r="P169" s="77"/>
      <c r="Q169" s="77"/>
      <c r="R169" s="89"/>
      <c r="S169" s="48">
        <v>0</v>
      </c>
      <c r="T169" s="48">
        <v>1</v>
      </c>
      <c r="U169" s="49">
        <v>0</v>
      </c>
      <c r="V169" s="49">
        <v>1</v>
      </c>
      <c r="W169" s="49">
        <v>0</v>
      </c>
      <c r="X169" s="49">
        <v>0.701753</v>
      </c>
      <c r="Y169" s="49">
        <v>0</v>
      </c>
      <c r="Z169" s="49">
        <v>0</v>
      </c>
      <c r="AA169" s="72">
        <v>169</v>
      </c>
      <c r="AB169" s="72"/>
      <c r="AC169" s="73"/>
      <c r="AD169" s="79" t="s">
        <v>1095</v>
      </c>
      <c r="AE169" s="79">
        <v>1694</v>
      </c>
      <c r="AF169" s="79">
        <v>637</v>
      </c>
      <c r="AG169" s="79">
        <v>3256</v>
      </c>
      <c r="AH169" s="79">
        <v>90396</v>
      </c>
      <c r="AI169" s="79"/>
      <c r="AJ169" s="79" t="s">
        <v>1264</v>
      </c>
      <c r="AK169" s="79"/>
      <c r="AL169" s="79"/>
      <c r="AM169" s="79"/>
      <c r="AN169" s="81">
        <v>40559.41443287037</v>
      </c>
      <c r="AO169" s="84" t="s">
        <v>1626</v>
      </c>
      <c r="AP169" s="79" t="b">
        <v>1</v>
      </c>
      <c r="AQ169" s="79" t="b">
        <v>0</v>
      </c>
      <c r="AR169" s="79" t="b">
        <v>1</v>
      </c>
      <c r="AS169" s="79"/>
      <c r="AT169" s="79">
        <v>2</v>
      </c>
      <c r="AU169" s="84" t="s">
        <v>1640</v>
      </c>
      <c r="AV169" s="79" t="b">
        <v>0</v>
      </c>
      <c r="AW169" s="79" t="s">
        <v>1771</v>
      </c>
      <c r="AX169" s="84" t="s">
        <v>1938</v>
      </c>
      <c r="AY169" s="79" t="s">
        <v>66</v>
      </c>
      <c r="AZ169" s="79" t="str">
        <f>REPLACE(INDEX(GroupVertices[Group],MATCH(Vertices[[#This Row],[Vertex]],GroupVertices[Vertex],0)),1,1,"")</f>
        <v>17</v>
      </c>
      <c r="BA169" s="48">
        <v>0</v>
      </c>
      <c r="BB169" s="49">
        <v>0</v>
      </c>
      <c r="BC169" s="48">
        <v>0</v>
      </c>
      <c r="BD169" s="49">
        <v>0</v>
      </c>
      <c r="BE169" s="48">
        <v>0</v>
      </c>
      <c r="BF169" s="49">
        <v>0</v>
      </c>
      <c r="BG169" s="48">
        <v>2</v>
      </c>
      <c r="BH169" s="49">
        <v>100</v>
      </c>
      <c r="BI169" s="48">
        <v>2</v>
      </c>
      <c r="BJ169" s="48" t="s">
        <v>503</v>
      </c>
      <c r="BK169" s="48" t="s">
        <v>503</v>
      </c>
      <c r="BL169" s="48" t="s">
        <v>504</v>
      </c>
      <c r="BM169" s="48" t="s">
        <v>504</v>
      </c>
      <c r="BN169" s="48"/>
      <c r="BO169" s="48"/>
      <c r="BP169" s="131" t="s">
        <v>3084</v>
      </c>
      <c r="BQ169" s="131" t="s">
        <v>3084</v>
      </c>
      <c r="BR169" s="131" t="s">
        <v>3196</v>
      </c>
      <c r="BS169" s="131" t="s">
        <v>3196</v>
      </c>
      <c r="BT169" s="2"/>
      <c r="BU169" s="3"/>
      <c r="BV169" s="3"/>
      <c r="BW169" s="3"/>
      <c r="BX169" s="3"/>
    </row>
    <row r="170" spans="1:76" ht="15">
      <c r="A170" s="65" t="s">
        <v>411</v>
      </c>
      <c r="B170" s="66"/>
      <c r="C170" s="66"/>
      <c r="D170" s="67">
        <v>150</v>
      </c>
      <c r="E170" s="69"/>
      <c r="F170" s="103" t="s">
        <v>1763</v>
      </c>
      <c r="G170" s="66"/>
      <c r="H170" s="70" t="s">
        <v>411</v>
      </c>
      <c r="I170" s="71"/>
      <c r="J170" s="71"/>
      <c r="K170" s="70" t="s">
        <v>2425</v>
      </c>
      <c r="L170" s="74">
        <v>1</v>
      </c>
      <c r="M170" s="75">
        <v>9484.1884765625</v>
      </c>
      <c r="N170" s="75">
        <v>2113.22802734375</v>
      </c>
      <c r="O170" s="76"/>
      <c r="P170" s="77"/>
      <c r="Q170" s="77"/>
      <c r="R170" s="89"/>
      <c r="S170" s="48">
        <v>2</v>
      </c>
      <c r="T170" s="48">
        <v>1</v>
      </c>
      <c r="U170" s="49">
        <v>0</v>
      </c>
      <c r="V170" s="49">
        <v>1</v>
      </c>
      <c r="W170" s="49">
        <v>0</v>
      </c>
      <c r="X170" s="49">
        <v>1.298242</v>
      </c>
      <c r="Y170" s="49">
        <v>0</v>
      </c>
      <c r="Z170" s="49">
        <v>0</v>
      </c>
      <c r="AA170" s="72">
        <v>170</v>
      </c>
      <c r="AB170" s="72"/>
      <c r="AC170" s="73"/>
      <c r="AD170" s="79" t="s">
        <v>1096</v>
      </c>
      <c r="AE170" s="79">
        <v>4775</v>
      </c>
      <c r="AF170" s="79">
        <v>3984</v>
      </c>
      <c r="AG170" s="79">
        <v>57092</v>
      </c>
      <c r="AH170" s="79">
        <v>360821</v>
      </c>
      <c r="AI170" s="79"/>
      <c r="AJ170" s="79" t="s">
        <v>1265</v>
      </c>
      <c r="AK170" s="79" t="s">
        <v>1384</v>
      </c>
      <c r="AL170" s="79"/>
      <c r="AM170" s="79"/>
      <c r="AN170" s="81">
        <v>41936.30216435185</v>
      </c>
      <c r="AO170" s="84" t="s">
        <v>1627</v>
      </c>
      <c r="AP170" s="79" t="b">
        <v>1</v>
      </c>
      <c r="AQ170" s="79" t="b">
        <v>0</v>
      </c>
      <c r="AR170" s="79" t="b">
        <v>1</v>
      </c>
      <c r="AS170" s="79"/>
      <c r="AT170" s="79">
        <v>34</v>
      </c>
      <c r="AU170" s="84" t="s">
        <v>1640</v>
      </c>
      <c r="AV170" s="79" t="b">
        <v>0</v>
      </c>
      <c r="AW170" s="79" t="s">
        <v>1771</v>
      </c>
      <c r="AX170" s="84" t="s">
        <v>1939</v>
      </c>
      <c r="AY170" s="79" t="s">
        <v>66</v>
      </c>
      <c r="AZ170" s="79" t="str">
        <f>REPLACE(INDEX(GroupVertices[Group],MATCH(Vertices[[#This Row],[Vertex]],GroupVertices[Vertex],0)),1,1,"")</f>
        <v>17</v>
      </c>
      <c r="BA170" s="48">
        <v>0</v>
      </c>
      <c r="BB170" s="49">
        <v>0</v>
      </c>
      <c r="BC170" s="48">
        <v>0</v>
      </c>
      <c r="BD170" s="49">
        <v>0</v>
      </c>
      <c r="BE170" s="48">
        <v>0</v>
      </c>
      <c r="BF170" s="49">
        <v>0</v>
      </c>
      <c r="BG170" s="48">
        <v>4</v>
      </c>
      <c r="BH170" s="49">
        <v>100</v>
      </c>
      <c r="BI170" s="48">
        <v>4</v>
      </c>
      <c r="BJ170" s="48" t="s">
        <v>2179</v>
      </c>
      <c r="BK170" s="48" t="s">
        <v>2179</v>
      </c>
      <c r="BL170" s="48" t="s">
        <v>2193</v>
      </c>
      <c r="BM170" s="48" t="s">
        <v>2193</v>
      </c>
      <c r="BN170" s="48"/>
      <c r="BO170" s="48"/>
      <c r="BP170" s="131" t="s">
        <v>3085</v>
      </c>
      <c r="BQ170" s="131" t="s">
        <v>3085</v>
      </c>
      <c r="BR170" s="131" t="s">
        <v>3197</v>
      </c>
      <c r="BS170" s="131" t="s">
        <v>3197</v>
      </c>
      <c r="BT170" s="2"/>
      <c r="BU170" s="3"/>
      <c r="BV170" s="3"/>
      <c r="BW170" s="3"/>
      <c r="BX170" s="3"/>
    </row>
    <row r="171" spans="1:76" ht="15">
      <c r="A171" s="65" t="s">
        <v>298</v>
      </c>
      <c r="B171" s="66"/>
      <c r="C171" s="66"/>
      <c r="D171" s="67">
        <v>150</v>
      </c>
      <c r="E171" s="69"/>
      <c r="F171" s="103" t="s">
        <v>575</v>
      </c>
      <c r="G171" s="66"/>
      <c r="H171" s="70" t="s">
        <v>298</v>
      </c>
      <c r="I171" s="71"/>
      <c r="J171" s="71"/>
      <c r="K171" s="70" t="s">
        <v>2096</v>
      </c>
      <c r="L171" s="74">
        <v>1</v>
      </c>
      <c r="M171" s="75">
        <v>1288.7159423828125</v>
      </c>
      <c r="N171" s="75">
        <v>8031.2119140625</v>
      </c>
      <c r="O171" s="76"/>
      <c r="P171" s="77"/>
      <c r="Q171" s="77"/>
      <c r="R171" s="89"/>
      <c r="S171" s="48">
        <v>0</v>
      </c>
      <c r="T171" s="48">
        <v>1</v>
      </c>
      <c r="U171" s="49">
        <v>0</v>
      </c>
      <c r="V171" s="49">
        <v>0.002481</v>
      </c>
      <c r="W171" s="49">
        <v>0.013816</v>
      </c>
      <c r="X171" s="49">
        <v>0.440848</v>
      </c>
      <c r="Y171" s="49">
        <v>0</v>
      </c>
      <c r="Z171" s="49">
        <v>0</v>
      </c>
      <c r="AA171" s="72">
        <v>171</v>
      </c>
      <c r="AB171" s="72"/>
      <c r="AC171" s="73"/>
      <c r="AD171" s="79" t="s">
        <v>1097</v>
      </c>
      <c r="AE171" s="79">
        <v>845</v>
      </c>
      <c r="AF171" s="79">
        <v>1059</v>
      </c>
      <c r="AG171" s="79">
        <v>14332</v>
      </c>
      <c r="AH171" s="79">
        <v>18634</v>
      </c>
      <c r="AI171" s="79"/>
      <c r="AJ171" s="79" t="s">
        <v>1266</v>
      </c>
      <c r="AK171" s="79" t="s">
        <v>1385</v>
      </c>
      <c r="AL171" s="79"/>
      <c r="AM171" s="79"/>
      <c r="AN171" s="81">
        <v>43285.77266203704</v>
      </c>
      <c r="AO171" s="84" t="s">
        <v>1628</v>
      </c>
      <c r="AP171" s="79" t="b">
        <v>1</v>
      </c>
      <c r="AQ171" s="79" t="b">
        <v>0</v>
      </c>
      <c r="AR171" s="79" t="b">
        <v>0</v>
      </c>
      <c r="AS171" s="79"/>
      <c r="AT171" s="79">
        <v>0</v>
      </c>
      <c r="AU171" s="79"/>
      <c r="AV171" s="79" t="b">
        <v>0</v>
      </c>
      <c r="AW171" s="79" t="s">
        <v>1771</v>
      </c>
      <c r="AX171" s="84" t="s">
        <v>1940</v>
      </c>
      <c r="AY171" s="79" t="s">
        <v>66</v>
      </c>
      <c r="AZ171" s="79" t="str">
        <f>REPLACE(INDEX(GroupVertices[Group],MATCH(Vertices[[#This Row],[Vertex]],GroupVertices[Vertex],0)),1,1,"")</f>
        <v>1</v>
      </c>
      <c r="BA171" s="48">
        <v>0</v>
      </c>
      <c r="BB171" s="49">
        <v>0</v>
      </c>
      <c r="BC171" s="48">
        <v>0</v>
      </c>
      <c r="BD171" s="49">
        <v>0</v>
      </c>
      <c r="BE171" s="48">
        <v>0</v>
      </c>
      <c r="BF171" s="49">
        <v>0</v>
      </c>
      <c r="BG171" s="48">
        <v>6</v>
      </c>
      <c r="BH171" s="49">
        <v>100</v>
      </c>
      <c r="BI171" s="48">
        <v>6</v>
      </c>
      <c r="BJ171" s="48" t="s">
        <v>499</v>
      </c>
      <c r="BK171" s="48" t="s">
        <v>499</v>
      </c>
      <c r="BL171" s="48" t="s">
        <v>504</v>
      </c>
      <c r="BM171" s="48" t="s">
        <v>504</v>
      </c>
      <c r="BN171" s="48"/>
      <c r="BO171" s="48"/>
      <c r="BP171" s="131" t="s">
        <v>3086</v>
      </c>
      <c r="BQ171" s="131" t="s">
        <v>3086</v>
      </c>
      <c r="BR171" s="131" t="s">
        <v>3198</v>
      </c>
      <c r="BS171" s="131" t="s">
        <v>3198</v>
      </c>
      <c r="BT171" s="2"/>
      <c r="BU171" s="3"/>
      <c r="BV171" s="3"/>
      <c r="BW171" s="3"/>
      <c r="BX171" s="3"/>
    </row>
    <row r="172" spans="1:76" ht="15">
      <c r="A172" s="65" t="s">
        <v>299</v>
      </c>
      <c r="B172" s="66"/>
      <c r="C172" s="66"/>
      <c r="D172" s="67">
        <v>150</v>
      </c>
      <c r="E172" s="69"/>
      <c r="F172" s="103" t="s">
        <v>576</v>
      </c>
      <c r="G172" s="66"/>
      <c r="H172" s="70" t="s">
        <v>299</v>
      </c>
      <c r="I172" s="71"/>
      <c r="J172" s="71"/>
      <c r="K172" s="70" t="s">
        <v>2097</v>
      </c>
      <c r="L172" s="74">
        <v>1</v>
      </c>
      <c r="M172" s="75">
        <v>1489.776123046875</v>
      </c>
      <c r="N172" s="75">
        <v>8368.8466796875</v>
      </c>
      <c r="O172" s="76"/>
      <c r="P172" s="77"/>
      <c r="Q172" s="77"/>
      <c r="R172" s="89"/>
      <c r="S172" s="48">
        <v>0</v>
      </c>
      <c r="T172" s="48">
        <v>1</v>
      </c>
      <c r="U172" s="49">
        <v>0</v>
      </c>
      <c r="V172" s="49">
        <v>0.002481</v>
      </c>
      <c r="W172" s="49">
        <v>0.013816</v>
      </c>
      <c r="X172" s="49">
        <v>0.440848</v>
      </c>
      <c r="Y172" s="49">
        <v>0</v>
      </c>
      <c r="Z172" s="49">
        <v>0</v>
      </c>
      <c r="AA172" s="72">
        <v>172</v>
      </c>
      <c r="AB172" s="72"/>
      <c r="AC172" s="73"/>
      <c r="AD172" s="79" t="s">
        <v>1098</v>
      </c>
      <c r="AE172" s="79">
        <v>398</v>
      </c>
      <c r="AF172" s="79">
        <v>44</v>
      </c>
      <c r="AG172" s="79">
        <v>463</v>
      </c>
      <c r="AH172" s="79">
        <v>13</v>
      </c>
      <c r="AI172" s="79"/>
      <c r="AJ172" s="79" t="s">
        <v>1267</v>
      </c>
      <c r="AK172" s="79" t="s">
        <v>1386</v>
      </c>
      <c r="AL172" s="79"/>
      <c r="AM172" s="79"/>
      <c r="AN172" s="81">
        <v>40728.823599537034</v>
      </c>
      <c r="AO172" s="79"/>
      <c r="AP172" s="79" t="b">
        <v>0</v>
      </c>
      <c r="AQ172" s="79" t="b">
        <v>0</v>
      </c>
      <c r="AR172" s="79" t="b">
        <v>1</v>
      </c>
      <c r="AS172" s="79"/>
      <c r="AT172" s="79">
        <v>3</v>
      </c>
      <c r="AU172" s="84" t="s">
        <v>1652</v>
      </c>
      <c r="AV172" s="79" t="b">
        <v>0</v>
      </c>
      <c r="AW172" s="79" t="s">
        <v>1771</v>
      </c>
      <c r="AX172" s="84" t="s">
        <v>1941</v>
      </c>
      <c r="AY172" s="79" t="s">
        <v>66</v>
      </c>
      <c r="AZ172" s="79" t="str">
        <f>REPLACE(INDEX(GroupVertices[Group],MATCH(Vertices[[#This Row],[Vertex]],GroupVertices[Vertex],0)),1,1,"")</f>
        <v>1</v>
      </c>
      <c r="BA172" s="48">
        <v>0</v>
      </c>
      <c r="BB172" s="49">
        <v>0</v>
      </c>
      <c r="BC172" s="48">
        <v>1</v>
      </c>
      <c r="BD172" s="49">
        <v>3.5714285714285716</v>
      </c>
      <c r="BE172" s="48">
        <v>0</v>
      </c>
      <c r="BF172" s="49">
        <v>0</v>
      </c>
      <c r="BG172" s="48">
        <v>27</v>
      </c>
      <c r="BH172" s="49">
        <v>96.42857142857143</v>
      </c>
      <c r="BI172" s="48">
        <v>28</v>
      </c>
      <c r="BJ172" s="48" t="s">
        <v>500</v>
      </c>
      <c r="BK172" s="48" t="s">
        <v>500</v>
      </c>
      <c r="BL172" s="48" t="s">
        <v>504</v>
      </c>
      <c r="BM172" s="48" t="s">
        <v>504</v>
      </c>
      <c r="BN172" s="48" t="s">
        <v>509</v>
      </c>
      <c r="BO172" s="48" t="s">
        <v>509</v>
      </c>
      <c r="BP172" s="131" t="s">
        <v>3087</v>
      </c>
      <c r="BQ172" s="131" t="s">
        <v>3087</v>
      </c>
      <c r="BR172" s="131" t="s">
        <v>3199</v>
      </c>
      <c r="BS172" s="131" t="s">
        <v>3199</v>
      </c>
      <c r="BT172" s="2"/>
      <c r="BU172" s="3"/>
      <c r="BV172" s="3"/>
      <c r="BW172" s="3"/>
      <c r="BX172" s="3"/>
    </row>
    <row r="173" spans="1:76" ht="15">
      <c r="A173" s="65" t="s">
        <v>300</v>
      </c>
      <c r="B173" s="66"/>
      <c r="C173" s="66"/>
      <c r="D173" s="67">
        <v>401.144870101277</v>
      </c>
      <c r="E173" s="69"/>
      <c r="F173" s="103" t="s">
        <v>577</v>
      </c>
      <c r="G173" s="66"/>
      <c r="H173" s="70" t="s">
        <v>300</v>
      </c>
      <c r="I173" s="71"/>
      <c r="J173" s="71"/>
      <c r="K173" s="70" t="s">
        <v>2098</v>
      </c>
      <c r="L173" s="74">
        <v>2955.054601497138</v>
      </c>
      <c r="M173" s="75">
        <v>4628.939453125</v>
      </c>
      <c r="N173" s="75">
        <v>7905.90234375</v>
      </c>
      <c r="O173" s="76"/>
      <c r="P173" s="77"/>
      <c r="Q173" s="77"/>
      <c r="R173" s="89"/>
      <c r="S173" s="48">
        <v>0</v>
      </c>
      <c r="T173" s="48">
        <v>5</v>
      </c>
      <c r="U173" s="49">
        <v>3355</v>
      </c>
      <c r="V173" s="49">
        <v>0.00198</v>
      </c>
      <c r="W173" s="49">
        <v>0.000274</v>
      </c>
      <c r="X173" s="49">
        <v>2.161932</v>
      </c>
      <c r="Y173" s="49">
        <v>0</v>
      </c>
      <c r="Z173" s="49">
        <v>0</v>
      </c>
      <c r="AA173" s="72">
        <v>173</v>
      </c>
      <c r="AB173" s="72"/>
      <c r="AC173" s="73"/>
      <c r="AD173" s="79" t="s">
        <v>1099</v>
      </c>
      <c r="AE173" s="79">
        <v>3159</v>
      </c>
      <c r="AF173" s="79">
        <v>3165</v>
      </c>
      <c r="AG173" s="79">
        <v>85859</v>
      </c>
      <c r="AH173" s="79">
        <v>82674</v>
      </c>
      <c r="AI173" s="79"/>
      <c r="AJ173" s="79" t="s">
        <v>1268</v>
      </c>
      <c r="AK173" s="79" t="s">
        <v>1387</v>
      </c>
      <c r="AL173" s="79"/>
      <c r="AM173" s="79"/>
      <c r="AN173" s="81">
        <v>40022.524502314816</v>
      </c>
      <c r="AO173" s="84" t="s">
        <v>1629</v>
      </c>
      <c r="AP173" s="79" t="b">
        <v>1</v>
      </c>
      <c r="AQ173" s="79" t="b">
        <v>0</v>
      </c>
      <c r="AR173" s="79" t="b">
        <v>1</v>
      </c>
      <c r="AS173" s="79"/>
      <c r="AT173" s="79">
        <v>3</v>
      </c>
      <c r="AU173" s="84" t="s">
        <v>1640</v>
      </c>
      <c r="AV173" s="79" t="b">
        <v>0</v>
      </c>
      <c r="AW173" s="79" t="s">
        <v>1771</v>
      </c>
      <c r="AX173" s="84" t="s">
        <v>1942</v>
      </c>
      <c r="AY173" s="79" t="s">
        <v>66</v>
      </c>
      <c r="AZ173" s="79" t="str">
        <f>REPLACE(INDEX(GroupVertices[Group],MATCH(Vertices[[#This Row],[Vertex]],GroupVertices[Vertex],0)),1,1,"")</f>
        <v>3</v>
      </c>
      <c r="BA173" s="48">
        <v>1</v>
      </c>
      <c r="BB173" s="49">
        <v>5.2631578947368425</v>
      </c>
      <c r="BC173" s="48">
        <v>0</v>
      </c>
      <c r="BD173" s="49">
        <v>0</v>
      </c>
      <c r="BE173" s="48">
        <v>0</v>
      </c>
      <c r="BF173" s="49">
        <v>0</v>
      </c>
      <c r="BG173" s="48">
        <v>18</v>
      </c>
      <c r="BH173" s="49">
        <v>94.73684210526316</v>
      </c>
      <c r="BI173" s="48">
        <v>19</v>
      </c>
      <c r="BJ173" s="48" t="s">
        <v>500</v>
      </c>
      <c r="BK173" s="48" t="s">
        <v>500</v>
      </c>
      <c r="BL173" s="48" t="s">
        <v>504</v>
      </c>
      <c r="BM173" s="48" t="s">
        <v>504</v>
      </c>
      <c r="BN173" s="48" t="s">
        <v>514</v>
      </c>
      <c r="BO173" s="48" t="s">
        <v>514</v>
      </c>
      <c r="BP173" s="131" t="s">
        <v>3088</v>
      </c>
      <c r="BQ173" s="131" t="s">
        <v>3088</v>
      </c>
      <c r="BR173" s="131" t="s">
        <v>3200</v>
      </c>
      <c r="BS173" s="131" t="s">
        <v>3200</v>
      </c>
      <c r="BT173" s="2"/>
      <c r="BU173" s="3"/>
      <c r="BV173" s="3"/>
      <c r="BW173" s="3"/>
      <c r="BX173" s="3"/>
    </row>
    <row r="174" spans="1:76" ht="15">
      <c r="A174" s="65" t="s">
        <v>412</v>
      </c>
      <c r="B174" s="66"/>
      <c r="C174" s="66"/>
      <c r="D174" s="67">
        <v>150</v>
      </c>
      <c r="E174" s="69"/>
      <c r="F174" s="103" t="s">
        <v>1764</v>
      </c>
      <c r="G174" s="66"/>
      <c r="H174" s="70" t="s">
        <v>412</v>
      </c>
      <c r="I174" s="71"/>
      <c r="J174" s="71"/>
      <c r="K174" s="70" t="s">
        <v>2099</v>
      </c>
      <c r="L174" s="74">
        <v>1</v>
      </c>
      <c r="M174" s="75">
        <v>3651.439453125</v>
      </c>
      <c r="N174" s="75">
        <v>7660.41259765625</v>
      </c>
      <c r="O174" s="76"/>
      <c r="P174" s="77"/>
      <c r="Q174" s="77"/>
      <c r="R174" s="89"/>
      <c r="S174" s="48">
        <v>1</v>
      </c>
      <c r="T174" s="48">
        <v>0</v>
      </c>
      <c r="U174" s="49">
        <v>0</v>
      </c>
      <c r="V174" s="49">
        <v>0.001605</v>
      </c>
      <c r="W174" s="49">
        <v>3.5E-05</v>
      </c>
      <c r="X174" s="49">
        <v>0.517528</v>
      </c>
      <c r="Y174" s="49">
        <v>0</v>
      </c>
      <c r="Z174" s="49">
        <v>0</v>
      </c>
      <c r="AA174" s="72">
        <v>174</v>
      </c>
      <c r="AB174" s="72"/>
      <c r="AC174" s="73"/>
      <c r="AD174" s="79" t="s">
        <v>1100</v>
      </c>
      <c r="AE174" s="79">
        <v>1760</v>
      </c>
      <c r="AF174" s="79">
        <v>6731783</v>
      </c>
      <c r="AG174" s="79">
        <v>219991</v>
      </c>
      <c r="AH174" s="79">
        <v>768</v>
      </c>
      <c r="AI174" s="79"/>
      <c r="AJ174" s="79" t="s">
        <v>1269</v>
      </c>
      <c r="AK174" s="79" t="s">
        <v>1346</v>
      </c>
      <c r="AL174" s="84" t="s">
        <v>1474</v>
      </c>
      <c r="AM174" s="79"/>
      <c r="AN174" s="81">
        <v>39525.971724537034</v>
      </c>
      <c r="AO174" s="84" t="s">
        <v>1630</v>
      </c>
      <c r="AP174" s="79" t="b">
        <v>0</v>
      </c>
      <c r="AQ174" s="79" t="b">
        <v>0</v>
      </c>
      <c r="AR174" s="79" t="b">
        <v>1</v>
      </c>
      <c r="AS174" s="79"/>
      <c r="AT174" s="79">
        <v>41752</v>
      </c>
      <c r="AU174" s="84" t="s">
        <v>1640</v>
      </c>
      <c r="AV174" s="79" t="b">
        <v>1</v>
      </c>
      <c r="AW174" s="79" t="s">
        <v>1771</v>
      </c>
      <c r="AX174" s="84" t="s">
        <v>1943</v>
      </c>
      <c r="AY174" s="79" t="s">
        <v>65</v>
      </c>
      <c r="AZ174" s="79" t="str">
        <f>REPLACE(INDEX(GroupVertices[Group],MATCH(Vertices[[#This Row],[Vertex]],GroupVertices[Vertex],0)),1,1,"")</f>
        <v>3</v>
      </c>
      <c r="BA174" s="48"/>
      <c r="BB174" s="49"/>
      <c r="BC174" s="48"/>
      <c r="BD174" s="49"/>
      <c r="BE174" s="48"/>
      <c r="BF174" s="49"/>
      <c r="BG174" s="48"/>
      <c r="BH174" s="49"/>
      <c r="BI174" s="48"/>
      <c r="BJ174" s="48"/>
      <c r="BK174" s="48"/>
      <c r="BL174" s="48"/>
      <c r="BM174" s="48"/>
      <c r="BN174" s="48"/>
      <c r="BO174" s="48"/>
      <c r="BP174" s="48"/>
      <c r="BQ174" s="48"/>
      <c r="BR174" s="48"/>
      <c r="BS174" s="48"/>
      <c r="BT174" s="2"/>
      <c r="BU174" s="3"/>
      <c r="BV174" s="3"/>
      <c r="BW174" s="3"/>
      <c r="BX174" s="3"/>
    </row>
    <row r="175" spans="1:76" ht="15">
      <c r="A175" s="65" t="s">
        <v>413</v>
      </c>
      <c r="B175" s="66"/>
      <c r="C175" s="66"/>
      <c r="D175" s="67">
        <v>150</v>
      </c>
      <c r="E175" s="69"/>
      <c r="F175" s="103" t="s">
        <v>1765</v>
      </c>
      <c r="G175" s="66"/>
      <c r="H175" s="70" t="s">
        <v>413</v>
      </c>
      <c r="I175" s="71"/>
      <c r="J175" s="71"/>
      <c r="K175" s="70" t="s">
        <v>2100</v>
      </c>
      <c r="L175" s="74">
        <v>1</v>
      </c>
      <c r="M175" s="75">
        <v>4830.5322265625</v>
      </c>
      <c r="N175" s="75">
        <v>7239.16064453125</v>
      </c>
      <c r="O175" s="76"/>
      <c r="P175" s="77"/>
      <c r="Q175" s="77"/>
      <c r="R175" s="89"/>
      <c r="S175" s="48">
        <v>1</v>
      </c>
      <c r="T175" s="48">
        <v>0</v>
      </c>
      <c r="U175" s="49">
        <v>0</v>
      </c>
      <c r="V175" s="49">
        <v>0.001605</v>
      </c>
      <c r="W175" s="49">
        <v>3.5E-05</v>
      </c>
      <c r="X175" s="49">
        <v>0.517528</v>
      </c>
      <c r="Y175" s="49">
        <v>0</v>
      </c>
      <c r="Z175" s="49">
        <v>0</v>
      </c>
      <c r="AA175" s="72">
        <v>175</v>
      </c>
      <c r="AB175" s="72"/>
      <c r="AC175" s="73"/>
      <c r="AD175" s="79" t="s">
        <v>1043</v>
      </c>
      <c r="AE175" s="79">
        <v>1207</v>
      </c>
      <c r="AF175" s="79">
        <v>1534695</v>
      </c>
      <c r="AG175" s="79">
        <v>274318</v>
      </c>
      <c r="AH175" s="79">
        <v>2787</v>
      </c>
      <c r="AI175" s="79"/>
      <c r="AJ175" s="79" t="s">
        <v>1270</v>
      </c>
      <c r="AK175" s="79" t="s">
        <v>1388</v>
      </c>
      <c r="AL175" s="84" t="s">
        <v>1475</v>
      </c>
      <c r="AM175" s="79"/>
      <c r="AN175" s="81">
        <v>39170.09416666667</v>
      </c>
      <c r="AO175" s="84" t="s">
        <v>1631</v>
      </c>
      <c r="AP175" s="79" t="b">
        <v>0</v>
      </c>
      <c r="AQ175" s="79" t="b">
        <v>0</v>
      </c>
      <c r="AR175" s="79" t="b">
        <v>1</v>
      </c>
      <c r="AS175" s="79"/>
      <c r="AT175" s="79">
        <v>11940</v>
      </c>
      <c r="AU175" s="84" t="s">
        <v>1640</v>
      </c>
      <c r="AV175" s="79" t="b">
        <v>1</v>
      </c>
      <c r="AW175" s="79" t="s">
        <v>1771</v>
      </c>
      <c r="AX175" s="84" t="s">
        <v>1944</v>
      </c>
      <c r="AY175" s="79" t="s">
        <v>65</v>
      </c>
      <c r="AZ175" s="79" t="str">
        <f>REPLACE(INDEX(GroupVertices[Group],MATCH(Vertices[[#This Row],[Vertex]],GroupVertices[Vertex],0)),1,1,"")</f>
        <v>3</v>
      </c>
      <c r="BA175" s="48"/>
      <c r="BB175" s="49"/>
      <c r="BC175" s="48"/>
      <c r="BD175" s="49"/>
      <c r="BE175" s="48"/>
      <c r="BF175" s="49"/>
      <c r="BG175" s="48"/>
      <c r="BH175" s="49"/>
      <c r="BI175" s="48"/>
      <c r="BJ175" s="48"/>
      <c r="BK175" s="48"/>
      <c r="BL175" s="48"/>
      <c r="BM175" s="48"/>
      <c r="BN175" s="48"/>
      <c r="BO175" s="48"/>
      <c r="BP175" s="48"/>
      <c r="BQ175" s="48"/>
      <c r="BR175" s="48"/>
      <c r="BS175" s="48"/>
      <c r="BT175" s="2"/>
      <c r="BU175" s="3"/>
      <c r="BV175" s="3"/>
      <c r="BW175" s="3"/>
      <c r="BX175" s="3"/>
    </row>
    <row r="176" spans="1:76" ht="15">
      <c r="A176" s="65" t="s">
        <v>301</v>
      </c>
      <c r="B176" s="66"/>
      <c r="C176" s="66"/>
      <c r="D176" s="67">
        <v>150</v>
      </c>
      <c r="E176" s="69"/>
      <c r="F176" s="103" t="s">
        <v>578</v>
      </c>
      <c r="G176" s="66"/>
      <c r="H176" s="70" t="s">
        <v>301</v>
      </c>
      <c r="I176" s="71"/>
      <c r="J176" s="71"/>
      <c r="K176" s="70" t="s">
        <v>2101</v>
      </c>
      <c r="L176" s="74">
        <v>1</v>
      </c>
      <c r="M176" s="75">
        <v>3545.29296875</v>
      </c>
      <c r="N176" s="75">
        <v>4697.689453125</v>
      </c>
      <c r="O176" s="76"/>
      <c r="P176" s="77"/>
      <c r="Q176" s="77"/>
      <c r="R176" s="89"/>
      <c r="S176" s="48">
        <v>0</v>
      </c>
      <c r="T176" s="48">
        <v>1</v>
      </c>
      <c r="U176" s="49">
        <v>0</v>
      </c>
      <c r="V176" s="49">
        <v>0.002137</v>
      </c>
      <c r="W176" s="49">
        <v>0.007349</v>
      </c>
      <c r="X176" s="49">
        <v>0.421525</v>
      </c>
      <c r="Y176" s="49">
        <v>0</v>
      </c>
      <c r="Z176" s="49">
        <v>0</v>
      </c>
      <c r="AA176" s="72">
        <v>176</v>
      </c>
      <c r="AB176" s="72"/>
      <c r="AC176" s="73"/>
      <c r="AD176" s="79" t="s">
        <v>1101</v>
      </c>
      <c r="AE176" s="79">
        <v>1287</v>
      </c>
      <c r="AF176" s="79">
        <v>1301</v>
      </c>
      <c r="AG176" s="79">
        <v>28359</v>
      </c>
      <c r="AH176" s="79">
        <v>37074</v>
      </c>
      <c r="AI176" s="79"/>
      <c r="AJ176" s="79" t="s">
        <v>1271</v>
      </c>
      <c r="AK176" s="79" t="s">
        <v>1389</v>
      </c>
      <c r="AL176" s="84" t="s">
        <v>1476</v>
      </c>
      <c r="AM176" s="79"/>
      <c r="AN176" s="81">
        <v>40316.96238425926</v>
      </c>
      <c r="AO176" s="84" t="s">
        <v>1632</v>
      </c>
      <c r="AP176" s="79" t="b">
        <v>0</v>
      </c>
      <c r="AQ176" s="79" t="b">
        <v>0</v>
      </c>
      <c r="AR176" s="79" t="b">
        <v>0</v>
      </c>
      <c r="AS176" s="79"/>
      <c r="AT176" s="79">
        <v>5</v>
      </c>
      <c r="AU176" s="84" t="s">
        <v>1644</v>
      </c>
      <c r="AV176" s="79" t="b">
        <v>0</v>
      </c>
      <c r="AW176" s="79" t="s">
        <v>1771</v>
      </c>
      <c r="AX176" s="84" t="s">
        <v>1945</v>
      </c>
      <c r="AY176" s="79" t="s">
        <v>66</v>
      </c>
      <c r="AZ176" s="79" t="str">
        <f>REPLACE(INDEX(GroupVertices[Group],MATCH(Vertices[[#This Row],[Vertex]],GroupVertices[Vertex],0)),1,1,"")</f>
        <v>1</v>
      </c>
      <c r="BA176" s="48">
        <v>0</v>
      </c>
      <c r="BB176" s="49">
        <v>0</v>
      </c>
      <c r="BC176" s="48">
        <v>0</v>
      </c>
      <c r="BD176" s="49">
        <v>0</v>
      </c>
      <c r="BE176" s="48">
        <v>0</v>
      </c>
      <c r="BF176" s="49">
        <v>0</v>
      </c>
      <c r="BG176" s="48">
        <v>8</v>
      </c>
      <c r="BH176" s="49">
        <v>100</v>
      </c>
      <c r="BI176" s="48">
        <v>8</v>
      </c>
      <c r="BJ176" s="48" t="s">
        <v>499</v>
      </c>
      <c r="BK176" s="48" t="s">
        <v>499</v>
      </c>
      <c r="BL176" s="48" t="s">
        <v>504</v>
      </c>
      <c r="BM176" s="48" t="s">
        <v>504</v>
      </c>
      <c r="BN176" s="48" t="s">
        <v>515</v>
      </c>
      <c r="BO176" s="48" t="s">
        <v>515</v>
      </c>
      <c r="BP176" s="131" t="s">
        <v>3089</v>
      </c>
      <c r="BQ176" s="131" t="s">
        <v>3089</v>
      </c>
      <c r="BR176" s="131" t="s">
        <v>3201</v>
      </c>
      <c r="BS176" s="131" t="s">
        <v>3201</v>
      </c>
      <c r="BT176" s="2"/>
      <c r="BU176" s="3"/>
      <c r="BV176" s="3"/>
      <c r="BW176" s="3"/>
      <c r="BX176" s="3"/>
    </row>
    <row r="177" spans="1:76" ht="15">
      <c r="A177" s="65" t="s">
        <v>302</v>
      </c>
      <c r="B177" s="66"/>
      <c r="C177" s="66"/>
      <c r="D177" s="67">
        <v>150</v>
      </c>
      <c r="E177" s="69"/>
      <c r="F177" s="103" t="s">
        <v>579</v>
      </c>
      <c r="G177" s="66"/>
      <c r="H177" s="70" t="s">
        <v>302</v>
      </c>
      <c r="I177" s="71"/>
      <c r="J177" s="71"/>
      <c r="K177" s="70" t="s">
        <v>2426</v>
      </c>
      <c r="L177" s="74">
        <v>1</v>
      </c>
      <c r="M177" s="75">
        <v>9858.5146484375</v>
      </c>
      <c r="N177" s="75">
        <v>4219.2314453125</v>
      </c>
      <c r="O177" s="76"/>
      <c r="P177" s="77"/>
      <c r="Q177" s="77"/>
      <c r="R177" s="89"/>
      <c r="S177" s="48">
        <v>1</v>
      </c>
      <c r="T177" s="48">
        <v>2</v>
      </c>
      <c r="U177" s="49">
        <v>0</v>
      </c>
      <c r="V177" s="49">
        <v>0.001938</v>
      </c>
      <c r="W177" s="49">
        <v>0.002107</v>
      </c>
      <c r="X177" s="49">
        <v>0.822663</v>
      </c>
      <c r="Y177" s="49">
        <v>0.5</v>
      </c>
      <c r="Z177" s="49">
        <v>0.5</v>
      </c>
      <c r="AA177" s="72">
        <v>177</v>
      </c>
      <c r="AB177" s="72"/>
      <c r="AC177" s="73"/>
      <c r="AD177" s="79" t="s">
        <v>1102</v>
      </c>
      <c r="AE177" s="79">
        <v>1741</v>
      </c>
      <c r="AF177" s="79">
        <v>428</v>
      </c>
      <c r="AG177" s="79">
        <v>10967</v>
      </c>
      <c r="AH177" s="79">
        <v>5590</v>
      </c>
      <c r="AI177" s="79"/>
      <c r="AJ177" s="79" t="s">
        <v>1272</v>
      </c>
      <c r="AK177" s="79" t="s">
        <v>1390</v>
      </c>
      <c r="AL177" s="79"/>
      <c r="AM177" s="79"/>
      <c r="AN177" s="81">
        <v>41020.22493055555</v>
      </c>
      <c r="AO177" s="79"/>
      <c r="AP177" s="79" t="b">
        <v>0</v>
      </c>
      <c r="AQ177" s="79" t="b">
        <v>0</v>
      </c>
      <c r="AR177" s="79" t="b">
        <v>0</v>
      </c>
      <c r="AS177" s="79"/>
      <c r="AT177" s="79">
        <v>8</v>
      </c>
      <c r="AU177" s="84" t="s">
        <v>1651</v>
      </c>
      <c r="AV177" s="79" t="b">
        <v>0</v>
      </c>
      <c r="AW177" s="79" t="s">
        <v>1771</v>
      </c>
      <c r="AX177" s="84" t="s">
        <v>1946</v>
      </c>
      <c r="AY177" s="79" t="s">
        <v>66</v>
      </c>
      <c r="AZ177" s="79" t="str">
        <f>REPLACE(INDEX(GroupVertices[Group],MATCH(Vertices[[#This Row],[Vertex]],GroupVertices[Vertex],0)),1,1,"")</f>
        <v>12</v>
      </c>
      <c r="BA177" s="48">
        <v>0</v>
      </c>
      <c r="BB177" s="49">
        <v>0</v>
      </c>
      <c r="BC177" s="48">
        <v>0</v>
      </c>
      <c r="BD177" s="49">
        <v>0</v>
      </c>
      <c r="BE177" s="48">
        <v>0</v>
      </c>
      <c r="BF177" s="49">
        <v>0</v>
      </c>
      <c r="BG177" s="48">
        <v>85</v>
      </c>
      <c r="BH177" s="49">
        <v>100</v>
      </c>
      <c r="BI177" s="48">
        <v>85</v>
      </c>
      <c r="BJ177" s="48" t="s">
        <v>498</v>
      </c>
      <c r="BK177" s="48" t="s">
        <v>498</v>
      </c>
      <c r="BL177" s="48" t="s">
        <v>504</v>
      </c>
      <c r="BM177" s="48" t="s">
        <v>504</v>
      </c>
      <c r="BN177" s="48"/>
      <c r="BO177" s="48"/>
      <c r="BP177" s="131" t="s">
        <v>3090</v>
      </c>
      <c r="BQ177" s="131" t="s">
        <v>3114</v>
      </c>
      <c r="BR177" s="131" t="s">
        <v>3202</v>
      </c>
      <c r="BS177" s="131" t="s">
        <v>3202</v>
      </c>
      <c r="BT177" s="2"/>
      <c r="BU177" s="3"/>
      <c r="BV177" s="3"/>
      <c r="BW177" s="3"/>
      <c r="BX177" s="3"/>
    </row>
    <row r="178" spans="1:76" ht="15">
      <c r="A178" s="65" t="s">
        <v>414</v>
      </c>
      <c r="B178" s="66"/>
      <c r="C178" s="66"/>
      <c r="D178" s="67">
        <v>185.0330250990753</v>
      </c>
      <c r="E178" s="69"/>
      <c r="F178" s="103" t="s">
        <v>1766</v>
      </c>
      <c r="G178" s="66"/>
      <c r="H178" s="70" t="s">
        <v>414</v>
      </c>
      <c r="I178" s="71"/>
      <c r="J178" s="71"/>
      <c r="K178" s="70" t="s">
        <v>2427</v>
      </c>
      <c r="L178" s="74">
        <v>413.07080581241746</v>
      </c>
      <c r="M178" s="75">
        <v>8831.388671875</v>
      </c>
      <c r="N178" s="75">
        <v>5447.43212890625</v>
      </c>
      <c r="O178" s="76"/>
      <c r="P178" s="77"/>
      <c r="Q178" s="77"/>
      <c r="R178" s="89"/>
      <c r="S178" s="48">
        <v>2</v>
      </c>
      <c r="T178" s="48">
        <v>1</v>
      </c>
      <c r="U178" s="49">
        <v>468</v>
      </c>
      <c r="V178" s="49">
        <v>0.002506</v>
      </c>
      <c r="W178" s="49">
        <v>0.014355</v>
      </c>
      <c r="X178" s="49">
        <v>1.140111</v>
      </c>
      <c r="Y178" s="49">
        <v>0.3333333333333333</v>
      </c>
      <c r="Z178" s="49">
        <v>0</v>
      </c>
      <c r="AA178" s="72">
        <v>178</v>
      </c>
      <c r="AB178" s="72"/>
      <c r="AC178" s="73"/>
      <c r="AD178" s="79" t="s">
        <v>1103</v>
      </c>
      <c r="AE178" s="79">
        <v>16941</v>
      </c>
      <c r="AF178" s="79">
        <v>135266</v>
      </c>
      <c r="AG178" s="79">
        <v>22551</v>
      </c>
      <c r="AH178" s="79">
        <v>31912</v>
      </c>
      <c r="AI178" s="79"/>
      <c r="AJ178" s="79" t="s">
        <v>1273</v>
      </c>
      <c r="AK178" s="79" t="s">
        <v>1391</v>
      </c>
      <c r="AL178" s="79"/>
      <c r="AM178" s="79"/>
      <c r="AN178" s="81">
        <v>40094.69931712963</v>
      </c>
      <c r="AO178" s="84" t="s">
        <v>1633</v>
      </c>
      <c r="AP178" s="79" t="b">
        <v>1</v>
      </c>
      <c r="AQ178" s="79" t="b">
        <v>0</v>
      </c>
      <c r="AR178" s="79" t="b">
        <v>1</v>
      </c>
      <c r="AS178" s="79"/>
      <c r="AT178" s="79">
        <v>391</v>
      </c>
      <c r="AU178" s="84" t="s">
        <v>1640</v>
      </c>
      <c r="AV178" s="79" t="b">
        <v>0</v>
      </c>
      <c r="AW178" s="79" t="s">
        <v>1771</v>
      </c>
      <c r="AX178" s="84" t="s">
        <v>1947</v>
      </c>
      <c r="AY178" s="79" t="s">
        <v>66</v>
      </c>
      <c r="AZ178" s="79" t="str">
        <f>REPLACE(INDEX(GroupVertices[Group],MATCH(Vertices[[#This Row],[Vertex]],GroupVertices[Vertex],0)),1,1,"")</f>
        <v>12</v>
      </c>
      <c r="BA178" s="48">
        <v>0</v>
      </c>
      <c r="BB178" s="49">
        <v>0</v>
      </c>
      <c r="BC178" s="48">
        <v>2</v>
      </c>
      <c r="BD178" s="49">
        <v>20</v>
      </c>
      <c r="BE178" s="48">
        <v>0</v>
      </c>
      <c r="BF178" s="49">
        <v>0</v>
      </c>
      <c r="BG178" s="48">
        <v>8</v>
      </c>
      <c r="BH178" s="49">
        <v>80</v>
      </c>
      <c r="BI178" s="48">
        <v>10</v>
      </c>
      <c r="BJ178" s="48"/>
      <c r="BK178" s="48"/>
      <c r="BL178" s="48"/>
      <c r="BM178" s="48"/>
      <c r="BN178" s="48"/>
      <c r="BO178" s="48"/>
      <c r="BP178" s="131" t="s">
        <v>3091</v>
      </c>
      <c r="BQ178" s="131" t="s">
        <v>3091</v>
      </c>
      <c r="BR178" s="131" t="s">
        <v>3203</v>
      </c>
      <c r="BS178" s="131" t="s">
        <v>3203</v>
      </c>
      <c r="BT178" s="2"/>
      <c r="BU178" s="3"/>
      <c r="BV178" s="3"/>
      <c r="BW178" s="3"/>
      <c r="BX178" s="3"/>
    </row>
    <row r="179" spans="1:76" ht="15">
      <c r="A179" s="65" t="s">
        <v>415</v>
      </c>
      <c r="B179" s="66"/>
      <c r="C179" s="66"/>
      <c r="D179" s="67">
        <v>150</v>
      </c>
      <c r="E179" s="69"/>
      <c r="F179" s="103" t="s">
        <v>1767</v>
      </c>
      <c r="G179" s="66"/>
      <c r="H179" s="70" t="s">
        <v>415</v>
      </c>
      <c r="I179" s="71"/>
      <c r="J179" s="71"/>
      <c r="K179" s="70" t="s">
        <v>2428</v>
      </c>
      <c r="L179" s="74">
        <v>1</v>
      </c>
      <c r="M179" s="75">
        <v>9362.12109375</v>
      </c>
      <c r="N179" s="75">
        <v>4833.33154296875</v>
      </c>
      <c r="O179" s="76"/>
      <c r="P179" s="77"/>
      <c r="Q179" s="77"/>
      <c r="R179" s="89"/>
      <c r="S179" s="48">
        <v>1</v>
      </c>
      <c r="T179" s="48">
        <v>2</v>
      </c>
      <c r="U179" s="49">
        <v>0</v>
      </c>
      <c r="V179" s="49">
        <v>0.001938</v>
      </c>
      <c r="W179" s="49">
        <v>0.002107</v>
      </c>
      <c r="X179" s="49">
        <v>0.822663</v>
      </c>
      <c r="Y179" s="49">
        <v>0.5</v>
      </c>
      <c r="Z179" s="49">
        <v>0.5</v>
      </c>
      <c r="AA179" s="72">
        <v>179</v>
      </c>
      <c r="AB179" s="72"/>
      <c r="AC179" s="73"/>
      <c r="AD179" s="79" t="s">
        <v>1104</v>
      </c>
      <c r="AE179" s="79">
        <v>17</v>
      </c>
      <c r="AF179" s="79">
        <v>4</v>
      </c>
      <c r="AG179" s="79">
        <v>305</v>
      </c>
      <c r="AH179" s="79">
        <v>41</v>
      </c>
      <c r="AI179" s="79"/>
      <c r="AJ179" s="79"/>
      <c r="AK179" s="79"/>
      <c r="AL179" s="79"/>
      <c r="AM179" s="79"/>
      <c r="AN179" s="81">
        <v>40372.581296296295</v>
      </c>
      <c r="AO179" s="84" t="s">
        <v>1634</v>
      </c>
      <c r="AP179" s="79" t="b">
        <v>1</v>
      </c>
      <c r="AQ179" s="79" t="b">
        <v>0</v>
      </c>
      <c r="AR179" s="79" t="b">
        <v>0</v>
      </c>
      <c r="AS179" s="79"/>
      <c r="AT179" s="79">
        <v>0</v>
      </c>
      <c r="AU179" s="84" t="s">
        <v>1640</v>
      </c>
      <c r="AV179" s="79" t="b">
        <v>0</v>
      </c>
      <c r="AW179" s="79" t="s">
        <v>1771</v>
      </c>
      <c r="AX179" s="84" t="s">
        <v>1948</v>
      </c>
      <c r="AY179" s="79" t="s">
        <v>66</v>
      </c>
      <c r="AZ179" s="79" t="str">
        <f>REPLACE(INDEX(GroupVertices[Group],MATCH(Vertices[[#This Row],[Vertex]],GroupVertices[Vertex],0)),1,1,"")</f>
        <v>12</v>
      </c>
      <c r="BA179" s="48">
        <v>1</v>
      </c>
      <c r="BB179" s="49">
        <v>5.882352941176471</v>
      </c>
      <c r="BC179" s="48">
        <v>0</v>
      </c>
      <c r="BD179" s="49">
        <v>0</v>
      </c>
      <c r="BE179" s="48">
        <v>0</v>
      </c>
      <c r="BF179" s="49">
        <v>0</v>
      </c>
      <c r="BG179" s="48">
        <v>16</v>
      </c>
      <c r="BH179" s="49">
        <v>94.11764705882354</v>
      </c>
      <c r="BI179" s="48">
        <v>17</v>
      </c>
      <c r="BJ179" s="48"/>
      <c r="BK179" s="48"/>
      <c r="BL179" s="48"/>
      <c r="BM179" s="48"/>
      <c r="BN179" s="48"/>
      <c r="BO179" s="48"/>
      <c r="BP179" s="131" t="s">
        <v>3092</v>
      </c>
      <c r="BQ179" s="131" t="s">
        <v>3092</v>
      </c>
      <c r="BR179" s="131" t="s">
        <v>3204</v>
      </c>
      <c r="BS179" s="131" t="s">
        <v>3204</v>
      </c>
      <c r="BT179" s="2"/>
      <c r="BU179" s="3"/>
      <c r="BV179" s="3"/>
      <c r="BW179" s="3"/>
      <c r="BX179" s="3"/>
    </row>
    <row r="180" spans="1:76" ht="15">
      <c r="A180" s="65" t="s">
        <v>303</v>
      </c>
      <c r="B180" s="66"/>
      <c r="C180" s="66"/>
      <c r="D180" s="67">
        <v>167.66622633201234</v>
      </c>
      <c r="E180" s="69"/>
      <c r="F180" s="103" t="s">
        <v>580</v>
      </c>
      <c r="G180" s="66"/>
      <c r="H180" s="70" t="s">
        <v>303</v>
      </c>
      <c r="I180" s="71"/>
      <c r="J180" s="71"/>
      <c r="K180" s="70" t="s">
        <v>2102</v>
      </c>
      <c r="L180" s="74">
        <v>208.79638925583444</v>
      </c>
      <c r="M180" s="75">
        <v>2786.12060546875</v>
      </c>
      <c r="N180" s="75">
        <v>8365.4130859375</v>
      </c>
      <c r="O180" s="76"/>
      <c r="P180" s="77"/>
      <c r="Q180" s="77"/>
      <c r="R180" s="89"/>
      <c r="S180" s="48">
        <v>0</v>
      </c>
      <c r="T180" s="48">
        <v>2</v>
      </c>
      <c r="U180" s="49">
        <v>236</v>
      </c>
      <c r="V180" s="49">
        <v>0.002494</v>
      </c>
      <c r="W180" s="49">
        <v>0.014046</v>
      </c>
      <c r="X180" s="49">
        <v>0.889781</v>
      </c>
      <c r="Y180" s="49">
        <v>0</v>
      </c>
      <c r="Z180" s="49">
        <v>0</v>
      </c>
      <c r="AA180" s="72">
        <v>180</v>
      </c>
      <c r="AB180" s="72"/>
      <c r="AC180" s="73"/>
      <c r="AD180" s="79" t="s">
        <v>1105</v>
      </c>
      <c r="AE180" s="79">
        <v>3942</v>
      </c>
      <c r="AF180" s="79">
        <v>3966</v>
      </c>
      <c r="AG180" s="79">
        <v>145106</v>
      </c>
      <c r="AH180" s="79">
        <v>51422</v>
      </c>
      <c r="AI180" s="79"/>
      <c r="AJ180" s="79" t="s">
        <v>1274</v>
      </c>
      <c r="AK180" s="79" t="s">
        <v>1392</v>
      </c>
      <c r="AL180" s="79"/>
      <c r="AM180" s="79"/>
      <c r="AN180" s="81">
        <v>41445.517604166664</v>
      </c>
      <c r="AO180" s="79"/>
      <c r="AP180" s="79" t="b">
        <v>1</v>
      </c>
      <c r="AQ180" s="79" t="b">
        <v>0</v>
      </c>
      <c r="AR180" s="79" t="b">
        <v>1</v>
      </c>
      <c r="AS180" s="79"/>
      <c r="AT180" s="79">
        <v>35</v>
      </c>
      <c r="AU180" s="84" t="s">
        <v>1640</v>
      </c>
      <c r="AV180" s="79" t="b">
        <v>0</v>
      </c>
      <c r="AW180" s="79" t="s">
        <v>1771</v>
      </c>
      <c r="AX180" s="84" t="s">
        <v>1949</v>
      </c>
      <c r="AY180" s="79" t="s">
        <v>66</v>
      </c>
      <c r="AZ180" s="79" t="str">
        <f>REPLACE(INDEX(GroupVertices[Group],MATCH(Vertices[[#This Row],[Vertex]],GroupVertices[Vertex],0)),1,1,"")</f>
        <v>1</v>
      </c>
      <c r="BA180" s="48">
        <v>0</v>
      </c>
      <c r="BB180" s="49">
        <v>0</v>
      </c>
      <c r="BC180" s="48">
        <v>0</v>
      </c>
      <c r="BD180" s="49">
        <v>0</v>
      </c>
      <c r="BE180" s="48">
        <v>0</v>
      </c>
      <c r="BF180" s="49">
        <v>0</v>
      </c>
      <c r="BG180" s="48">
        <v>11</v>
      </c>
      <c r="BH180" s="49">
        <v>100</v>
      </c>
      <c r="BI180" s="48">
        <v>11</v>
      </c>
      <c r="BJ180" s="48" t="s">
        <v>500</v>
      </c>
      <c r="BK180" s="48" t="s">
        <v>500</v>
      </c>
      <c r="BL180" s="48" t="s">
        <v>504</v>
      </c>
      <c r="BM180" s="48" t="s">
        <v>504</v>
      </c>
      <c r="BN180" s="48"/>
      <c r="BO180" s="48"/>
      <c r="BP180" s="131" t="s">
        <v>3093</v>
      </c>
      <c r="BQ180" s="131" t="s">
        <v>3093</v>
      </c>
      <c r="BR180" s="131" t="s">
        <v>3205</v>
      </c>
      <c r="BS180" s="131" t="s">
        <v>3205</v>
      </c>
      <c r="BT180" s="2"/>
      <c r="BU180" s="3"/>
      <c r="BV180" s="3"/>
      <c r="BW180" s="3"/>
      <c r="BX180" s="3"/>
    </row>
    <row r="181" spans="1:76" ht="15">
      <c r="A181" s="65" t="s">
        <v>416</v>
      </c>
      <c r="B181" s="66"/>
      <c r="C181" s="66"/>
      <c r="D181" s="67">
        <v>150</v>
      </c>
      <c r="E181" s="69"/>
      <c r="F181" s="103" t="s">
        <v>1768</v>
      </c>
      <c r="G181" s="66"/>
      <c r="H181" s="70" t="s">
        <v>416</v>
      </c>
      <c r="I181" s="71"/>
      <c r="J181" s="71"/>
      <c r="K181" s="70" t="s">
        <v>2103</v>
      </c>
      <c r="L181" s="74">
        <v>1</v>
      </c>
      <c r="M181" s="75">
        <v>3276.647216796875</v>
      </c>
      <c r="N181" s="75">
        <v>9807.7626953125</v>
      </c>
      <c r="O181" s="76"/>
      <c r="P181" s="77"/>
      <c r="Q181" s="77"/>
      <c r="R181" s="89"/>
      <c r="S181" s="48">
        <v>1</v>
      </c>
      <c r="T181" s="48">
        <v>0</v>
      </c>
      <c r="U181" s="49">
        <v>0</v>
      </c>
      <c r="V181" s="49">
        <v>0.001927</v>
      </c>
      <c r="W181" s="49">
        <v>0.001798</v>
      </c>
      <c r="X181" s="49">
        <v>0.528157</v>
      </c>
      <c r="Y181" s="49">
        <v>0</v>
      </c>
      <c r="Z181" s="49">
        <v>0</v>
      </c>
      <c r="AA181" s="72">
        <v>181</v>
      </c>
      <c r="AB181" s="72"/>
      <c r="AC181" s="73"/>
      <c r="AD181" s="79" t="s">
        <v>1106</v>
      </c>
      <c r="AE181" s="79">
        <v>375</v>
      </c>
      <c r="AF181" s="79">
        <v>22517</v>
      </c>
      <c r="AG181" s="79">
        <v>6341</v>
      </c>
      <c r="AH181" s="79">
        <v>726</v>
      </c>
      <c r="AI181" s="79"/>
      <c r="AJ181" s="79" t="s">
        <v>1275</v>
      </c>
      <c r="AK181" s="79" t="s">
        <v>1393</v>
      </c>
      <c r="AL181" s="84" t="s">
        <v>1477</v>
      </c>
      <c r="AM181" s="79"/>
      <c r="AN181" s="81">
        <v>41015.66234953704</v>
      </c>
      <c r="AO181" s="84" t="s">
        <v>1635</v>
      </c>
      <c r="AP181" s="79" t="b">
        <v>0</v>
      </c>
      <c r="AQ181" s="79" t="b">
        <v>0</v>
      </c>
      <c r="AR181" s="79" t="b">
        <v>1</v>
      </c>
      <c r="AS181" s="79"/>
      <c r="AT181" s="79">
        <v>202</v>
      </c>
      <c r="AU181" s="84" t="s">
        <v>1640</v>
      </c>
      <c r="AV181" s="79" t="b">
        <v>1</v>
      </c>
      <c r="AW181" s="79" t="s">
        <v>1771</v>
      </c>
      <c r="AX181" s="84" t="s">
        <v>1950</v>
      </c>
      <c r="AY181" s="79" t="s">
        <v>65</v>
      </c>
      <c r="AZ181" s="79" t="str">
        <f>REPLACE(INDEX(GroupVertices[Group],MATCH(Vertices[[#This Row],[Vertex]],GroupVertices[Vertex],0)),1,1,"")</f>
        <v>1</v>
      </c>
      <c r="BA181" s="48"/>
      <c r="BB181" s="49"/>
      <c r="BC181" s="48"/>
      <c r="BD181" s="49"/>
      <c r="BE181" s="48"/>
      <c r="BF181" s="49"/>
      <c r="BG181" s="48"/>
      <c r="BH181" s="49"/>
      <c r="BI181" s="48"/>
      <c r="BJ181" s="48"/>
      <c r="BK181" s="48"/>
      <c r="BL181" s="48"/>
      <c r="BM181" s="48"/>
      <c r="BN181" s="48"/>
      <c r="BO181" s="48"/>
      <c r="BP181" s="48"/>
      <c r="BQ181" s="48"/>
      <c r="BR181" s="48"/>
      <c r="BS181" s="48"/>
      <c r="BT181" s="2"/>
      <c r="BU181" s="3"/>
      <c r="BV181" s="3"/>
      <c r="BW181" s="3"/>
      <c r="BX181" s="3"/>
    </row>
    <row r="182" spans="1:76" ht="15">
      <c r="A182" s="65" t="s">
        <v>304</v>
      </c>
      <c r="B182" s="66"/>
      <c r="C182" s="66"/>
      <c r="D182" s="67">
        <v>150</v>
      </c>
      <c r="E182" s="69"/>
      <c r="F182" s="103" t="s">
        <v>581</v>
      </c>
      <c r="G182" s="66"/>
      <c r="H182" s="70" t="s">
        <v>304</v>
      </c>
      <c r="I182" s="71"/>
      <c r="J182" s="71"/>
      <c r="K182" s="70" t="s">
        <v>2104</v>
      </c>
      <c r="L182" s="74">
        <v>1</v>
      </c>
      <c r="M182" s="75">
        <v>1484.6783447265625</v>
      </c>
      <c r="N182" s="75">
        <v>6932.572265625</v>
      </c>
      <c r="O182" s="76"/>
      <c r="P182" s="77"/>
      <c r="Q182" s="77"/>
      <c r="R182" s="89"/>
      <c r="S182" s="48">
        <v>0</v>
      </c>
      <c r="T182" s="48">
        <v>1</v>
      </c>
      <c r="U182" s="49">
        <v>0</v>
      </c>
      <c r="V182" s="49">
        <v>0.002481</v>
      </c>
      <c r="W182" s="49">
        <v>0.013816</v>
      </c>
      <c r="X182" s="49">
        <v>0.440848</v>
      </c>
      <c r="Y182" s="49">
        <v>0</v>
      </c>
      <c r="Z182" s="49">
        <v>0</v>
      </c>
      <c r="AA182" s="72">
        <v>182</v>
      </c>
      <c r="AB182" s="72"/>
      <c r="AC182" s="73"/>
      <c r="AD182" s="79" t="s">
        <v>1107</v>
      </c>
      <c r="AE182" s="79">
        <v>2391</v>
      </c>
      <c r="AF182" s="79">
        <v>972</v>
      </c>
      <c r="AG182" s="79">
        <v>11104</v>
      </c>
      <c r="AH182" s="79">
        <v>12858</v>
      </c>
      <c r="AI182" s="79"/>
      <c r="AJ182" s="79" t="s">
        <v>1276</v>
      </c>
      <c r="AK182" s="79" t="s">
        <v>1394</v>
      </c>
      <c r="AL182" s="79"/>
      <c r="AM182" s="79"/>
      <c r="AN182" s="81">
        <v>42435.96152777778</v>
      </c>
      <c r="AO182" s="84" t="s">
        <v>1636</v>
      </c>
      <c r="AP182" s="79" t="b">
        <v>1</v>
      </c>
      <c r="AQ182" s="79" t="b">
        <v>0</v>
      </c>
      <c r="AR182" s="79" t="b">
        <v>1</v>
      </c>
      <c r="AS182" s="79"/>
      <c r="AT182" s="79">
        <v>23</v>
      </c>
      <c r="AU182" s="79"/>
      <c r="AV182" s="79" t="b">
        <v>0</v>
      </c>
      <c r="AW182" s="79" t="s">
        <v>1771</v>
      </c>
      <c r="AX182" s="84" t="s">
        <v>1951</v>
      </c>
      <c r="AY182" s="79" t="s">
        <v>66</v>
      </c>
      <c r="AZ182" s="79" t="str">
        <f>REPLACE(INDEX(GroupVertices[Group],MATCH(Vertices[[#This Row],[Vertex]],GroupVertices[Vertex],0)),1,1,"")</f>
        <v>1</v>
      </c>
      <c r="BA182" s="48">
        <v>0</v>
      </c>
      <c r="BB182" s="49">
        <v>0</v>
      </c>
      <c r="BC182" s="48">
        <v>0</v>
      </c>
      <c r="BD182" s="49">
        <v>0</v>
      </c>
      <c r="BE182" s="48">
        <v>0</v>
      </c>
      <c r="BF182" s="49">
        <v>0</v>
      </c>
      <c r="BG182" s="48">
        <v>13</v>
      </c>
      <c r="BH182" s="49">
        <v>100</v>
      </c>
      <c r="BI182" s="48">
        <v>13</v>
      </c>
      <c r="BJ182" s="48" t="s">
        <v>500</v>
      </c>
      <c r="BK182" s="48" t="s">
        <v>500</v>
      </c>
      <c r="BL182" s="48" t="s">
        <v>504</v>
      </c>
      <c r="BM182" s="48" t="s">
        <v>504</v>
      </c>
      <c r="BN182" s="48"/>
      <c r="BO182" s="48"/>
      <c r="BP182" s="131" t="s">
        <v>3094</v>
      </c>
      <c r="BQ182" s="131" t="s">
        <v>3094</v>
      </c>
      <c r="BR182" s="131" t="s">
        <v>3206</v>
      </c>
      <c r="BS182" s="131" t="s">
        <v>3206</v>
      </c>
      <c r="BT182" s="2"/>
      <c r="BU182" s="3"/>
      <c r="BV182" s="3"/>
      <c r="BW182" s="3"/>
      <c r="BX182" s="3"/>
    </row>
    <row r="183" spans="1:76" ht="15">
      <c r="A183" s="65" t="s">
        <v>305</v>
      </c>
      <c r="B183" s="66"/>
      <c r="C183" s="66"/>
      <c r="D183" s="67">
        <v>150</v>
      </c>
      <c r="E183" s="69"/>
      <c r="F183" s="103" t="s">
        <v>582</v>
      </c>
      <c r="G183" s="66"/>
      <c r="H183" s="70" t="s">
        <v>305</v>
      </c>
      <c r="I183" s="71"/>
      <c r="J183" s="71"/>
      <c r="K183" s="70" t="s">
        <v>2105</v>
      </c>
      <c r="L183" s="74">
        <v>1</v>
      </c>
      <c r="M183" s="75">
        <v>7663.77685546875</v>
      </c>
      <c r="N183" s="75">
        <v>4219.2314453125</v>
      </c>
      <c r="O183" s="76"/>
      <c r="P183" s="77"/>
      <c r="Q183" s="77"/>
      <c r="R183" s="89"/>
      <c r="S183" s="48">
        <v>0</v>
      </c>
      <c r="T183" s="48">
        <v>2</v>
      </c>
      <c r="U183" s="49">
        <v>0</v>
      </c>
      <c r="V183" s="49">
        <v>0.5</v>
      </c>
      <c r="W183" s="49">
        <v>0</v>
      </c>
      <c r="X183" s="49">
        <v>0.87591</v>
      </c>
      <c r="Y183" s="49">
        <v>1</v>
      </c>
      <c r="Z183" s="49">
        <v>0</v>
      </c>
      <c r="AA183" s="72">
        <v>183</v>
      </c>
      <c r="AB183" s="72"/>
      <c r="AC183" s="73"/>
      <c r="AD183" s="79" t="s">
        <v>1108</v>
      </c>
      <c r="AE183" s="79">
        <v>1786</v>
      </c>
      <c r="AF183" s="79">
        <v>344</v>
      </c>
      <c r="AG183" s="79">
        <v>2023</v>
      </c>
      <c r="AH183" s="79">
        <v>2980</v>
      </c>
      <c r="AI183" s="79"/>
      <c r="AJ183" s="79" t="s">
        <v>1277</v>
      </c>
      <c r="AK183" s="79" t="s">
        <v>1395</v>
      </c>
      <c r="AL183" s="84" t="s">
        <v>1478</v>
      </c>
      <c r="AM183" s="79"/>
      <c r="AN183" s="81">
        <v>39911.882789351854</v>
      </c>
      <c r="AO183" s="84" t="s">
        <v>1637</v>
      </c>
      <c r="AP183" s="79" t="b">
        <v>0</v>
      </c>
      <c r="AQ183" s="79" t="b">
        <v>0</v>
      </c>
      <c r="AR183" s="79" t="b">
        <v>0</v>
      </c>
      <c r="AS183" s="79"/>
      <c r="AT183" s="79">
        <v>3</v>
      </c>
      <c r="AU183" s="84" t="s">
        <v>1643</v>
      </c>
      <c r="AV183" s="79" t="b">
        <v>0</v>
      </c>
      <c r="AW183" s="79" t="s">
        <v>1771</v>
      </c>
      <c r="AX183" s="84" t="s">
        <v>1952</v>
      </c>
      <c r="AY183" s="79" t="s">
        <v>66</v>
      </c>
      <c r="AZ183" s="79" t="str">
        <f>REPLACE(INDEX(GroupVertices[Group],MATCH(Vertices[[#This Row],[Vertex]],GroupVertices[Vertex],0)),1,1,"")</f>
        <v>11</v>
      </c>
      <c r="BA183" s="48">
        <v>0</v>
      </c>
      <c r="BB183" s="49">
        <v>0</v>
      </c>
      <c r="BC183" s="48">
        <v>0</v>
      </c>
      <c r="BD183" s="49">
        <v>0</v>
      </c>
      <c r="BE183" s="48">
        <v>0</v>
      </c>
      <c r="BF183" s="49">
        <v>0</v>
      </c>
      <c r="BG183" s="48">
        <v>11</v>
      </c>
      <c r="BH183" s="49">
        <v>100</v>
      </c>
      <c r="BI183" s="48">
        <v>11</v>
      </c>
      <c r="BJ183" s="48" t="s">
        <v>498</v>
      </c>
      <c r="BK183" s="48" t="s">
        <v>498</v>
      </c>
      <c r="BL183" s="48" t="s">
        <v>504</v>
      </c>
      <c r="BM183" s="48" t="s">
        <v>504</v>
      </c>
      <c r="BN183" s="48"/>
      <c r="BO183" s="48"/>
      <c r="BP183" s="131" t="s">
        <v>3095</v>
      </c>
      <c r="BQ183" s="131" t="s">
        <v>3095</v>
      </c>
      <c r="BR183" s="131" t="s">
        <v>3207</v>
      </c>
      <c r="BS183" s="131" t="s">
        <v>3207</v>
      </c>
      <c r="BT183" s="2"/>
      <c r="BU183" s="3"/>
      <c r="BV183" s="3"/>
      <c r="BW183" s="3"/>
      <c r="BX183" s="3"/>
    </row>
    <row r="184" spans="1:76" ht="15">
      <c r="A184" s="65" t="s">
        <v>417</v>
      </c>
      <c r="B184" s="66"/>
      <c r="C184" s="66"/>
      <c r="D184" s="67">
        <v>150</v>
      </c>
      <c r="E184" s="69"/>
      <c r="F184" s="103" t="s">
        <v>1769</v>
      </c>
      <c r="G184" s="66"/>
      <c r="H184" s="70" t="s">
        <v>417</v>
      </c>
      <c r="I184" s="71"/>
      <c r="J184" s="71"/>
      <c r="K184" s="70" t="s">
        <v>2429</v>
      </c>
      <c r="L184" s="74">
        <v>1</v>
      </c>
      <c r="M184" s="75">
        <v>8007.07421875</v>
      </c>
      <c r="N184" s="75">
        <v>5447.43212890625</v>
      </c>
      <c r="O184" s="76"/>
      <c r="P184" s="77"/>
      <c r="Q184" s="77"/>
      <c r="R184" s="89"/>
      <c r="S184" s="48">
        <v>3</v>
      </c>
      <c r="T184" s="48">
        <v>2</v>
      </c>
      <c r="U184" s="49">
        <v>0</v>
      </c>
      <c r="V184" s="49">
        <v>0.5</v>
      </c>
      <c r="W184" s="49">
        <v>0</v>
      </c>
      <c r="X184" s="49">
        <v>1.248172</v>
      </c>
      <c r="Y184" s="49">
        <v>0.5</v>
      </c>
      <c r="Z184" s="49">
        <v>0.5</v>
      </c>
      <c r="AA184" s="72">
        <v>184</v>
      </c>
      <c r="AB184" s="72"/>
      <c r="AC184" s="73"/>
      <c r="AD184" s="79" t="s">
        <v>1109</v>
      </c>
      <c r="AE184" s="79">
        <v>1169</v>
      </c>
      <c r="AF184" s="79">
        <v>11561</v>
      </c>
      <c r="AG184" s="79">
        <v>34239</v>
      </c>
      <c r="AH184" s="79">
        <v>48063</v>
      </c>
      <c r="AI184" s="79"/>
      <c r="AJ184" s="79" t="s">
        <v>1278</v>
      </c>
      <c r="AK184" s="79" t="s">
        <v>1341</v>
      </c>
      <c r="AL184" s="84" t="s">
        <v>1479</v>
      </c>
      <c r="AM184" s="79"/>
      <c r="AN184" s="81">
        <v>40407.69017361111</v>
      </c>
      <c r="AO184" s="84" t="s">
        <v>1638</v>
      </c>
      <c r="AP184" s="79" t="b">
        <v>0</v>
      </c>
      <c r="AQ184" s="79" t="b">
        <v>0</v>
      </c>
      <c r="AR184" s="79" t="b">
        <v>0</v>
      </c>
      <c r="AS184" s="79"/>
      <c r="AT184" s="79">
        <v>486</v>
      </c>
      <c r="AU184" s="84" t="s">
        <v>1640</v>
      </c>
      <c r="AV184" s="79" t="b">
        <v>0</v>
      </c>
      <c r="AW184" s="79" t="s">
        <v>1771</v>
      </c>
      <c r="AX184" s="84" t="s">
        <v>1953</v>
      </c>
      <c r="AY184" s="79" t="s">
        <v>66</v>
      </c>
      <c r="AZ184" s="79" t="str">
        <f>REPLACE(INDEX(GroupVertices[Group],MATCH(Vertices[[#This Row],[Vertex]],GroupVertices[Vertex],0)),1,1,"")</f>
        <v>11</v>
      </c>
      <c r="BA184" s="48">
        <v>0</v>
      </c>
      <c r="BB184" s="49">
        <v>0</v>
      </c>
      <c r="BC184" s="48">
        <v>0</v>
      </c>
      <c r="BD184" s="49">
        <v>0</v>
      </c>
      <c r="BE184" s="48">
        <v>0</v>
      </c>
      <c r="BF184" s="49">
        <v>0</v>
      </c>
      <c r="BG184" s="48">
        <v>43</v>
      </c>
      <c r="BH184" s="49">
        <v>100</v>
      </c>
      <c r="BI184" s="48">
        <v>43</v>
      </c>
      <c r="BJ184" s="48"/>
      <c r="BK184" s="48"/>
      <c r="BL184" s="48"/>
      <c r="BM184" s="48"/>
      <c r="BN184" s="48" t="s">
        <v>2196</v>
      </c>
      <c r="BO184" s="48" t="s">
        <v>2196</v>
      </c>
      <c r="BP184" s="131" t="s">
        <v>3096</v>
      </c>
      <c r="BQ184" s="131" t="s">
        <v>3096</v>
      </c>
      <c r="BR184" s="131" t="s">
        <v>3208</v>
      </c>
      <c r="BS184" s="131" t="s">
        <v>3208</v>
      </c>
      <c r="BT184" s="2"/>
      <c r="BU184" s="3"/>
      <c r="BV184" s="3"/>
      <c r="BW184" s="3"/>
      <c r="BX184" s="3"/>
    </row>
    <row r="185" spans="1:76" ht="15">
      <c r="A185" s="65" t="s">
        <v>418</v>
      </c>
      <c r="B185" s="66"/>
      <c r="C185" s="66"/>
      <c r="D185" s="67">
        <v>150</v>
      </c>
      <c r="E185" s="69"/>
      <c r="F185" s="103" t="s">
        <v>1770</v>
      </c>
      <c r="G185" s="66"/>
      <c r="H185" s="70" t="s">
        <v>418</v>
      </c>
      <c r="I185" s="71"/>
      <c r="J185" s="71"/>
      <c r="K185" s="70" t="s">
        <v>2430</v>
      </c>
      <c r="L185" s="74">
        <v>1</v>
      </c>
      <c r="M185" s="75">
        <v>8725.2421875</v>
      </c>
      <c r="N185" s="75">
        <v>4477.9453125</v>
      </c>
      <c r="O185" s="76"/>
      <c r="P185" s="77"/>
      <c r="Q185" s="77"/>
      <c r="R185" s="89"/>
      <c r="S185" s="48">
        <v>2</v>
      </c>
      <c r="T185" s="48">
        <v>1</v>
      </c>
      <c r="U185" s="49">
        <v>0</v>
      </c>
      <c r="V185" s="49">
        <v>0.5</v>
      </c>
      <c r="W185" s="49">
        <v>0</v>
      </c>
      <c r="X185" s="49">
        <v>0.87591</v>
      </c>
      <c r="Y185" s="49">
        <v>0.5</v>
      </c>
      <c r="Z185" s="49">
        <v>0.5</v>
      </c>
      <c r="AA185" s="72">
        <v>185</v>
      </c>
      <c r="AB185" s="72"/>
      <c r="AC185" s="73"/>
      <c r="AD185" s="79" t="s">
        <v>1110</v>
      </c>
      <c r="AE185" s="79">
        <v>104</v>
      </c>
      <c r="AF185" s="79">
        <v>25</v>
      </c>
      <c r="AG185" s="79">
        <v>19</v>
      </c>
      <c r="AH185" s="79">
        <v>3022</v>
      </c>
      <c r="AI185" s="79"/>
      <c r="AJ185" s="79" t="s">
        <v>1279</v>
      </c>
      <c r="AK185" s="79" t="s">
        <v>1396</v>
      </c>
      <c r="AL185" s="79"/>
      <c r="AM185" s="79"/>
      <c r="AN185" s="81">
        <v>43449.88501157407</v>
      </c>
      <c r="AO185" s="79"/>
      <c r="AP185" s="79" t="b">
        <v>1</v>
      </c>
      <c r="AQ185" s="79" t="b">
        <v>0</v>
      </c>
      <c r="AR185" s="79" t="b">
        <v>0</v>
      </c>
      <c r="AS185" s="79"/>
      <c r="AT185" s="79">
        <v>0</v>
      </c>
      <c r="AU185" s="79"/>
      <c r="AV185" s="79" t="b">
        <v>0</v>
      </c>
      <c r="AW185" s="79" t="s">
        <v>1771</v>
      </c>
      <c r="AX185" s="84" t="s">
        <v>1954</v>
      </c>
      <c r="AY185" s="79" t="s">
        <v>66</v>
      </c>
      <c r="AZ185" s="79" t="str">
        <f>REPLACE(INDEX(GroupVertices[Group],MATCH(Vertices[[#This Row],[Vertex]],GroupVertices[Vertex],0)),1,1,"")</f>
        <v>11</v>
      </c>
      <c r="BA185" s="48">
        <v>0</v>
      </c>
      <c r="BB185" s="49">
        <v>0</v>
      </c>
      <c r="BC185" s="48">
        <v>1</v>
      </c>
      <c r="BD185" s="49">
        <v>5.882352941176471</v>
      </c>
      <c r="BE185" s="48">
        <v>0</v>
      </c>
      <c r="BF185" s="49">
        <v>0</v>
      </c>
      <c r="BG185" s="48">
        <v>16</v>
      </c>
      <c r="BH185" s="49">
        <v>94.11764705882354</v>
      </c>
      <c r="BI185" s="48">
        <v>17</v>
      </c>
      <c r="BJ185" s="48"/>
      <c r="BK185" s="48"/>
      <c r="BL185" s="48"/>
      <c r="BM185" s="48"/>
      <c r="BN185" s="48"/>
      <c r="BO185" s="48"/>
      <c r="BP185" s="131" t="s">
        <v>3097</v>
      </c>
      <c r="BQ185" s="131" t="s">
        <v>3115</v>
      </c>
      <c r="BR185" s="131" t="s">
        <v>3209</v>
      </c>
      <c r="BS185" s="131" t="s">
        <v>3209</v>
      </c>
      <c r="BT185" s="2"/>
      <c r="BU185" s="3"/>
      <c r="BV185" s="3"/>
      <c r="BW185" s="3"/>
      <c r="BX185" s="3"/>
    </row>
    <row r="186" spans="1:76" ht="15">
      <c r="A186" s="90" t="s">
        <v>306</v>
      </c>
      <c r="B186" s="91"/>
      <c r="C186" s="91"/>
      <c r="D186" s="92">
        <v>177.84676354029062</v>
      </c>
      <c r="E186" s="93"/>
      <c r="F186" s="104" t="s">
        <v>583</v>
      </c>
      <c r="G186" s="91"/>
      <c r="H186" s="94" t="s">
        <v>306</v>
      </c>
      <c r="I186" s="95"/>
      <c r="J186" s="95"/>
      <c r="K186" s="94" t="s">
        <v>2106</v>
      </c>
      <c r="L186" s="96">
        <v>328.54346103038307</v>
      </c>
      <c r="M186" s="97">
        <v>2343.960205078125</v>
      </c>
      <c r="N186" s="97">
        <v>5000.3701171875</v>
      </c>
      <c r="O186" s="98"/>
      <c r="P186" s="99"/>
      <c r="Q186" s="99"/>
      <c r="R186" s="100"/>
      <c r="S186" s="48">
        <v>0</v>
      </c>
      <c r="T186" s="48">
        <v>3</v>
      </c>
      <c r="U186" s="49">
        <v>372</v>
      </c>
      <c r="V186" s="49">
        <v>0.002639</v>
      </c>
      <c r="W186" s="49">
        <v>0.021895</v>
      </c>
      <c r="X186" s="49">
        <v>1.013885</v>
      </c>
      <c r="Y186" s="49">
        <v>0.16666666666666666</v>
      </c>
      <c r="Z186" s="49">
        <v>0</v>
      </c>
      <c r="AA186" s="101">
        <v>186</v>
      </c>
      <c r="AB186" s="101"/>
      <c r="AC186" s="102"/>
      <c r="AD186" s="79" t="s">
        <v>1111</v>
      </c>
      <c r="AE186" s="79">
        <v>22787</v>
      </c>
      <c r="AF186" s="79">
        <v>23557</v>
      </c>
      <c r="AG186" s="79">
        <v>155124</v>
      </c>
      <c r="AH186" s="79">
        <v>149966</v>
      </c>
      <c r="AI186" s="79"/>
      <c r="AJ186" s="79" t="s">
        <v>1280</v>
      </c>
      <c r="AK186" s="79" t="s">
        <v>1397</v>
      </c>
      <c r="AL186" s="84" t="s">
        <v>1480</v>
      </c>
      <c r="AM186" s="79"/>
      <c r="AN186" s="81">
        <v>40555.20166666667</v>
      </c>
      <c r="AO186" s="84" t="s">
        <v>1639</v>
      </c>
      <c r="AP186" s="79" t="b">
        <v>1</v>
      </c>
      <c r="AQ186" s="79" t="b">
        <v>0</v>
      </c>
      <c r="AR186" s="79" t="b">
        <v>1</v>
      </c>
      <c r="AS186" s="79"/>
      <c r="AT186" s="79">
        <v>26</v>
      </c>
      <c r="AU186" s="84" t="s">
        <v>1640</v>
      </c>
      <c r="AV186" s="79" t="b">
        <v>0</v>
      </c>
      <c r="AW186" s="79" t="s">
        <v>1771</v>
      </c>
      <c r="AX186" s="84" t="s">
        <v>1955</v>
      </c>
      <c r="AY186" s="79" t="s">
        <v>66</v>
      </c>
      <c r="AZ186" s="79" t="str">
        <f>REPLACE(INDEX(GroupVertices[Group],MATCH(Vertices[[#This Row],[Vertex]],GroupVertices[Vertex],0)),1,1,"")</f>
        <v>1</v>
      </c>
      <c r="BA186" s="48">
        <v>5</v>
      </c>
      <c r="BB186" s="49">
        <v>7.8125</v>
      </c>
      <c r="BC186" s="48">
        <v>1</v>
      </c>
      <c r="BD186" s="49">
        <v>1.5625</v>
      </c>
      <c r="BE186" s="48">
        <v>0</v>
      </c>
      <c r="BF186" s="49">
        <v>0</v>
      </c>
      <c r="BG186" s="48">
        <v>58</v>
      </c>
      <c r="BH186" s="49">
        <v>90.625</v>
      </c>
      <c r="BI186" s="48">
        <v>64</v>
      </c>
      <c r="BJ186" s="48" t="s">
        <v>500</v>
      </c>
      <c r="BK186" s="48" t="s">
        <v>500</v>
      </c>
      <c r="BL186" s="48" t="s">
        <v>504</v>
      </c>
      <c r="BM186" s="48" t="s">
        <v>504</v>
      </c>
      <c r="BN186" s="48" t="s">
        <v>3003</v>
      </c>
      <c r="BO186" s="48" t="s">
        <v>3003</v>
      </c>
      <c r="BP186" s="131" t="s">
        <v>3098</v>
      </c>
      <c r="BQ186" s="131" t="s">
        <v>3116</v>
      </c>
      <c r="BR186" s="131" t="s">
        <v>3210</v>
      </c>
      <c r="BS186" s="131" t="s">
        <v>3220</v>
      </c>
      <c r="BT186" s="2"/>
      <c r="BU186" s="3"/>
      <c r="BV186" s="3"/>
      <c r="BW186" s="3"/>
      <c r="BX1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6"/>
    <dataValidation allowBlank="1" showInputMessage="1" promptTitle="Vertex Tooltip" prompt="Enter optional text that will pop up when the mouse is hovered over the vertex." errorTitle="Invalid Vertex Image Key" sqref="K3:K1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6"/>
    <dataValidation allowBlank="1" showInputMessage="1" promptTitle="Vertex Label Fill Color" prompt="To select an optional fill color for the Label shape, right-click and select Select Color on the right-click menu." sqref="I3:I186"/>
    <dataValidation allowBlank="1" showInputMessage="1" promptTitle="Vertex Image File" prompt="Enter the path to an image file.  Hover over the column header for examples." errorTitle="Invalid Vertex Image Key" sqref="F3:F186"/>
    <dataValidation allowBlank="1" showInputMessage="1" promptTitle="Vertex Color" prompt="To select an optional vertex color, right-click and select Select Color on the right-click menu." sqref="B3:B186"/>
    <dataValidation allowBlank="1" showInputMessage="1" promptTitle="Vertex Opacity" prompt="Enter an optional vertex opacity between 0 (transparent) and 100 (opaque)." errorTitle="Invalid Vertex Opacity" error="The optional vertex opacity must be a whole number between 0 and 10." sqref="E3:E186"/>
    <dataValidation type="list" allowBlank="1" showInputMessage="1" showErrorMessage="1" promptTitle="Vertex Shape" prompt="Select an optional vertex shape." errorTitle="Invalid Vertex Shape" error="You have entered an invalid vertex shape.  Try selecting from the drop-down list instead." sqref="C3:C1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6">
      <formula1>ValidVertexLabelPositions</formula1>
    </dataValidation>
    <dataValidation allowBlank="1" showInputMessage="1" showErrorMessage="1" promptTitle="Vertex Name" prompt="Enter the name of the vertex." sqref="A3:A186"/>
  </dataValidations>
  <hyperlinks>
    <hyperlink ref="AL4" r:id="rId1" display="https://t.co/aVcGOnPJRb"/>
    <hyperlink ref="AL5" r:id="rId2" display="https://t.co/OMxB0x7xC5"/>
    <hyperlink ref="AL9" r:id="rId3" display="https://t.co/Mk0Rz778C2"/>
    <hyperlink ref="AL11" r:id="rId4" display="https://t.co/jztVqrP3x5"/>
    <hyperlink ref="AL15" r:id="rId5" display="https://t.co/QKcyy0Yy1D"/>
    <hyperlink ref="AL17" r:id="rId6" display="https://t.co/9hRg65E1El"/>
    <hyperlink ref="AL18" r:id="rId7" display="https://t.co/AA5AUs3oC3"/>
    <hyperlink ref="AL22" r:id="rId8" display="https://t.co/He4w607Ges"/>
    <hyperlink ref="AL24" r:id="rId9" display="https://t.co/BgxDeUKKGK"/>
    <hyperlink ref="AL25" r:id="rId10" display="https://t.co/1nACdkmj17"/>
    <hyperlink ref="AL27" r:id="rId11" display="https://t.co/wnsAiwdgp0"/>
    <hyperlink ref="AL31" r:id="rId12" display="https://t.co/wyOVgSLgBV"/>
    <hyperlink ref="AL33" r:id="rId13" display="http://t.co/Wk218cgv6T"/>
    <hyperlink ref="AL36" r:id="rId14" display="https://t.co/lcTnaxp5EE"/>
    <hyperlink ref="AL37" r:id="rId15" display="https://t.co/LRez78SkoK"/>
    <hyperlink ref="AL40" r:id="rId16" display="https://t.co/XVEXHnQAsv"/>
    <hyperlink ref="AL42" r:id="rId17" display="https://t.co/mVHOxAgvFr"/>
    <hyperlink ref="AL43" r:id="rId18" display="https://t.co/pSUqOF0KpL"/>
    <hyperlink ref="AL47" r:id="rId19" display="https://t.co/UExPr88TDO"/>
    <hyperlink ref="AL50" r:id="rId20" display="https://t.co/88QSmUzMWX"/>
    <hyperlink ref="AL53" r:id="rId21" display="https://t.co/p7dSwLAkcE"/>
    <hyperlink ref="AL54" r:id="rId22" display="https://t.co/1pXmBlQ3NO"/>
    <hyperlink ref="AL59" r:id="rId23" display="https://t.co/eNhMvTGdKP"/>
    <hyperlink ref="AL63" r:id="rId24" display="https://t.co/EvLsQcaz2a"/>
    <hyperlink ref="AL66" r:id="rId25" display="https://t.co/ZOclpBkqbL"/>
    <hyperlink ref="AL67" r:id="rId26" display="http://t.co/8ilvnR5Vk3"/>
    <hyperlink ref="AL68" r:id="rId27" display="https://t.co/R2E4Qn82zG"/>
    <hyperlink ref="AL75" r:id="rId28" display="https://t.co/IxLjEB2zlE"/>
    <hyperlink ref="AL80" r:id="rId29" display="https://t.co/slfYm1U5nD"/>
    <hyperlink ref="AL82" r:id="rId30" display="https://t.co/u5GzrDsUYd"/>
    <hyperlink ref="AL86" r:id="rId31" display="https://t.co/qwXwA18TmI"/>
    <hyperlink ref="AL87" r:id="rId32" display="https://t.co/OaGrX3LWBg"/>
    <hyperlink ref="AL90" r:id="rId33" display="https://t.co/QNk2xZjt3M"/>
    <hyperlink ref="AL94" r:id="rId34" display="https://t.co/BYjH4stRnI"/>
    <hyperlink ref="AL95" r:id="rId35" display="http://t.co/BooKG20lX6"/>
    <hyperlink ref="AL96" r:id="rId36" display="https://t.co/oHfymqBiSQ"/>
    <hyperlink ref="AL97" r:id="rId37" display="http://t.co/IaghNW8Xm2"/>
    <hyperlink ref="AL106" r:id="rId38" display="https://t.co/Ui1N5fPkYw"/>
    <hyperlink ref="AL107" r:id="rId39" display="https://t.co/3mWCnk49Lp"/>
    <hyperlink ref="AL108" r:id="rId40" display="http://t.co/206qyeOcuD"/>
    <hyperlink ref="AL109" r:id="rId41" display="https://t.co/ipaELfqIAB"/>
    <hyperlink ref="AL110" r:id="rId42" display="https://t.co/R5v6IbbOme"/>
    <hyperlink ref="AL111" r:id="rId43" display="http://t.co/Hq7hTYkOPg"/>
    <hyperlink ref="AL112" r:id="rId44" display="http://t.co/ahvuWqicF9"/>
    <hyperlink ref="AL113" r:id="rId45" display="http://t.co/KtNvfeNDMl"/>
    <hyperlink ref="AL114" r:id="rId46" display="https://t.co/KWFMkrEjdY"/>
    <hyperlink ref="AL115" r:id="rId47" display="https://t.co/B4vihbwCGa"/>
    <hyperlink ref="AL116" r:id="rId48" display="https://t.co/yDH5UHquuF"/>
    <hyperlink ref="AL117" r:id="rId49" display="https://t.co/VGut7r2Vg5"/>
    <hyperlink ref="AL118" r:id="rId50" display="https://t.co/5TAF6ijWwt"/>
    <hyperlink ref="AL120" r:id="rId51" display="https://t.co/7YzOCU9EQF"/>
    <hyperlink ref="AL122" r:id="rId52" display="https://t.co/kqVDVfirna"/>
    <hyperlink ref="AL123" r:id="rId53" display="http://t.co/IbL01p7pYJ"/>
    <hyperlink ref="AL124" r:id="rId54" display="https://t.co/4F50lUTrMs"/>
    <hyperlink ref="AL125" r:id="rId55" display="https://t.co/dw6KEYQThe"/>
    <hyperlink ref="AL126" r:id="rId56" display="https://t.co/BtKfTKRCOR"/>
    <hyperlink ref="AL127" r:id="rId57" display="https://t.co/8Vw6E2f47h"/>
    <hyperlink ref="AL128" r:id="rId58" display="https://t.co/uxaSLX8uQ7"/>
    <hyperlink ref="AL129" r:id="rId59" display="http://t.co/GuxzbHZNq7"/>
    <hyperlink ref="AL132" r:id="rId60" display="https://t.co/C5bUW9CqVW"/>
    <hyperlink ref="AL138" r:id="rId61" display="http://t.co/foE2kbkkuF"/>
    <hyperlink ref="AL139" r:id="rId62" display="http://t.co/ywobwAWcw7"/>
    <hyperlink ref="AL140" r:id="rId63" display="https://t.co/u90MZw029P"/>
    <hyperlink ref="AL143" r:id="rId64" display="http://t.co/RhQmlDRYeX"/>
    <hyperlink ref="AL144" r:id="rId65" display="http://t.co/ELPOJVqYW6"/>
    <hyperlink ref="AL145" r:id="rId66" display="https://t.co/8uFoI6Jr6V"/>
    <hyperlink ref="AL146" r:id="rId67" display="https://t.co/tnTL0G3RyV"/>
    <hyperlink ref="AL147" r:id="rId68" display="https://t.co/MzezxdC3gF"/>
    <hyperlink ref="AL149" r:id="rId69" display="http://t.co/Qm63X0SkBe"/>
    <hyperlink ref="AL150" r:id="rId70" display="https://t.co/zmdUWWUOdt"/>
    <hyperlink ref="AL151" r:id="rId71" display="https://t.co/0w2J21eLyW"/>
    <hyperlink ref="AL153" r:id="rId72" display="https://t.co/8husIvxG4z"/>
    <hyperlink ref="AL160" r:id="rId73" display="https://t.co/cc76MbgtYe"/>
    <hyperlink ref="AL163" r:id="rId74" display="https://t.co/jYUtdau4SV"/>
    <hyperlink ref="AL165" r:id="rId75" display="https://t.co/6dwP3i9DYM"/>
    <hyperlink ref="AL168" r:id="rId76" display="https://t.co/Sdi2ckdk3V"/>
    <hyperlink ref="AL174" r:id="rId77" display="https://t.co/Z73is4fJ3x"/>
    <hyperlink ref="AL175" r:id="rId78" display="http://t.co/knlFvfwxkf"/>
    <hyperlink ref="AL176" r:id="rId79" display="http://t.co/WmezsgSsTd"/>
    <hyperlink ref="AL181" r:id="rId80" display="https://t.co/G1pcuMZ6RI"/>
    <hyperlink ref="AL183" r:id="rId81" display="https://t.co/twxHxOtlG0"/>
    <hyperlink ref="AL184" r:id="rId82" display="http://t.co/Y8vrrbcZoH"/>
    <hyperlink ref="AL186" r:id="rId83" display="https://t.co/6WoHsLbsCS"/>
    <hyperlink ref="AO3" r:id="rId84" display="https://pbs.twimg.com/profile_banners/923922137714327554/1546708182"/>
    <hyperlink ref="AO4" r:id="rId85" display="https://pbs.twimg.com/profile_banners/83795099/1554460944"/>
    <hyperlink ref="AO5" r:id="rId86" display="https://pbs.twimg.com/profile_banners/25073877/1560920145"/>
    <hyperlink ref="AO6" r:id="rId87" display="https://pbs.twimg.com/profile_banners/3369795502/1513396026"/>
    <hyperlink ref="AO9" r:id="rId88" display="https://pbs.twimg.com/profile_banners/853736260397084674/1492399470"/>
    <hyperlink ref="AO10" r:id="rId89" display="https://pbs.twimg.com/profile_banners/27952164/1357820900"/>
    <hyperlink ref="AO11" r:id="rId90" display="https://pbs.twimg.com/profile_banners/15764644/1522022108"/>
    <hyperlink ref="AO12" r:id="rId91" display="https://pbs.twimg.com/profile_banners/577560369/1566160393"/>
    <hyperlink ref="AO13" r:id="rId92" display="https://pbs.twimg.com/profile_banners/746147605877489668/1509114073"/>
    <hyperlink ref="AO14" r:id="rId93" display="https://pbs.twimg.com/profile_banners/474150376/1551128949"/>
    <hyperlink ref="AO15" r:id="rId94" display="https://pbs.twimg.com/profile_banners/331039469/1515548965"/>
    <hyperlink ref="AO16" r:id="rId95" display="https://pbs.twimg.com/profile_banners/2759295654/1416917181"/>
    <hyperlink ref="AO17" r:id="rId96" display="https://pbs.twimg.com/profile_banners/952139758427402240/1518625981"/>
    <hyperlink ref="AO18" r:id="rId97" display="https://pbs.twimg.com/profile_banners/804410408022851584/1559850805"/>
    <hyperlink ref="AO20" r:id="rId98" display="https://pbs.twimg.com/profile_banners/1152267329675366401/1564532122"/>
    <hyperlink ref="AO21" r:id="rId99" display="https://pbs.twimg.com/profile_banners/3246272228/1548464125"/>
    <hyperlink ref="AO22" r:id="rId100" display="https://pbs.twimg.com/profile_banners/2315698776/1492740064"/>
    <hyperlink ref="AO23" r:id="rId101" display="https://pbs.twimg.com/profile_banners/114806561/1566428750"/>
    <hyperlink ref="AO24" r:id="rId102" display="https://pbs.twimg.com/profile_banners/3223426134/1552347349"/>
    <hyperlink ref="AO27" r:id="rId103" display="https://pbs.twimg.com/profile_banners/329739319/1418644605"/>
    <hyperlink ref="AO28" r:id="rId104" display="https://pbs.twimg.com/profile_banners/550182903/1561049530"/>
    <hyperlink ref="AO29" r:id="rId105" display="https://pbs.twimg.com/profile_banners/471672239/1555590586"/>
    <hyperlink ref="AO30" r:id="rId106" display="https://pbs.twimg.com/profile_banners/52544275/1482433261"/>
    <hyperlink ref="AO31" r:id="rId107" display="https://pbs.twimg.com/profile_banners/822215673812119553/1553098760"/>
    <hyperlink ref="AO32" r:id="rId108" display="https://pbs.twimg.com/profile_banners/69986363/1545420948"/>
    <hyperlink ref="AO34" r:id="rId109" display="https://pbs.twimg.com/profile_banners/944526255818493953/1514028404"/>
    <hyperlink ref="AO35" r:id="rId110" display="https://pbs.twimg.com/profile_banners/2310546212/1492745356"/>
    <hyperlink ref="AO36" r:id="rId111" display="https://pbs.twimg.com/profile_banners/15207668/1516663124"/>
    <hyperlink ref="AO37" r:id="rId112" display="https://pbs.twimg.com/profile_banners/14344823/1565620522"/>
    <hyperlink ref="AO38" r:id="rId113" display="https://pbs.twimg.com/profile_banners/787736606195277824/1487696296"/>
    <hyperlink ref="AO39" r:id="rId114" display="https://pbs.twimg.com/profile_banners/1119493865529073664/1565613485"/>
    <hyperlink ref="AO40" r:id="rId115" display="https://pbs.twimg.com/profile_banners/728093446334877697/1554444799"/>
    <hyperlink ref="AO41" r:id="rId116" display="https://pbs.twimg.com/profile_banners/966039162452430851/1548374572"/>
    <hyperlink ref="AO42" r:id="rId117" display="https://pbs.twimg.com/profile_banners/634429167/1563858006"/>
    <hyperlink ref="AO43" r:id="rId118" display="https://pbs.twimg.com/profile_banners/896258742/1491873411"/>
    <hyperlink ref="AO44" r:id="rId119" display="https://pbs.twimg.com/profile_banners/3009028587/1531707906"/>
    <hyperlink ref="AO45" r:id="rId120" display="https://pbs.twimg.com/profile_banners/19131331/1539658216"/>
    <hyperlink ref="AO46" r:id="rId121" display="https://pbs.twimg.com/profile_banners/864308023141048321/1541178278"/>
    <hyperlink ref="AO47" r:id="rId122" display="https://pbs.twimg.com/profile_banners/732980827/1554339473"/>
    <hyperlink ref="AO49" r:id="rId123" display="https://pbs.twimg.com/profile_banners/34627140/1384717834"/>
    <hyperlink ref="AO50" r:id="rId124" display="https://pbs.twimg.com/profile_banners/261749735/1563469188"/>
    <hyperlink ref="AO51" r:id="rId125" display="https://pbs.twimg.com/profile_banners/2732784567/1565403516"/>
    <hyperlink ref="AO52" r:id="rId126" display="https://pbs.twimg.com/profile_banners/4236806414/1450905931"/>
    <hyperlink ref="AO53" r:id="rId127" display="https://pbs.twimg.com/profile_banners/817661098988019712/1563879746"/>
    <hyperlink ref="AO54" r:id="rId128" display="https://pbs.twimg.com/profile_banners/468646961/1554587850"/>
    <hyperlink ref="AO55" r:id="rId129" display="https://pbs.twimg.com/profile_banners/2245825146/1554656166"/>
    <hyperlink ref="AO56" r:id="rId130" display="https://pbs.twimg.com/profile_banners/3424489361/1551279358"/>
    <hyperlink ref="AO58" r:id="rId131" display="https://pbs.twimg.com/profile_banners/15995652/1524627342"/>
    <hyperlink ref="AO59" r:id="rId132" display="https://pbs.twimg.com/profile_banners/232901331/1548899037"/>
    <hyperlink ref="AO60" r:id="rId133" display="https://pbs.twimg.com/profile_banners/1156995918689910784/1566362325"/>
    <hyperlink ref="AO61" r:id="rId134" display="https://pbs.twimg.com/profile_banners/228860379/1558311671"/>
    <hyperlink ref="AO62" r:id="rId135" display="https://pbs.twimg.com/profile_banners/2527004532/1566467553"/>
    <hyperlink ref="AO63" r:id="rId136" display="https://pbs.twimg.com/profile_banners/2330662620/1467244879"/>
    <hyperlink ref="AO64" r:id="rId137" display="https://pbs.twimg.com/profile_banners/1123568178582495233/1556723293"/>
    <hyperlink ref="AO65" r:id="rId138" display="https://pbs.twimg.com/profile_banners/2991505119/1423810712"/>
    <hyperlink ref="AO66" r:id="rId139" display="https://pbs.twimg.com/profile_banners/144880017/1528697853"/>
    <hyperlink ref="AO67" r:id="rId140" display="https://pbs.twimg.com/profile_banners/409170134/1448229776"/>
    <hyperlink ref="AO68" r:id="rId141" display="https://pbs.twimg.com/profile_banners/35510801/1547784700"/>
    <hyperlink ref="AO69" r:id="rId142" display="https://pbs.twimg.com/profile_banners/872460123125448704/1500435076"/>
    <hyperlink ref="AO70" r:id="rId143" display="https://pbs.twimg.com/profile_banners/1115920015352528896/1565887884"/>
    <hyperlink ref="AO72" r:id="rId144" display="https://pbs.twimg.com/profile_banners/917091007161913344/1527465070"/>
    <hyperlink ref="AO74" r:id="rId145" display="https://pbs.twimg.com/profile_banners/1052650692286894080/1561842949"/>
    <hyperlink ref="AO75" r:id="rId146" display="https://pbs.twimg.com/profile_banners/822215679726100480/1549425227"/>
    <hyperlink ref="AO76" r:id="rId147" display="https://pbs.twimg.com/profile_banners/70132768/1543892085"/>
    <hyperlink ref="AO78" r:id="rId148" display="https://pbs.twimg.com/profile_banners/785678855138791424/1546642456"/>
    <hyperlink ref="AO79" r:id="rId149" display="https://pbs.twimg.com/profile_banners/1078094414/1411215286"/>
    <hyperlink ref="AO80" r:id="rId150" display="https://pbs.twimg.com/profile_banners/326345834/1529656478"/>
    <hyperlink ref="AO81" r:id="rId151" display="https://pbs.twimg.com/profile_banners/3522204795/1550470565"/>
    <hyperlink ref="AO82" r:id="rId152" display="https://pbs.twimg.com/profile_banners/721811863105773569/1524477286"/>
    <hyperlink ref="AO83" r:id="rId153" display="https://pbs.twimg.com/profile_banners/1108384866314399747/1553364419"/>
    <hyperlink ref="AO84" r:id="rId154" display="https://pbs.twimg.com/profile_banners/754845211176554496/1469375438"/>
    <hyperlink ref="AO85" r:id="rId155" display="https://pbs.twimg.com/profile_banners/1674315427/1527491699"/>
    <hyperlink ref="AO86" r:id="rId156" display="https://pbs.twimg.com/profile_banners/274891222/1497496957"/>
    <hyperlink ref="AO87" r:id="rId157" display="https://pbs.twimg.com/profile_banners/903377622/1557260210"/>
    <hyperlink ref="AO88" r:id="rId158" display="https://pbs.twimg.com/profile_banners/766334802/1506567751"/>
    <hyperlink ref="AO89" r:id="rId159" display="https://pbs.twimg.com/profile_banners/45596329/1486691613"/>
    <hyperlink ref="AO90" r:id="rId160" display="https://pbs.twimg.com/profile_banners/18659129/1562558734"/>
    <hyperlink ref="AO91" r:id="rId161" display="https://pbs.twimg.com/profile_banners/1072271609950556160/1557456574"/>
    <hyperlink ref="AO92" r:id="rId162" display="https://pbs.twimg.com/profile_banners/248921706/1445057046"/>
    <hyperlink ref="AO93" r:id="rId163" display="https://pbs.twimg.com/profile_banners/33235771/1458163788"/>
    <hyperlink ref="AO94" r:id="rId164" display="https://pbs.twimg.com/profile_banners/138203134/1511815660"/>
    <hyperlink ref="AO95" r:id="rId165" display="https://pbs.twimg.com/profile_banners/1872999342/1398896175"/>
    <hyperlink ref="AO96" r:id="rId166" display="https://pbs.twimg.com/profile_banners/722793491059769344/1563997541"/>
    <hyperlink ref="AO97" r:id="rId167" display="https://pbs.twimg.com/profile_banners/759251/1564637377"/>
    <hyperlink ref="AO98" r:id="rId168" display="https://pbs.twimg.com/profile_banners/152284057/1521618904"/>
    <hyperlink ref="AO100" r:id="rId169" display="https://pbs.twimg.com/profile_banners/1152385409323864066/1565029608"/>
    <hyperlink ref="AO101" r:id="rId170" display="https://pbs.twimg.com/profile_banners/549700222/1565574726"/>
    <hyperlink ref="AO102" r:id="rId171" display="https://pbs.twimg.com/profile_banners/32815429/1464804432"/>
    <hyperlink ref="AO103" r:id="rId172" display="https://pbs.twimg.com/profile_banners/25445772/1518656009"/>
    <hyperlink ref="AO104" r:id="rId173" display="https://pbs.twimg.com/profile_banners/2307144349/1409824977"/>
    <hyperlink ref="AO105" r:id="rId174" display="https://pbs.twimg.com/profile_banners/1091759969832030208/1560890565"/>
    <hyperlink ref="AO106" r:id="rId175" display="https://pbs.twimg.com/profile_banners/91882544/1540936118"/>
    <hyperlink ref="AO107" r:id="rId176" display="https://pbs.twimg.com/profile_banners/39308549/1563469601"/>
    <hyperlink ref="AO108" r:id="rId177" display="https://pbs.twimg.com/profile_banners/203226736/1538844734"/>
    <hyperlink ref="AO109" r:id="rId178" display="https://pbs.twimg.com/profile_banners/292929271/1565025777"/>
    <hyperlink ref="AO110" r:id="rId179" display="https://pbs.twimg.com/profile_banners/21619519/1565657360"/>
    <hyperlink ref="AO111" r:id="rId180" display="https://pbs.twimg.com/profile_banners/2467791/1469484132"/>
    <hyperlink ref="AO112" r:id="rId181" display="https://pbs.twimg.com/profile_banners/807095/1566184245"/>
    <hyperlink ref="AO114" r:id="rId182" display="https://pbs.twimg.com/profile_banners/13850422/1503504077"/>
    <hyperlink ref="AO115" r:id="rId183" display="https://pbs.twimg.com/profile_banners/28785486/1505493568"/>
    <hyperlink ref="AO116" r:id="rId184" display="https://pbs.twimg.com/profile_banners/26585095/1557174273"/>
    <hyperlink ref="AO117" r:id="rId185" display="https://pbs.twimg.com/profile_banners/15012486/1559749831"/>
    <hyperlink ref="AO118" r:id="rId186" display="https://pbs.twimg.com/profile_banners/2836421/1562086301"/>
    <hyperlink ref="AO120" r:id="rId187" display="https://pbs.twimg.com/profile_banners/1586195959/1559567384"/>
    <hyperlink ref="AO121" r:id="rId188" display="https://pbs.twimg.com/profile_banners/2844869322/1541966458"/>
    <hyperlink ref="AO122" r:id="rId189" display="https://pbs.twimg.com/profile_banners/24913074/1558543616"/>
    <hyperlink ref="AO123" r:id="rId190" display="https://pbs.twimg.com/profile_banners/30354991/1553004657"/>
    <hyperlink ref="AO124" r:id="rId191" display="https://pbs.twimg.com/profile_banners/15808765/1555597754"/>
    <hyperlink ref="AO125" r:id="rId192" display="https://pbs.twimg.com/profile_banners/467823431/1414444613"/>
    <hyperlink ref="AO126" r:id="rId193" display="https://pbs.twimg.com/profile_banners/357606935/1549675771"/>
    <hyperlink ref="AO127" r:id="rId194" display="https://pbs.twimg.com/profile_banners/17494010/1522865010"/>
    <hyperlink ref="AO128" r:id="rId195" display="https://pbs.twimg.com/profile_banners/29501253/1547736718"/>
    <hyperlink ref="AO129" r:id="rId196" display="https://pbs.twimg.com/profile_banners/635608354/1450224132"/>
    <hyperlink ref="AO130" r:id="rId197" display="https://pbs.twimg.com/profile_banners/802978381184823297/1566071185"/>
    <hyperlink ref="AO131" r:id="rId198" display="https://pbs.twimg.com/profile_banners/34521565/1458077413"/>
    <hyperlink ref="AO132" r:id="rId199" display="https://pbs.twimg.com/profile_banners/264501955/1522786114"/>
    <hyperlink ref="AO134" r:id="rId200" display="https://pbs.twimg.com/profile_banners/560661427/1539707363"/>
    <hyperlink ref="AO135" r:id="rId201" display="https://pbs.twimg.com/profile_banners/855160665476124674/1554362494"/>
    <hyperlink ref="AO137" r:id="rId202" display="https://pbs.twimg.com/profile_banners/24695570/1410483868"/>
    <hyperlink ref="AO138" r:id="rId203" display="https://pbs.twimg.com/profile_banners/85868343/1544763462"/>
    <hyperlink ref="AO139" r:id="rId204" display="https://pbs.twimg.com/profile_banners/65422342/1447674773"/>
    <hyperlink ref="AO140" r:id="rId205" display="https://pbs.twimg.com/profile_banners/39986021/1565014217"/>
    <hyperlink ref="AO141" r:id="rId206" display="https://pbs.twimg.com/profile_banners/707808476844654594/1538391294"/>
    <hyperlink ref="AO142" r:id="rId207" display="https://pbs.twimg.com/profile_banners/1073110441948274688/1546420146"/>
    <hyperlink ref="AO143" r:id="rId208" display="https://pbs.twimg.com/profile_banners/2888586748/1551863554"/>
    <hyperlink ref="AO144" r:id="rId209" display="https://pbs.twimg.com/profile_banners/2831814903/1565784574"/>
    <hyperlink ref="AO145" r:id="rId210" display="https://pbs.twimg.com/profile_banners/19288807/1511164585"/>
    <hyperlink ref="AO146" r:id="rId211" display="https://pbs.twimg.com/profile_banners/4257209356/1561050386"/>
    <hyperlink ref="AO147" r:id="rId212" display="https://pbs.twimg.com/profile_banners/785745367874752516/1536909152"/>
    <hyperlink ref="AO148" r:id="rId213" display="https://pbs.twimg.com/profile_banners/770242720099074048/1566213466"/>
    <hyperlink ref="AO149" r:id="rId214" display="https://pbs.twimg.com/profile_banners/2765824141/1565342267"/>
    <hyperlink ref="AO150" r:id="rId215" display="https://pbs.twimg.com/profile_banners/472830024/1561722363"/>
    <hyperlink ref="AO151" r:id="rId216" display="https://pbs.twimg.com/profile_banners/1142185061439197186/1564092627"/>
    <hyperlink ref="AO152" r:id="rId217" display="https://pbs.twimg.com/profile_banners/53647931/1501636254"/>
    <hyperlink ref="AO153" r:id="rId218" display="https://pbs.twimg.com/profile_banners/800736528586534912/1538284292"/>
    <hyperlink ref="AO154" r:id="rId219" display="https://pbs.twimg.com/profile_banners/1140911602415362049/1560849584"/>
    <hyperlink ref="AO155" r:id="rId220" display="https://pbs.twimg.com/profile_banners/822078666/1554674725"/>
    <hyperlink ref="AO158" r:id="rId221" display="https://pbs.twimg.com/profile_banners/3301847203/1556356020"/>
    <hyperlink ref="AO159" r:id="rId222" display="https://pbs.twimg.com/profile_banners/1004035314879549440/1562079319"/>
    <hyperlink ref="AO160" r:id="rId223" display="https://pbs.twimg.com/profile_banners/192935052/1516861092"/>
    <hyperlink ref="AO161" r:id="rId224" display="https://pbs.twimg.com/profile_banners/2902466997/1545239217"/>
    <hyperlink ref="AO162" r:id="rId225" display="https://pbs.twimg.com/profile_banners/628681061/1443615358"/>
    <hyperlink ref="AO163" r:id="rId226" display="https://pbs.twimg.com/profile_banners/18089606/1398236844"/>
    <hyperlink ref="AO164" r:id="rId227" display="https://pbs.twimg.com/profile_banners/1140782866349121536/1565386440"/>
    <hyperlink ref="AO168" r:id="rId228" display="https://pbs.twimg.com/profile_banners/54710888/1537724437"/>
    <hyperlink ref="AO169" r:id="rId229" display="https://pbs.twimg.com/profile_banners/238914673/1565576544"/>
    <hyperlink ref="AO170" r:id="rId230" display="https://pbs.twimg.com/profile_banners/2874772837/1547433351"/>
    <hyperlink ref="AO171" r:id="rId231" display="https://pbs.twimg.com/profile_banners/1014577742300483584/1537958805"/>
    <hyperlink ref="AO173" r:id="rId232" display="https://pbs.twimg.com/profile_banners/60891155/1562285712"/>
    <hyperlink ref="AO174" r:id="rId233" display="https://pbs.twimg.com/profile_banners/14173315/1564408207"/>
    <hyperlink ref="AO175" r:id="rId234" display="https://pbs.twimg.com/profile_banners/2768501/1558315597"/>
    <hyperlink ref="AO176" r:id="rId235" display="https://pbs.twimg.com/profile_banners/145415756/1526102455"/>
    <hyperlink ref="AO178" r:id="rId236" display="https://pbs.twimg.com/profile_banners/80888986/1513203022"/>
    <hyperlink ref="AO179" r:id="rId237" display="https://pbs.twimg.com/profile_banners/166163836/1419089856"/>
    <hyperlink ref="AO181" r:id="rId238" display="https://pbs.twimg.com/profile_banners/555221096/1565034106"/>
    <hyperlink ref="AO182" r:id="rId239" display="https://pbs.twimg.com/profile_banners/706616497771139072/1469543167"/>
    <hyperlink ref="AO183" r:id="rId240" display="https://pbs.twimg.com/profile_banners/29821842/1561733234"/>
    <hyperlink ref="AO184" r:id="rId241" display="https://pbs.twimg.com/profile_banners/179571631/1454920772"/>
    <hyperlink ref="AO186" r:id="rId242" display="https://pbs.twimg.com/profile_banners/237140311/1529003907"/>
    <hyperlink ref="AU4" r:id="rId243" display="http://abs.twimg.com/images/themes/theme1/bg.png"/>
    <hyperlink ref="AU5" r:id="rId244" display="http://abs.twimg.com/images/themes/theme1/bg.png"/>
    <hyperlink ref="AU6" r:id="rId245" display="http://abs.twimg.com/images/themes/theme1/bg.png"/>
    <hyperlink ref="AU8" r:id="rId246" display="http://abs.twimg.com/images/themes/theme10/bg.gif"/>
    <hyperlink ref="AU9" r:id="rId247" display="http://abs.twimg.com/images/themes/theme1/bg.png"/>
    <hyperlink ref="AU10" r:id="rId248" display="http://abs.twimg.com/images/themes/theme8/bg.gif"/>
    <hyperlink ref="AU11" r:id="rId249" display="http://abs.twimg.com/images/themes/theme1/bg.png"/>
    <hyperlink ref="AU12" r:id="rId250" display="http://abs.twimg.com/images/themes/theme1/bg.png"/>
    <hyperlink ref="AU14" r:id="rId251" display="http://abs.twimg.com/images/themes/theme1/bg.png"/>
    <hyperlink ref="AU15" r:id="rId252" display="http://abs.twimg.com/images/themes/theme1/bg.png"/>
    <hyperlink ref="AU16" r:id="rId253" display="http://abs.twimg.com/images/themes/theme1/bg.png"/>
    <hyperlink ref="AU18" r:id="rId254" display="http://abs.twimg.com/images/themes/theme1/bg.png"/>
    <hyperlink ref="AU19" r:id="rId255" display="http://abs.twimg.com/images/themes/theme1/bg.png"/>
    <hyperlink ref="AU21" r:id="rId256" display="http://abs.twimg.com/images/themes/theme1/bg.png"/>
    <hyperlink ref="AU22" r:id="rId257" display="http://abs.twimg.com/images/themes/theme1/bg.png"/>
    <hyperlink ref="AU23" r:id="rId258" display="http://abs.twimg.com/images/themes/theme14/bg.gif"/>
    <hyperlink ref="AU24" r:id="rId259" display="http://abs.twimg.com/images/themes/theme1/bg.png"/>
    <hyperlink ref="AU25" r:id="rId260" display="http://abs.twimg.com/images/themes/theme1/bg.png"/>
    <hyperlink ref="AU26" r:id="rId261" display="http://abs.twimg.com/images/themes/theme1/bg.png"/>
    <hyperlink ref="AU27" r:id="rId262" display="http://abs.twimg.com/images/themes/theme13/bg.gif"/>
    <hyperlink ref="AU28" r:id="rId263" display="http://abs.twimg.com/images/themes/theme1/bg.png"/>
    <hyperlink ref="AU29" r:id="rId264" display="http://abs.twimg.com/images/themes/theme1/bg.png"/>
    <hyperlink ref="AU30" r:id="rId265" display="http://abs.twimg.com/images/themes/theme1/bg.png"/>
    <hyperlink ref="AU32" r:id="rId266" display="http://abs.twimg.com/images/themes/theme1/bg.png"/>
    <hyperlink ref="AU33" r:id="rId267" display="http://abs.twimg.com/images/themes/theme1/bg.png"/>
    <hyperlink ref="AU34" r:id="rId268" display="http://abs.twimg.com/images/themes/theme1/bg.png"/>
    <hyperlink ref="AU35" r:id="rId269" display="http://abs.twimg.com/images/themes/theme1/bg.png"/>
    <hyperlink ref="AU36" r:id="rId270" display="http://abs.twimg.com/images/themes/theme1/bg.png"/>
    <hyperlink ref="AU37" r:id="rId271" display="http://abs.twimg.com/images/themes/theme1/bg.png"/>
    <hyperlink ref="AU38" r:id="rId272" display="http://abs.twimg.com/images/themes/theme1/bg.png"/>
    <hyperlink ref="AU40" r:id="rId273" display="http://abs.twimg.com/images/themes/theme1/bg.png"/>
    <hyperlink ref="AU42" r:id="rId274" display="http://abs.twimg.com/images/themes/theme1/bg.png"/>
    <hyperlink ref="AU43" r:id="rId275" display="http://abs.twimg.com/images/themes/theme1/bg.png"/>
    <hyperlink ref="AU44" r:id="rId276" display="http://abs.twimg.com/images/themes/theme6/bg.gif"/>
    <hyperlink ref="AU45" r:id="rId277" display="http://abs.twimg.com/images/themes/theme15/bg.png"/>
    <hyperlink ref="AU47" r:id="rId278" display="http://abs.twimg.com/images/themes/theme7/bg.gif"/>
    <hyperlink ref="AU49" r:id="rId279" display="http://abs.twimg.com/images/themes/theme7/bg.gif"/>
    <hyperlink ref="AU50" r:id="rId280" display="http://abs.twimg.com/images/themes/theme14/bg.gif"/>
    <hyperlink ref="AU51" r:id="rId281" display="http://abs.twimg.com/images/themes/theme1/bg.png"/>
    <hyperlink ref="AU52" r:id="rId282" display="http://abs.twimg.com/images/themes/theme1/bg.png"/>
    <hyperlink ref="AU54" r:id="rId283" display="http://abs.twimg.com/images/themes/theme16/bg.gif"/>
    <hyperlink ref="AU55" r:id="rId284" display="http://abs.twimg.com/images/themes/theme1/bg.png"/>
    <hyperlink ref="AU56" r:id="rId285" display="http://abs.twimg.com/images/themes/theme1/bg.png"/>
    <hyperlink ref="AU57" r:id="rId286" display="http://abs.twimg.com/images/themes/theme1/bg.png"/>
    <hyperlink ref="AU58" r:id="rId287" display="http://abs.twimg.com/images/themes/theme1/bg.png"/>
    <hyperlink ref="AU59" r:id="rId288" display="http://abs.twimg.com/images/themes/theme1/bg.png"/>
    <hyperlink ref="AU61" r:id="rId289" display="http://abs.twimg.com/images/themes/theme13/bg.gif"/>
    <hyperlink ref="AU62" r:id="rId290" display="http://abs.twimg.com/images/themes/theme11/bg.gif"/>
    <hyperlink ref="AU63" r:id="rId291" display="http://abs.twimg.com/images/themes/theme1/bg.png"/>
    <hyperlink ref="AU65" r:id="rId292" display="http://abs.twimg.com/images/themes/theme1/bg.png"/>
    <hyperlink ref="AU66" r:id="rId293" display="http://abs.twimg.com/images/themes/theme1/bg.png"/>
    <hyperlink ref="AU67" r:id="rId294" display="http://abs.twimg.com/images/themes/theme1/bg.png"/>
    <hyperlink ref="AU68" r:id="rId295" display="http://abs.twimg.com/images/themes/theme1/bg.png"/>
    <hyperlink ref="AU69" r:id="rId296" display="http://abs.twimg.com/images/themes/theme1/bg.png"/>
    <hyperlink ref="AU73" r:id="rId297" display="http://abs.twimg.com/images/themes/theme1/bg.png"/>
    <hyperlink ref="AU74" r:id="rId298" display="http://abs.twimg.com/images/themes/theme1/bg.png"/>
    <hyperlink ref="AU76" r:id="rId299" display="http://abs.twimg.com/images/themes/theme1/bg.png"/>
    <hyperlink ref="AU79" r:id="rId300" display="http://abs.twimg.com/images/themes/theme1/bg.png"/>
    <hyperlink ref="AU80" r:id="rId301" display="http://abs.twimg.com/images/themes/theme1/bg.png"/>
    <hyperlink ref="AU81" r:id="rId302" display="http://abs.twimg.com/images/themes/theme1/bg.png"/>
    <hyperlink ref="AU84" r:id="rId303" display="http://abs.twimg.com/images/themes/theme1/bg.png"/>
    <hyperlink ref="AU85" r:id="rId304" display="http://abs.twimg.com/images/themes/theme1/bg.png"/>
    <hyperlink ref="AU86" r:id="rId305" display="http://abs.twimg.com/images/themes/theme1/bg.png"/>
    <hyperlink ref="AU87" r:id="rId306" display="http://abs.twimg.com/images/themes/theme14/bg.gif"/>
    <hyperlink ref="AU88" r:id="rId307" display="http://abs.twimg.com/images/themes/theme1/bg.png"/>
    <hyperlink ref="AU89" r:id="rId308" display="http://abs.twimg.com/images/themes/theme1/bg.png"/>
    <hyperlink ref="AU90" r:id="rId309" display="http://abs.twimg.com/images/themes/theme1/bg.png"/>
    <hyperlink ref="AU92" r:id="rId310" display="http://abs.twimg.com/images/themes/theme1/bg.png"/>
    <hyperlink ref="AU93" r:id="rId311" display="http://abs.twimg.com/images/themes/theme1/bg.png"/>
    <hyperlink ref="AU94" r:id="rId312" display="http://abs.twimg.com/images/themes/theme1/bg.png"/>
    <hyperlink ref="AU95" r:id="rId313" display="http://abs.twimg.com/images/themes/theme1/bg.png"/>
    <hyperlink ref="AU96" r:id="rId314" display="http://abs.twimg.com/images/themes/theme1/bg.png"/>
    <hyperlink ref="AU97" r:id="rId315" display="http://abs.twimg.com/images/themes/theme1/bg.png"/>
    <hyperlink ref="AU98" r:id="rId316" display="http://abs.twimg.com/images/themes/theme1/bg.png"/>
    <hyperlink ref="AU99" r:id="rId317" display="http://abs.twimg.com/images/themes/theme1/bg.png"/>
    <hyperlink ref="AU101" r:id="rId318" display="http://abs.twimg.com/images/themes/theme1/bg.png"/>
    <hyperlink ref="AU102" r:id="rId319" display="http://abs.twimg.com/images/themes/theme5/bg.gif"/>
    <hyperlink ref="AU103" r:id="rId320" display="http://abs.twimg.com/images/themes/theme10/bg.gif"/>
    <hyperlink ref="AU104" r:id="rId321" display="http://abs.twimg.com/images/themes/theme1/bg.png"/>
    <hyperlink ref="AU106" r:id="rId322" display="http://abs.twimg.com/images/themes/theme16/bg.gif"/>
    <hyperlink ref="AU107" r:id="rId323" display="http://abs.twimg.com/images/themes/theme1/bg.png"/>
    <hyperlink ref="AU108" r:id="rId324" display="http://abs.twimg.com/images/themes/theme9/bg.gif"/>
    <hyperlink ref="AU109" r:id="rId325" display="http://abs.twimg.com/images/themes/theme1/bg.png"/>
    <hyperlink ref="AU110" r:id="rId326" display="http://abs.twimg.com/images/themes/theme6/bg.gif"/>
    <hyperlink ref="AU111" r:id="rId327" display="http://abs.twimg.com/images/themes/theme1/bg.png"/>
    <hyperlink ref="AU112" r:id="rId328" display="http://abs.twimg.com/images/themes/theme14/bg.gif"/>
    <hyperlink ref="AU113" r:id="rId329" display="http://abs.twimg.com/images/themes/theme1/bg.png"/>
    <hyperlink ref="AU114" r:id="rId330" display="http://abs.twimg.com/images/themes/theme1/bg.png"/>
    <hyperlink ref="AU115" r:id="rId331" display="http://abs.twimg.com/images/themes/theme1/bg.png"/>
    <hyperlink ref="AU116" r:id="rId332" display="http://abs.twimg.com/images/themes/theme1/bg.png"/>
    <hyperlink ref="AU117" r:id="rId333" display="http://abs.twimg.com/images/themes/theme1/bg.png"/>
    <hyperlink ref="AU118" r:id="rId334" display="http://abs.twimg.com/images/themes/theme1/bg.png"/>
    <hyperlink ref="AU119" r:id="rId335" display="http://abs.twimg.com/images/themes/theme4/bg.gif"/>
    <hyperlink ref="AU120" r:id="rId336" display="http://abs.twimg.com/images/themes/theme1/bg.png"/>
    <hyperlink ref="AU121" r:id="rId337" display="http://abs.twimg.com/images/themes/theme1/bg.png"/>
    <hyperlink ref="AU122" r:id="rId338" display="http://abs.twimg.com/images/themes/theme1/bg.png"/>
    <hyperlink ref="AU123" r:id="rId339" display="http://abs.twimg.com/images/themes/theme8/bg.gif"/>
    <hyperlink ref="AU124" r:id="rId340" display="http://abs.twimg.com/images/themes/theme1/bg.png"/>
    <hyperlink ref="AU125" r:id="rId341" display="http://abs.twimg.com/images/themes/theme15/bg.png"/>
    <hyperlink ref="AU126" r:id="rId342" display="http://abs.twimg.com/images/themes/theme1/bg.png"/>
    <hyperlink ref="AU127" r:id="rId343" display="http://abs.twimg.com/images/themes/theme1/bg.png"/>
    <hyperlink ref="AU128" r:id="rId344" display="http://abs.twimg.com/images/themes/theme1/bg.png"/>
    <hyperlink ref="AU129" r:id="rId345" display="http://abs.twimg.com/images/themes/theme1/bg.png"/>
    <hyperlink ref="AU131" r:id="rId346" display="http://abs.twimg.com/images/themes/theme1/bg.png"/>
    <hyperlink ref="AU132" r:id="rId347" display="http://abs.twimg.com/images/themes/theme1/bg.png"/>
    <hyperlink ref="AU133" r:id="rId348" display="http://abs.twimg.com/images/themes/theme1/bg.png"/>
    <hyperlink ref="AU134" r:id="rId349" display="http://abs.twimg.com/images/themes/theme1/bg.png"/>
    <hyperlink ref="AU136" r:id="rId350" display="http://abs.twimg.com/images/themes/theme1/bg.png"/>
    <hyperlink ref="AU137" r:id="rId351" display="http://abs.twimg.com/images/themes/theme1/bg.png"/>
    <hyperlink ref="AU138" r:id="rId352" display="http://abs.twimg.com/images/themes/theme1/bg.png"/>
    <hyperlink ref="AU139" r:id="rId353" display="http://abs.twimg.com/images/themes/theme4/bg.gif"/>
    <hyperlink ref="AU140" r:id="rId354" display="http://abs.twimg.com/images/themes/theme1/bg.png"/>
    <hyperlink ref="AU143" r:id="rId355" display="http://abs.twimg.com/images/themes/theme1/bg.png"/>
    <hyperlink ref="AU144" r:id="rId356" display="http://abs.twimg.com/images/themes/theme1/bg.png"/>
    <hyperlink ref="AU145" r:id="rId357" display="http://abs.twimg.com/images/themes/theme4/bg.gif"/>
    <hyperlink ref="AU146" r:id="rId358" display="http://abs.twimg.com/images/themes/theme1/bg.png"/>
    <hyperlink ref="AU147" r:id="rId359" display="http://abs.twimg.com/images/themes/theme1/bg.png"/>
    <hyperlink ref="AU148" r:id="rId360" display="http://abs.twimg.com/images/themes/theme1/bg.png"/>
    <hyperlink ref="AU149" r:id="rId361" display="http://abs.twimg.com/images/themes/theme1/bg.png"/>
    <hyperlink ref="AU150" r:id="rId362" display="http://abs.twimg.com/images/themes/theme15/bg.png"/>
    <hyperlink ref="AU152" r:id="rId363" display="http://abs.twimg.com/images/themes/theme8/bg.gif"/>
    <hyperlink ref="AU153" r:id="rId364" display="http://abs.twimg.com/images/themes/theme1/bg.png"/>
    <hyperlink ref="AU155" r:id="rId365" display="http://abs.twimg.com/images/themes/theme14/bg.gif"/>
    <hyperlink ref="AU156" r:id="rId366" display="http://abs.twimg.com/images/themes/theme1/bg.png"/>
    <hyperlink ref="AU157" r:id="rId367" display="http://abs.twimg.com/images/themes/theme1/bg.png"/>
    <hyperlink ref="AU158" r:id="rId368" display="http://abs.twimg.com/images/themes/theme1/bg.png"/>
    <hyperlink ref="AU159" r:id="rId369" display="http://abs.twimg.com/images/themes/theme1/bg.png"/>
    <hyperlink ref="AU160" r:id="rId370" display="http://abs.twimg.com/images/themes/theme1/bg.png"/>
    <hyperlink ref="AU161" r:id="rId371" display="http://abs.twimg.com/images/themes/theme1/bg.png"/>
    <hyperlink ref="AU162" r:id="rId372" display="http://abs.twimg.com/images/themes/theme14/bg.gif"/>
    <hyperlink ref="AU163" r:id="rId373" display="http://abs.twimg.com/images/themes/theme12/bg.gif"/>
    <hyperlink ref="AU165" r:id="rId374" display="http://abs.twimg.com/images/themes/theme1/bg.png"/>
    <hyperlink ref="AU166" r:id="rId375" display="http://abs.twimg.com/images/themes/theme1/bg.png"/>
    <hyperlink ref="AU167" r:id="rId376" display="http://abs.twimg.com/images/themes/theme1/bg.png"/>
    <hyperlink ref="AU168" r:id="rId377" display="http://abs.twimg.com/images/themes/theme1/bg.png"/>
    <hyperlink ref="AU169" r:id="rId378" display="http://abs.twimg.com/images/themes/theme1/bg.png"/>
    <hyperlink ref="AU170" r:id="rId379" display="http://abs.twimg.com/images/themes/theme1/bg.png"/>
    <hyperlink ref="AU172" r:id="rId380" display="http://abs.twimg.com/images/themes/theme4/bg.gif"/>
    <hyperlink ref="AU173" r:id="rId381" display="http://abs.twimg.com/images/themes/theme1/bg.png"/>
    <hyperlink ref="AU174" r:id="rId382" display="http://abs.twimg.com/images/themes/theme1/bg.png"/>
    <hyperlink ref="AU175" r:id="rId383" display="http://abs.twimg.com/images/themes/theme1/bg.png"/>
    <hyperlink ref="AU176" r:id="rId384" display="http://abs.twimg.com/images/themes/theme13/bg.gif"/>
    <hyperlink ref="AU177" r:id="rId385" display="http://abs.twimg.com/images/themes/theme9/bg.gif"/>
    <hyperlink ref="AU178" r:id="rId386" display="http://abs.twimg.com/images/themes/theme1/bg.png"/>
    <hyperlink ref="AU179" r:id="rId387" display="http://abs.twimg.com/images/themes/theme1/bg.png"/>
    <hyperlink ref="AU180" r:id="rId388" display="http://abs.twimg.com/images/themes/theme1/bg.png"/>
    <hyperlink ref="AU181" r:id="rId389" display="http://abs.twimg.com/images/themes/theme1/bg.png"/>
    <hyperlink ref="AU183" r:id="rId390" display="http://abs.twimg.com/images/themes/theme14/bg.gif"/>
    <hyperlink ref="AU184" r:id="rId391" display="http://abs.twimg.com/images/themes/theme1/bg.png"/>
    <hyperlink ref="AU186" r:id="rId392" display="http://abs.twimg.com/images/themes/theme1/bg.png"/>
    <hyperlink ref="F3" r:id="rId393" display="http://pbs.twimg.com/profile_images/934596545097342976/vsycc7v3_normal.jpg"/>
    <hyperlink ref="F4" r:id="rId394" display="http://pbs.twimg.com/profile_images/875661200784330754/cXTSJeMm_normal.jpg"/>
    <hyperlink ref="F5" r:id="rId395" display="http://pbs.twimg.com/profile_images/874276197357596672/kUuht00m_normal.jpg"/>
    <hyperlink ref="F6" r:id="rId396" display="http://pbs.twimg.com/profile_images/941876278386462720/tgeytt3b_normal.jpg"/>
    <hyperlink ref="F7" r:id="rId397" display="http://pbs.twimg.com/profile_images/1160746026455773186/JGEafYr3_normal.jpg"/>
    <hyperlink ref="F8" r:id="rId398" display="http://pbs.twimg.com/profile_images/717119270/CIMG2418_normal.JPG"/>
    <hyperlink ref="F9" r:id="rId399" display="http://pbs.twimg.com/profile_images/960940049561927680/-KtIWjJV_normal.jpg"/>
    <hyperlink ref="F10" r:id="rId400" display="http://pbs.twimg.com/profile_images/1250729097/Buddah_2.jpg_red_normal.jpg"/>
    <hyperlink ref="F11" r:id="rId401" display="http://pbs.twimg.com/profile_images/1114294290375688193/P9mcJNGb_normal.png"/>
    <hyperlink ref="F12" r:id="rId402" display="http://pbs.twimg.com/profile_images/1163186567701098496/QjuI8y1P_normal.jpg"/>
    <hyperlink ref="F13" r:id="rId403" display="http://pbs.twimg.com/profile_images/978256306942472193/UGbTipbY_normal.jpg"/>
    <hyperlink ref="F14" r:id="rId404" display="http://pbs.twimg.com/profile_images/1163088783270715393/UXsNorsx_normal.jpg"/>
    <hyperlink ref="F15" r:id="rId405" display="http://pbs.twimg.com/profile_images/951056394794528768/lY7jKuk8_normal.jpg"/>
    <hyperlink ref="F16" r:id="rId406" display="http://pbs.twimg.com/profile_images/1142685590607028224/Sxo-rZL6_normal.png"/>
    <hyperlink ref="F17" r:id="rId407" display="http://pbs.twimg.com/profile_images/963813347111198720/1WDCjFgu_normal.jpg"/>
    <hyperlink ref="F18" r:id="rId408" display="http://pbs.twimg.com/profile_images/1115590266826776577/Mmd7bVbg_normal.jpg"/>
    <hyperlink ref="F19" r:id="rId409" display="http://abs.twimg.com/sticky/default_profile_images/default_profile_normal.png"/>
    <hyperlink ref="F20" r:id="rId410" display="http://pbs.twimg.com/profile_images/1152267500966596608/hP9T5WB1_normal.jpg"/>
    <hyperlink ref="F21" r:id="rId411" display="http://pbs.twimg.com/profile_images/1088898561213751296/98Ew6-y3_normal.jpg"/>
    <hyperlink ref="F22" r:id="rId412" display="http://pbs.twimg.com/profile_images/852371410483896321/DFWXLVKe_normal.jpg"/>
    <hyperlink ref="F23" r:id="rId413" display="http://pbs.twimg.com/profile_images/1164311225427222529/kOVl1WXJ_normal.jpg"/>
    <hyperlink ref="F24" r:id="rId414" display="http://pbs.twimg.com/profile_images/1132831472149098496/P-ZzMwiG_normal.png"/>
    <hyperlink ref="F25" r:id="rId415" display="http://pbs.twimg.com/profile_images/630675658436382720/aToeTL1o_normal.jpg"/>
    <hyperlink ref="F26" r:id="rId416" display="http://abs.twimg.com/sticky/default_profile_images/default_profile_normal.png"/>
    <hyperlink ref="F27" r:id="rId417" display="http://pbs.twimg.com/profile_images/2715267793/b6729d675bbd93df3478e7ba0dead98d_normal.jpeg"/>
    <hyperlink ref="F28" r:id="rId418" display="http://pbs.twimg.com/profile_images/1138832139351482368/VcICpCF1_normal.jpg"/>
    <hyperlink ref="F29" r:id="rId419" display="http://pbs.twimg.com/profile_images/1063430243107696640/GC-mkfPk_normal.jpg"/>
    <hyperlink ref="F30" r:id="rId420" display="http://pbs.twimg.com/profile_images/1054179226100908032/i5ZXfFdE_normal.jpg"/>
    <hyperlink ref="F31" r:id="rId421" display="http://pbs.twimg.com/profile_images/1059888693945630720/yex0Gcbi_normal.jpg"/>
    <hyperlink ref="F32" r:id="rId422" display="http://pbs.twimg.com/profile_images/1086712375082995712/f5a1HSB0_normal.jpg"/>
    <hyperlink ref="F33" r:id="rId423" display="http://pbs.twimg.com/profile_images/1133541803/ElCangriman_normal.png"/>
    <hyperlink ref="F34" r:id="rId424" display="http://pbs.twimg.com/profile_images/1141849027706839045/MTXhIplo_normal.jpg"/>
    <hyperlink ref="F35" r:id="rId425" display="http://pbs.twimg.com/profile_images/1045671501754556416/Fd_nn9qc_normal.jpg"/>
    <hyperlink ref="F36" r:id="rId426" display="http://pbs.twimg.com/profile_images/1050050759050571781/IPIU5Jma_normal.jpg"/>
    <hyperlink ref="F37" r:id="rId427" display="http://pbs.twimg.com/profile_images/1157340570714550274/As1Qersr_normal.png"/>
    <hyperlink ref="F38" r:id="rId428" display="http://pbs.twimg.com/profile_images/1131812105638821889/U-NL7tMo_normal.jpg"/>
    <hyperlink ref="F39" r:id="rId429" display="http://pbs.twimg.com/profile_images/1160844914936045568/Omwqomr-_normal.jpg"/>
    <hyperlink ref="F40" r:id="rId430" display="http://pbs.twimg.com/profile_images/1066746754769444864/zOj8Y9oX_normal.jpg"/>
    <hyperlink ref="F41" r:id="rId431" display="http://pbs.twimg.com/profile_images/1163952255902633985/HX8zdV_W_normal.jpg"/>
    <hyperlink ref="F42" r:id="rId432" display="http://pbs.twimg.com/profile_images/1156978808630546432/V-iq62iJ_normal.jpg"/>
    <hyperlink ref="F43" r:id="rId433" display="http://pbs.twimg.com/profile_images/1163636594009501696/93gEgKuv_normal.jpg"/>
    <hyperlink ref="F44" r:id="rId434" display="http://pbs.twimg.com/profile_images/1128837557150724096/at3C1QtX_normal.jpg"/>
    <hyperlink ref="F45" r:id="rId435" display="http://pbs.twimg.com/profile_images/460423969154535424/BhnsOCY5_normal.jpeg"/>
    <hyperlink ref="F46" r:id="rId436" display="http://pbs.twimg.com/profile_images/1055681975934246912/vaDTa_wK_normal.jpg"/>
    <hyperlink ref="F47" r:id="rId437" display="http://pbs.twimg.com/profile_images/1155991691448295425/KyMveH53_normal.jpg"/>
    <hyperlink ref="F48" r:id="rId438" display="http://pbs.twimg.com/profile_images/792111821310287872/UUs0XGfB_normal.jpg"/>
    <hyperlink ref="F49" r:id="rId439" display="http://pbs.twimg.com/profile_images/990412791528865794/36BW6RLW_normal.jpg"/>
    <hyperlink ref="F50" r:id="rId440" display="http://pbs.twimg.com/profile_images/1058159653991866368/6XaSXYo5_normal.jpg"/>
    <hyperlink ref="F51" r:id="rId441" display="http://pbs.twimg.com/profile_images/1083331687394754560/XNRdx04K_normal.jpg"/>
    <hyperlink ref="F52" r:id="rId442" display="http://pbs.twimg.com/profile_images/665584576161406976/12xsTXYj_normal.jpg"/>
    <hyperlink ref="F53" r:id="rId443" display="http://pbs.twimg.com/profile_images/1127981592696115202/WBcMbFd-_normal.jpg"/>
    <hyperlink ref="F54" r:id="rId444" display="http://pbs.twimg.com/profile_images/1114649178871754752/-Wey53gU_normal.jpg"/>
    <hyperlink ref="F55" r:id="rId445" display="http://pbs.twimg.com/profile_images/1119277028212137984/pniHhD3r_normal.png"/>
    <hyperlink ref="F56" r:id="rId446" display="http://pbs.twimg.com/profile_images/1066089467390251008/TH82X0Q2_normal.jpg"/>
    <hyperlink ref="F57" r:id="rId447" display="http://pbs.twimg.com/profile_images/698682792520065025/1XbxDeQH_normal.jpg"/>
    <hyperlink ref="F58" r:id="rId448" display="http://pbs.twimg.com/profile_images/988981189892608000/0Ypo7BEl_normal.jpg"/>
    <hyperlink ref="F59" r:id="rId449" display="http://pbs.twimg.com/profile_images/1085298427662077952/G7pyO36A_normal.jpg"/>
    <hyperlink ref="F60" r:id="rId450" display="http://pbs.twimg.com/profile_images/1164033322307215360/HI6uFeeR_normal.jpg"/>
    <hyperlink ref="F61" r:id="rId451" display="http://pbs.twimg.com/profile_images/1130268643370065921/Fce3snfD_normal.png"/>
    <hyperlink ref="F62" r:id="rId452" display="http://pbs.twimg.com/profile_images/1157205527820156929/1qdasen__normal.jpg"/>
    <hyperlink ref="F63" r:id="rId453" display="http://pbs.twimg.com/profile_images/748305029187125249/IWuSB7o8_normal.jpg"/>
    <hyperlink ref="F64" r:id="rId454" display="http://pbs.twimg.com/profile_images/1144546763728195584/wO28SQ96_normal.jpg"/>
    <hyperlink ref="F65" r:id="rId455" display="http://pbs.twimg.com/profile_images/566130034541203459/474yJkpb_normal.jpeg"/>
    <hyperlink ref="F66" r:id="rId456" display="http://pbs.twimg.com/profile_images/1038315459513335808/xR8O7xKQ_normal.jpg"/>
    <hyperlink ref="F67" r:id="rId457" display="http://pbs.twimg.com/profile_images/553156639134470146/gRMV_1F__normal.jpeg"/>
    <hyperlink ref="F68" r:id="rId458" display="http://pbs.twimg.com/profile_images/1100892080853798913/14r9h-jv_normal.png"/>
    <hyperlink ref="F69" r:id="rId459" display="http://pbs.twimg.com/profile_images/872461524509405185/n22gwCkQ_normal.jpg"/>
    <hyperlink ref="F70" r:id="rId460" display="http://pbs.twimg.com/profile_images/1115921210188103680/aSY8-MM7_normal.jpg"/>
    <hyperlink ref="F71" r:id="rId461" display="http://pbs.twimg.com/profile_images/1100661254279041025/6aI9IRGq_normal.jpg"/>
    <hyperlink ref="F72" r:id="rId462" display="http://pbs.twimg.com/profile_images/1000887169005780999/ifVqI8MQ_normal.jpg"/>
    <hyperlink ref="F73" r:id="rId463" display="http://abs.twimg.com/sticky/default_profile_images/default_profile_normal.png"/>
    <hyperlink ref="F74" r:id="rId464" display="http://pbs.twimg.com/profile_images/1164528255447126016/9_0zVQS-_normal.jpg"/>
    <hyperlink ref="F75" r:id="rId465" display="http://pbs.twimg.com/profile_images/859982100904148992/hv5soju7_normal.jpg"/>
    <hyperlink ref="F76" r:id="rId466" display="http://pbs.twimg.com/profile_images/1143743427944898560/6TI31kRb_normal.png"/>
    <hyperlink ref="F77" r:id="rId467" display="http://pbs.twimg.com/profile_images/1158503516656324608/CLJ94cQX_normal.jpg"/>
    <hyperlink ref="F78" r:id="rId468" display="http://pbs.twimg.com/profile_images/1040110028542238720/o8ZTNGFW_normal.jpg"/>
    <hyperlink ref="F79" r:id="rId469" display="http://pbs.twimg.com/profile_images/932313350473691138/IMyI273L_normal.jpg"/>
    <hyperlink ref="F80" r:id="rId470" display="http://pbs.twimg.com/profile_images/1010078191606566913/NmYERB0q_normal.jpg"/>
    <hyperlink ref="F81" r:id="rId471" display="http://pbs.twimg.com/profile_images/1127456871093239808/rM2TQ_oh_normal.jpg"/>
    <hyperlink ref="F82" r:id="rId472" display="http://pbs.twimg.com/profile_images/1129491972282970112/Byy_9HIg_normal.jpg"/>
    <hyperlink ref="F83" r:id="rId473" display="http://pbs.twimg.com/profile_images/1109517143614337024/ldIUhgP3_normal.png"/>
    <hyperlink ref="F84" r:id="rId474" display="http://pbs.twimg.com/profile_images/763436462461231104/zPWS_bWN_normal.jpg"/>
    <hyperlink ref="F85" r:id="rId475" display="http://pbs.twimg.com/profile_images/1078374641289314309/wi43Gmn-_normal.jpg"/>
    <hyperlink ref="F86" r:id="rId476" display="http://pbs.twimg.com/profile_images/1142877801856430080/Bgp7GSao_normal.jpg"/>
    <hyperlink ref="F87" r:id="rId477" display="http://pbs.twimg.com/profile_images/1146432704461672448/VFcfdIId_normal.png"/>
    <hyperlink ref="F88" r:id="rId478" display="http://pbs.twimg.com/profile_images/528021053608452096/eRLd1M_4_normal.jpeg"/>
    <hyperlink ref="F89" r:id="rId479" display="http://pbs.twimg.com/profile_images/254783087/business_bil3l_normal.jpg"/>
    <hyperlink ref="F90" r:id="rId480" display="http://pbs.twimg.com/profile_images/978879250991341568/KWqRUIY3_normal.jpg"/>
    <hyperlink ref="F91" r:id="rId481" display="http://pbs.twimg.com/profile_images/1151508445591457793/kpSjVfaB_normal.jpg"/>
    <hyperlink ref="F92" r:id="rId482" display="http://pbs.twimg.com/profile_images/679490129849876480/jMVH6lzR_normal.jpg"/>
    <hyperlink ref="F93" r:id="rId483" display="http://pbs.twimg.com/profile_images/1127604326447423490/UaVQnP4x_normal.jpg"/>
    <hyperlink ref="F94" r:id="rId484" display="http://pbs.twimg.com/profile_images/923274881197895680/AbHcStkl_normal.jpg"/>
    <hyperlink ref="F95" r:id="rId485" display="http://pbs.twimg.com/profile_images/378800000474690965/38571c78610b7e719954a61418d75744_normal.png"/>
    <hyperlink ref="F96" r:id="rId486" display="http://pbs.twimg.com/profile_images/815945781802844160/WkHtVTua_normal.jpg"/>
    <hyperlink ref="F97" r:id="rId487" display="http://pbs.twimg.com/profile_images/508960761826131968/LnvhR8ED_normal.png"/>
    <hyperlink ref="F98" r:id="rId488" display="http://pbs.twimg.com/profile_images/1073640725802291200/CBwhRSIB_normal.jpg"/>
    <hyperlink ref="F99" r:id="rId489" display="http://pbs.twimg.com/profile_images/999777636552339456/uVjQgRic_normal.jpg"/>
    <hyperlink ref="F100" r:id="rId490" display="http://pbs.twimg.com/profile_images/1155640347738935297/QM4ZZ6ys_normal.jpg"/>
    <hyperlink ref="F101" r:id="rId491" display="http://pbs.twimg.com/profile_images/1163336087294619648/z9T0LzSp_normal.jpg"/>
    <hyperlink ref="F102" r:id="rId492" display="http://pbs.twimg.com/profile_images/738062060576071680/tAsgL412_normal.jpg"/>
    <hyperlink ref="F103" r:id="rId493" display="http://pbs.twimg.com/profile_images/1127915493548011520/3E3tCN73_normal.jpg"/>
    <hyperlink ref="F104" r:id="rId494" display="http://pbs.twimg.com/profile_images/560330789380833280/ZB6kOpfe_normal.jpeg"/>
    <hyperlink ref="F105" r:id="rId495" display="http://pbs.twimg.com/profile_images/1091760906847977472/Ao9v6lw0_normal.jpg"/>
    <hyperlink ref="F106" r:id="rId496" display="http://pbs.twimg.com/profile_images/890967538292711424/8puyFbiI_normal.jpg"/>
    <hyperlink ref="F107" r:id="rId497" display="http://pbs.twimg.com/profile_images/1141459766637662209/FOCXtzk4_normal.jpg"/>
    <hyperlink ref="F108" r:id="rId498" display="http://pbs.twimg.com/profile_images/1078804262484885505/O6cw_V0x_normal.jpg"/>
    <hyperlink ref="F109" r:id="rId499" display="http://pbs.twimg.com/profile_images/1095532385926631424/ODX2AmEZ_normal.jpg"/>
    <hyperlink ref="F110" r:id="rId500" display="http://pbs.twimg.com/profile_images/1152761415150833664/2R-Y69jd_normal.jpg"/>
    <hyperlink ref="F111" r:id="rId501" display="http://pbs.twimg.com/profile_images/1060271522319925257/fJKwJ0r2_normal.jpg"/>
    <hyperlink ref="F112" r:id="rId502" display="http://pbs.twimg.com/profile_images/1098244578472280064/gjkVMelR_normal.png"/>
    <hyperlink ref="F113" r:id="rId503" display="http://pbs.twimg.com/profile_images/59437078/icon-200x200_normal.jpg"/>
    <hyperlink ref="F114" r:id="rId504" display="http://pbs.twimg.com/profile_images/918899077168934912/NrRRE0_b_normal.jpg"/>
    <hyperlink ref="F115" r:id="rId505" display="http://pbs.twimg.com/profile_images/1082358814819536896/19QbYCgF_normal.jpg"/>
    <hyperlink ref="F116" r:id="rId506" display="http://pbs.twimg.com/profile_images/1091131020554964992/DWOdpWEc_normal.jpg"/>
    <hyperlink ref="F117" r:id="rId507" display="http://pbs.twimg.com/profile_images/645966750941626368/d0Q4voGK_normal.jpg"/>
    <hyperlink ref="F118" r:id="rId508" display="http://pbs.twimg.com/profile_images/988382060443250689/DijesdNB_normal.jpg"/>
    <hyperlink ref="F119" r:id="rId509" display="http://pbs.twimg.com/profile_images/1464735927/ASA_normal.jpg"/>
    <hyperlink ref="F120" r:id="rId510" display="http://pbs.twimg.com/profile_images/1156947728762572802/CFRvk6wY_normal.jpg"/>
    <hyperlink ref="F121" r:id="rId511" display="http://pbs.twimg.com/profile_images/672554172366102533/lV128fzV_normal.jpg"/>
    <hyperlink ref="F122" r:id="rId512" display="http://pbs.twimg.com/profile_images/1100059741370417152/tmWEzsjo_normal.png"/>
    <hyperlink ref="F123" r:id="rId513" display="http://pbs.twimg.com/profile_images/1093306247766515712/MBaqSY2M_normal.jpg"/>
    <hyperlink ref="F124" r:id="rId514" display="http://pbs.twimg.com/profile_images/1091308075041079297/Yz_PLR20_normal.jpg"/>
    <hyperlink ref="F125" r:id="rId515" display="http://pbs.twimg.com/profile_images/843897836383158274/hmHktXQP_normal.jpg"/>
    <hyperlink ref="F126" r:id="rId516" display="http://pbs.twimg.com/profile_images/1160721744505769990/tWZQYbBr_normal.jpg"/>
    <hyperlink ref="F127" r:id="rId517" display="http://pbs.twimg.com/profile_images/978655909198036993/Gpnx2Os2_normal.jpg"/>
    <hyperlink ref="F128" r:id="rId518" display="http://pbs.twimg.com/profile_images/816361054699667458/0DVL6HrY_normal.jpg"/>
    <hyperlink ref="F129" r:id="rId519" display="http://pbs.twimg.com/profile_images/1153063266496765953/ECKG5Oa7_normal.jpg"/>
    <hyperlink ref="F130" r:id="rId520" display="http://pbs.twimg.com/profile_images/1011618246271774721/B_OHl17X_normal.jpg"/>
    <hyperlink ref="F131" r:id="rId521" display="http://pbs.twimg.com/profile_images/1110191867289878528/rHTjyaZp_normal.png"/>
    <hyperlink ref="F132" r:id="rId522" display="http://pbs.twimg.com/profile_images/1158551527331516417/oMxc3OtC_normal.jpg"/>
    <hyperlink ref="F133" r:id="rId523" display="http://abs.twimg.com/sticky/default_profile_images/default_profile_normal.png"/>
    <hyperlink ref="F134" r:id="rId524" display="http://pbs.twimg.com/profile_images/2163452182/large_295352_normal.png"/>
    <hyperlink ref="F135" r:id="rId525" display="http://pbs.twimg.com/profile_images/1113703139025326081/8jx1Gwcf_normal.jpg"/>
    <hyperlink ref="F136" r:id="rId526" display="http://pbs.twimg.com/profile_images/1354917911/US_Seal_a_normal.jpg"/>
    <hyperlink ref="F137" r:id="rId527" display="http://pbs.twimg.com/profile_images/1041905591067664389/3wXQeTLx_normal.jpg"/>
    <hyperlink ref="F138" r:id="rId528" display="http://pbs.twimg.com/profile_images/1109641786954264576/SVuxgu5u_normal.png"/>
    <hyperlink ref="F139" r:id="rId529" display="http://pbs.twimg.com/profile_images/656184381560770560/9Dv8jnDk_normal.jpg"/>
    <hyperlink ref="F140" r:id="rId530" display="http://pbs.twimg.com/profile_images/1158379577384820736/w2UKgFur_normal.jpg"/>
    <hyperlink ref="F141" r:id="rId531" display="http://pbs.twimg.com/profile_images/707809351659081728/rJyf5Dnh_normal.jpg"/>
    <hyperlink ref="F142" r:id="rId532" display="http://pbs.twimg.com/profile_images/1073110950683783168/DCL8VeYi_normal.jpg"/>
    <hyperlink ref="F143" r:id="rId533" display="http://pbs.twimg.com/profile_images/910500739117670401/UdgGfRBH_normal.jpg"/>
    <hyperlink ref="F144" r:id="rId534" display="http://pbs.twimg.com/profile_images/666197383227797505/Pv59gCjV_normal.jpg"/>
    <hyperlink ref="F145" r:id="rId535" display="http://pbs.twimg.com/profile_images/1057271480168394753/sH42f5qC_normal.jpg"/>
    <hyperlink ref="F146" r:id="rId536" display="http://pbs.twimg.com/profile_images/1091278098388135936/n-ihstG3_normal.jpg"/>
    <hyperlink ref="F147" r:id="rId537" display="http://pbs.twimg.com/profile_images/785746756378226688/iS2mnfZL_normal.jpg"/>
    <hyperlink ref="F148" r:id="rId538" display="http://pbs.twimg.com/profile_images/790572124998103041/fEFMis7-_normal.jpg"/>
    <hyperlink ref="F149" r:id="rId539" display="http://pbs.twimg.com/profile_images/1128947476105498624/AOhXupah_normal.png"/>
    <hyperlink ref="F150" r:id="rId540" display="http://pbs.twimg.com/profile_images/1089804733953572864/gNF1wLoY_normal.jpg"/>
    <hyperlink ref="F151" r:id="rId541" display="http://pbs.twimg.com/profile_images/1143166149263319040/rpxKcDvg_normal.png"/>
    <hyperlink ref="F152" r:id="rId542" display="http://pbs.twimg.com/profile_images/925892212340207618/-ZofsvJ5_normal.jpg"/>
    <hyperlink ref="F153" r:id="rId543" display="http://pbs.twimg.com/profile_images/950720223799382016/1yqfQr7d_normal.jpg"/>
    <hyperlink ref="F154" r:id="rId544" display="http://pbs.twimg.com/profile_images/1141447444502331394/cnG0eb_u_normal.jpg"/>
    <hyperlink ref="F155" r:id="rId545" display="http://pbs.twimg.com/profile_images/1153626863627055104/BkJ0S6tK_normal.png"/>
    <hyperlink ref="F156" r:id="rId546" display="http://pbs.twimg.com/profile_images/1107695891463446528/mffzSlOO_normal.jpg"/>
    <hyperlink ref="F157" r:id="rId547" display="http://pbs.twimg.com/profile_images/420348455043604480/N4-vJ3YH_normal.jpeg"/>
    <hyperlink ref="F158" r:id="rId548" display="http://pbs.twimg.com/profile_images/1122060218056101888/TbDcVvMN_normal.jpg"/>
    <hyperlink ref="F159" r:id="rId549" display="http://pbs.twimg.com/profile_images/1054716743820722176/RDpazS0g_normal.jpg"/>
    <hyperlink ref="F160" r:id="rId550" display="http://pbs.twimg.com/profile_images/1158935381729042432/jArkped6_normal.jpg"/>
    <hyperlink ref="F161" r:id="rId551" display="http://pbs.twimg.com/profile_images/1073669187619512320/sSahczt1_normal.jpg"/>
    <hyperlink ref="F162" r:id="rId552" display="http://pbs.twimg.com/profile_images/975168930934214656/txZcrR71_normal.jpg"/>
    <hyperlink ref="F163" r:id="rId553" display="http://pbs.twimg.com/profile_images/1156205206302076929/6ezqVtLE_normal.jpg"/>
    <hyperlink ref="F164" r:id="rId554" display="http://pbs.twimg.com/profile_images/1159940249591717890/b9xt80hr_normal.jpg"/>
    <hyperlink ref="F165" r:id="rId555" display="http://pbs.twimg.com/profile_images/1118506431257436160/XgvTAzYq_normal.png"/>
    <hyperlink ref="F166" r:id="rId556" display="http://pbs.twimg.com/profile_images/1039742498959241216/iifY4eha_normal.jpg"/>
    <hyperlink ref="F167" r:id="rId557" display="http://pbs.twimg.com/profile_images/972301038307893248/Hwrdu38L_normal.jpg"/>
    <hyperlink ref="F168" r:id="rId558" display="http://pbs.twimg.com/profile_images/838098893963415555/P5ykzG7O_normal.jpg"/>
    <hyperlink ref="F169" r:id="rId559" display="http://pbs.twimg.com/profile_images/1131389521918955522/_SqbMucd_normal.jpg"/>
    <hyperlink ref="F170" r:id="rId560" display="http://pbs.twimg.com/profile_images/1088111236049297408/i70vBV6r_normal.jpg"/>
    <hyperlink ref="F171" r:id="rId561" display="http://pbs.twimg.com/profile_images/1035182604704608257/QX7nAFKs_normal.jpg"/>
    <hyperlink ref="F172" r:id="rId562" display="http://pbs.twimg.com/profile_images/1426562045/image_normal.jpg"/>
    <hyperlink ref="F173" r:id="rId563" display="http://pbs.twimg.com/profile_images/1330525114/giants-logo_normal.jpg"/>
    <hyperlink ref="F174" r:id="rId564" display="http://pbs.twimg.com/profile_images/1108426393287868423/CyLn5GVQ_normal.png"/>
    <hyperlink ref="F175" r:id="rId565" display="http://pbs.twimg.com/profile_images/1034589406005317632/Cdi3F2ro_normal.jpg"/>
    <hyperlink ref="F176" r:id="rId566" display="http://pbs.twimg.com/profile_images/1154188197896888320/PWrkMUAq_normal.jpg"/>
    <hyperlink ref="F177" r:id="rId567" display="http://pbs.twimg.com/profile_images/2246175282/twitter_normal.jpg"/>
    <hyperlink ref="F178" r:id="rId568" display="http://pbs.twimg.com/profile_images/1006942394003197953/ksw7AdGs_normal.jpg"/>
    <hyperlink ref="F179" r:id="rId569" display="http://pbs.twimg.com/profile_images/546329078513426432/-Kinqnyw_normal.jpeg"/>
    <hyperlink ref="F180" r:id="rId570" display="http://pbs.twimg.com/profile_images/378800000624178589/d9dde7957722f78e5915325632561b33_normal.jpeg"/>
    <hyperlink ref="F181" r:id="rId571" display="http://pbs.twimg.com/profile_images/1158409243474767872/DPGb8p3d_normal.jpg"/>
    <hyperlink ref="F182" r:id="rId572" display="http://pbs.twimg.com/profile_images/760486119712718848/o8vyufGR_normal.jpg"/>
    <hyperlink ref="F183" r:id="rId573" display="http://pbs.twimg.com/profile_images/1134239441143422978/MqlKgE8k_normal.jpg"/>
    <hyperlink ref="F184" r:id="rId574" display="http://pbs.twimg.com/profile_images/686960111026241536/z0ziRxjD_normal.png"/>
    <hyperlink ref="F185" r:id="rId575" display="http://pbs.twimg.com/profile_images/1074404599400927232/JzFGvICu_normal.jpg"/>
    <hyperlink ref="F186" r:id="rId576" display="http://pbs.twimg.com/profile_images/973960707698933760/fZf70iCX_normal.jpg"/>
    <hyperlink ref="AX3" r:id="rId577" display="https://twitter.com/djarjartrump"/>
    <hyperlink ref="AX4" r:id="rId578" display="https://twitter.com/nato"/>
    <hyperlink ref="AX5" r:id="rId579" display="https://twitter.com/realdonaldtrump"/>
    <hyperlink ref="AX6" r:id="rId580" display="https://twitter.com/jiveasstrump"/>
    <hyperlink ref="AX7" r:id="rId581" display="https://twitter.com/twump_owo"/>
    <hyperlink ref="AX8" r:id="rId582" display="https://twitter.com/nyato"/>
    <hyperlink ref="AX9" r:id="rId583" display="https://twitter.com/beenewsdaily"/>
    <hyperlink ref="AX10" r:id="rId584" display="https://twitter.com/hapkidogal"/>
    <hyperlink ref="AX11" r:id="rId585" display="https://twitter.com/speakerpelosi"/>
    <hyperlink ref="AX12" r:id="rId586" display="https://twitter.com/dragonfly_drama"/>
    <hyperlink ref="AX13" r:id="rId587" display="https://twitter.com/michaelt162"/>
    <hyperlink ref="AX14" r:id="rId588" display="https://twitter.com/lasouizzi"/>
    <hyperlink ref="AX15" r:id="rId589" display="https://twitter.com/nato_o"/>
    <hyperlink ref="AX16" r:id="rId590" display="https://twitter.com/romanwenzl"/>
    <hyperlink ref="AX17" r:id="rId591" display="https://twitter.com/bernd_schulyok"/>
    <hyperlink ref="AX18" r:id="rId592" display="https://twitter.com/bundesheerbauer"/>
    <hyperlink ref="AX19" r:id="rId593" display="https://twitter.com/sf19411190"/>
    <hyperlink ref="AX20" r:id="rId594" display="https://twitter.com/arriaga_kreuz"/>
    <hyperlink ref="AX21" r:id="rId595" display="https://twitter.com/tchalla____"/>
    <hyperlink ref="AX22" r:id="rId596" display="https://twitter.com/mchooyah"/>
    <hyperlink ref="AX23" r:id="rId597" display="https://twitter.com/enough68972575"/>
    <hyperlink ref="AX24" r:id="rId598" display="https://twitter.com/sethabramson"/>
    <hyperlink ref="AX25" r:id="rId599" display="https://twitter.com/jakkiecilliers"/>
    <hyperlink ref="AX26" r:id="rId600" display="https://twitter.com/realtrump"/>
    <hyperlink ref="AX27" r:id="rId601" display="https://twitter.com/phaethontweets"/>
    <hyperlink ref="AX28" r:id="rId602" display="https://twitter.com/bbbmarsh"/>
    <hyperlink ref="AX29" r:id="rId603" display="https://twitter.com/kellyannepolls"/>
    <hyperlink ref="AX30" r:id="rId604" display="https://twitter.com/ivankatrump"/>
    <hyperlink ref="AX31" r:id="rId605" display="https://twitter.com/whitehouse"/>
    <hyperlink ref="AX32" r:id="rId606" display="https://twitter.com/cjcmichel"/>
    <hyperlink ref="AX33" r:id="rId607" display="https://twitter.com/soyelcangriman"/>
    <hyperlink ref="AX34" r:id="rId608" display="https://twitter.com/idislikegabo"/>
    <hyperlink ref="AX35" r:id="rId609" display="https://twitter.com/trawetsla"/>
    <hyperlink ref="AX36" r:id="rId610" display="https://twitter.com/housegop"/>
    <hyperlink ref="AX37" r:id="rId611" display="https://twitter.com/senategop"/>
    <hyperlink ref="AX38" r:id="rId612" display="https://twitter.com/ljt_is_me"/>
    <hyperlink ref="AX39" r:id="rId613" display="https://twitter.com/aditiyadav52500"/>
    <hyperlink ref="AX40" r:id="rId614" display="https://twitter.com/analyticascent"/>
    <hyperlink ref="AX41" r:id="rId615" display="https://twitter.com/demitry_kot"/>
    <hyperlink ref="AX42" r:id="rId616" display="https://twitter.com/mbjorklund1963"/>
    <hyperlink ref="AX43" r:id="rId617" display="https://twitter.com/hrtablaze"/>
    <hyperlink ref="AX44" r:id="rId618" display="https://twitter.com/pink_about_it"/>
    <hyperlink ref="AX45" r:id="rId619" display="https://twitter.com/j2nmeyer"/>
    <hyperlink ref="AX46" r:id="rId620" display="https://twitter.com/francisbuckne16"/>
    <hyperlink ref="AX47" r:id="rId621" display="https://twitter.com/chatbycc"/>
    <hyperlink ref="AX48" r:id="rId622" display="https://twitter.com/elmtreepower"/>
    <hyperlink ref="AX49" r:id="rId623" display="https://twitter.com/usclarry"/>
    <hyperlink ref="AX50" r:id="rId624" display="https://twitter.com/steph93065"/>
    <hyperlink ref="AX51" r:id="rId625" display="https://twitter.com/raybae689"/>
    <hyperlink ref="AX52" r:id="rId626" display="https://twitter.com/johnkstahlusa"/>
    <hyperlink ref="AX53" r:id="rId627" display="https://twitter.com/education4libs"/>
    <hyperlink ref="AX54" r:id="rId628" display="https://twitter.com/tomilahren"/>
    <hyperlink ref="AX55" r:id="rId629" display="https://twitter.com/muadib_1"/>
    <hyperlink ref="AX56" r:id="rId630" display="https://twitter.com/michigan0323"/>
    <hyperlink ref="AX57" r:id="rId631" display="https://twitter.com/josal87"/>
    <hyperlink ref="AX58" r:id="rId632" display="https://twitter.com/vlovesanimals"/>
    <hyperlink ref="AX59" r:id="rId633" display="https://twitter.com/dbongino"/>
    <hyperlink ref="AX60" r:id="rId634" display="https://twitter.com/heyitscarolyn"/>
    <hyperlink ref="AX61" r:id="rId635" display="https://twitter.com/magaark"/>
    <hyperlink ref="AX62" r:id="rId636" display="https://twitter.com/asceticstance"/>
    <hyperlink ref="AX63" r:id="rId637" display="https://twitter.com/jack_burkman"/>
    <hyperlink ref="AX64" r:id="rId638" display="https://twitter.com/glitterbeard_"/>
    <hyperlink ref="AX65" r:id="rId639" display="https://twitter.com/007amnesia"/>
    <hyperlink ref="AX66" r:id="rId640" display="https://twitter.com/bojanpozar"/>
    <hyperlink ref="AX67" r:id="rId641" display="https://twitter.com/peterjancic"/>
    <hyperlink ref="AX68" r:id="rId642" display="https://twitter.com/bencampo"/>
    <hyperlink ref="AX69" r:id="rId643" display="https://twitter.com/delavegalaw"/>
    <hyperlink ref="AX70" r:id="rId644" display="https://twitter.com/ykrkane"/>
    <hyperlink ref="AX71" r:id="rId645" display="https://twitter.com/ebnehava"/>
    <hyperlink ref="AX72" r:id="rId646" display="https://twitter.com/debbiej66015887"/>
    <hyperlink ref="AX73" r:id="rId647" display="https://twitter.com/joeycomplaints"/>
    <hyperlink ref="AX74" r:id="rId648" display="https://twitter.com/cali_ps"/>
    <hyperlink ref="AX75" r:id="rId649" display="https://twitter.com/potus"/>
    <hyperlink ref="AX76" r:id="rId650" display="https://twitter.com/tinamarief49"/>
    <hyperlink ref="AX77" r:id="rId651" display="https://twitter.com/retiredarmy7"/>
    <hyperlink ref="AX78" r:id="rId652" display="https://twitter.com/minderbinder42"/>
    <hyperlink ref="AX79" r:id="rId653" display="https://twitter.com/usacsmret"/>
    <hyperlink ref="AX80" r:id="rId654" display="https://twitter.com/butchcates"/>
    <hyperlink ref="AX81" r:id="rId655" display="https://twitter.com/ifbpaul"/>
    <hyperlink ref="AX82" r:id="rId656" display="https://twitter.com/djnazsd"/>
    <hyperlink ref="AX83" r:id="rId657" display="https://twitter.com/d00danon"/>
    <hyperlink ref="AX84" r:id="rId658" display="https://twitter.com/cstamper_"/>
    <hyperlink ref="AX85" r:id="rId659" display="https://twitter.com/bbusa617"/>
    <hyperlink ref="AX86" r:id="rId660" display="https://twitter.com/bfraser747"/>
    <hyperlink ref="AX87" r:id="rId661" display="https://twitter.com/debtassassin1"/>
    <hyperlink ref="AX88" r:id="rId662" display="https://twitter.com/bigthomas68"/>
    <hyperlink ref="AX89" r:id="rId663" display="https://twitter.com/rvqb"/>
    <hyperlink ref="AX90" r:id="rId664" display="https://twitter.com/chrishalton516"/>
    <hyperlink ref="AX91" r:id="rId665" display="https://twitter.com/timeouttweeter"/>
    <hyperlink ref="AX92" r:id="rId666" display="https://twitter.com/havanadc"/>
    <hyperlink ref="AX93" r:id="rId667" display="https://twitter.com/miafarrow"/>
    <hyperlink ref="AX94" r:id="rId668" display="https://twitter.com/aoc"/>
    <hyperlink ref="AX95" r:id="rId669" display="https://twitter.com/chuckschumer"/>
    <hyperlink ref="AX96" r:id="rId670" display="https://twitter.com/dnc"/>
    <hyperlink ref="AX97" r:id="rId671" display="https://twitter.com/cnn"/>
    <hyperlink ref="AX98" r:id="rId672" display="https://twitter.com/erkperk"/>
    <hyperlink ref="AX99" r:id="rId673" display="https://twitter.com/assar_"/>
    <hyperlink ref="AX100" r:id="rId674" display="https://twitter.com/havetotakeatru2"/>
    <hyperlink ref="AX101" r:id="rId675" display="https://twitter.com/ejduboisl7444"/>
    <hyperlink ref="AX102" r:id="rId676" display="https://twitter.com/raedoubleu"/>
    <hyperlink ref="AX103" r:id="rId677" display="https://twitter.com/bishyoucray2"/>
    <hyperlink ref="AX104" r:id="rId678" display="https://twitter.com/lauraitalia14"/>
    <hyperlink ref="AX105" r:id="rId679" display="https://twitter.com/gjnr14"/>
    <hyperlink ref="AX106" r:id="rId680" display="https://twitter.com/dineshdsouza"/>
    <hyperlink ref="AX107" r:id="rId681" display="https://twitter.com/dailycaller"/>
    <hyperlink ref="AX108" r:id="rId682" display="https://twitter.com/sharylattkisson"/>
    <hyperlink ref="AX109" r:id="rId683" display="https://twitter.com/charliekirk11"/>
    <hyperlink ref="AX110" r:id="rId684" display="https://twitter.com/joenbc"/>
    <hyperlink ref="AX111" r:id="rId685" display="https://twitter.com/washingtonpost"/>
    <hyperlink ref="AX112" r:id="rId686" display="https://twitter.com/nytimes"/>
    <hyperlink ref="AX113" r:id="rId687" display="https://twitter.com/maddow"/>
    <hyperlink ref="AX114" r:id="rId688" display="https://twitter.com/cnnpolitics"/>
    <hyperlink ref="AX115" r:id="rId689" display="https://twitter.com/abc"/>
    <hyperlink ref="AX116" r:id="rId690" display="https://twitter.com/nbc"/>
    <hyperlink ref="AX117" r:id="rId691" display="https://twitter.com/cbsnews"/>
    <hyperlink ref="AX118" r:id="rId692" display="https://twitter.com/msnbc"/>
    <hyperlink ref="AX119" r:id="rId693" display="https://twitter.com/phxdave"/>
    <hyperlink ref="AX120" r:id="rId694" display="https://twitter.com/mm72931622"/>
    <hyperlink ref="AX121" r:id="rId695" display="https://twitter.com/dreamescapeps"/>
    <hyperlink ref="AX122" r:id="rId696" display="https://twitter.com/repspeier"/>
    <hyperlink ref="AX123" r:id="rId697" display="https://twitter.com/kamalaharris"/>
    <hyperlink ref="AX124" r:id="rId698" display="https://twitter.com/corybooker"/>
    <hyperlink ref="AX125" r:id="rId699" display="https://twitter.com/repjeffries"/>
    <hyperlink ref="AX126" r:id="rId700" display="https://twitter.com/ewarren"/>
    <hyperlink ref="AX127" r:id="rId701" display="https://twitter.com/senschumer"/>
    <hyperlink ref="AX128" r:id="rId702" display="https://twitter.com/repadamschiff"/>
    <hyperlink ref="AX129" r:id="rId703" display="https://twitter.com/20committee"/>
    <hyperlink ref="AX130" r:id="rId704" display="https://twitter.com/snowbirdsix1000"/>
    <hyperlink ref="AX131" r:id="rId705" display="https://twitter.com/timmcguiness"/>
    <hyperlink ref="AX132" r:id="rId706" display="https://twitter.com/michaelcoudrey"/>
    <hyperlink ref="AX133" r:id="rId707" display="https://twitter.com/alanfair12"/>
    <hyperlink ref="AX134" r:id="rId708" display="https://twitter.com/nach9636"/>
    <hyperlink ref="AX135" r:id="rId709" display="https://twitter.com/briancarr73"/>
    <hyperlink ref="AX136" r:id="rId710" display="https://twitter.com/jerrylingle"/>
    <hyperlink ref="AX137" r:id="rId711" display="https://twitter.com/katet7"/>
    <hyperlink ref="AX138" r:id="rId712" display="https://twitter.com/tonyrenner"/>
    <hyperlink ref="AX139" r:id="rId713" display="https://twitter.com/natojfcbs"/>
    <hyperlink ref="AX140" r:id="rId714" display="https://twitter.com/usarmyeurope"/>
    <hyperlink ref="AX141" r:id="rId715" display="https://twitter.com/nfiu_lithuania"/>
    <hyperlink ref="AX142" r:id="rId716" display="https://twitter.com/ltu_army"/>
    <hyperlink ref="AX143" r:id="rId717" display="https://twitter.com/lithuanian_mod"/>
    <hyperlink ref="AX144" r:id="rId718" display="https://twitter.com/litdelnato"/>
    <hyperlink ref="AX145" r:id="rId719" display="https://twitter.com/shape_nato"/>
    <hyperlink ref="AX146" r:id="rId720" display="https://twitter.com/belgian_army"/>
    <hyperlink ref="AX147" r:id="rId721" display="https://twitter.com/belgiumnato"/>
    <hyperlink ref="AX148" r:id="rId722" display="https://twitter.com/belgiumdefence"/>
    <hyperlink ref="AX149" r:id="rId723" display="https://twitter.com/klausiohannis"/>
    <hyperlink ref="AX150" r:id="rId724" display="https://twitter.com/usnato"/>
    <hyperlink ref="AX151" r:id="rId725" display="https://twitter.com/esperdod"/>
    <hyperlink ref="AX152" r:id="rId726" display="https://twitter.com/whatsdomupto"/>
    <hyperlink ref="AX153" r:id="rId727" display="https://twitter.com/saquibclimatex"/>
    <hyperlink ref="AX154" r:id="rId728" display="https://twitter.com/dantipena"/>
    <hyperlink ref="AX155" r:id="rId729" display="https://twitter.com/inthelionsden_"/>
    <hyperlink ref="AX156" r:id="rId730" display="https://twitter.com/nyabok"/>
    <hyperlink ref="AX157" r:id="rId731" display="https://twitter.com/scottevanjenk"/>
    <hyperlink ref="AX158" r:id="rId732" display="https://twitter.com/benktallmadge"/>
    <hyperlink ref="AX159" r:id="rId733" display="https://twitter.com/rich_roser"/>
    <hyperlink ref="AX160" r:id="rId734" display="https://twitter.com/jchaltiwanger"/>
    <hyperlink ref="AX161" r:id="rId735" display="https://twitter.com/cati1836"/>
    <hyperlink ref="AX162" r:id="rId736" display="https://twitter.com/sandboxvet1"/>
    <hyperlink ref="AX163" r:id="rId737" display="https://twitter.com/kurtschlichter"/>
    <hyperlink ref="AX164" r:id="rId738" display="https://twitter.com/carolinefromp5"/>
    <hyperlink ref="AX165" r:id="rId739" display="https://twitter.com/stopgettingaway"/>
    <hyperlink ref="AX166" r:id="rId740" display="https://twitter.com/ernestpob"/>
    <hyperlink ref="AX167" r:id="rId741" display="https://twitter.com/ebo_bennin"/>
    <hyperlink ref="AX168" r:id="rId742" display="https://twitter.com/newsericks"/>
    <hyperlink ref="AX169" r:id="rId743" display="https://twitter.com/kamiliaharaqoo"/>
    <hyperlink ref="AX170" r:id="rId744" display="https://twitter.com/rogerhpng"/>
    <hyperlink ref="AX171" r:id="rId745" display="https://twitter.com/annievanleur"/>
    <hyperlink ref="AX172" r:id="rId746" display="https://twitter.com/icemikeusa"/>
    <hyperlink ref="AX173" r:id="rId747" display="https://twitter.com/jvman588"/>
    <hyperlink ref="AX174" r:id="rId748" display="https://twitter.com/nbcnews"/>
    <hyperlink ref="AX175" r:id="rId749" display="https://twitter.com/abcnews"/>
    <hyperlink ref="AX176" r:id="rId750" display="https://twitter.com/godrus"/>
    <hyperlink ref="AX177" r:id="rId751" display="https://twitter.com/dagboee"/>
    <hyperlink ref="AX178" r:id="rId752" display="https://twitter.com/thomasseltzer"/>
    <hyperlink ref="AX179" r:id="rId753" display="https://twitter.com/fjodorkarne"/>
    <hyperlink ref="AX180" r:id="rId754" display="https://twitter.com/stellastar711"/>
    <hyperlink ref="AX181" r:id="rId755" display="https://twitter.com/elpasotxgov"/>
    <hyperlink ref="AX182" r:id="rId756" display="https://twitter.com/bill_jira"/>
    <hyperlink ref="AX183" r:id="rId757" display="https://twitter.com/mrdic"/>
    <hyperlink ref="AX184" r:id="rId758" display="https://twitter.com/mikeharrisny"/>
    <hyperlink ref="AX185" r:id="rId759" display="https://twitter.com/epsilomatic"/>
    <hyperlink ref="AX186" r:id="rId760" display="https://twitter.com/vicpenley"/>
  </hyperlinks>
  <printOptions/>
  <pageMargins left="0.7" right="0.7" top="0.75" bottom="0.75" header="0.3" footer="0.3"/>
  <pageSetup horizontalDpi="600" verticalDpi="600" orientation="portrait" r:id="rId764"/>
  <legacyDrawing r:id="rId762"/>
  <tableParts>
    <tablePart r:id="rId76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421875" style="0" bestFit="1" customWidth="1"/>
    <col min="30" max="30" width="31.5742187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2744</v>
      </c>
      <c r="Z2" s="52" t="s">
        <v>2745</v>
      </c>
      <c r="AA2" s="52" t="s">
        <v>2746</v>
      </c>
      <c r="AB2" s="52" t="s">
        <v>2747</v>
      </c>
      <c r="AC2" s="52" t="s">
        <v>2748</v>
      </c>
      <c r="AD2" s="52" t="s">
        <v>2749</v>
      </c>
      <c r="AE2" s="52" t="s">
        <v>2750</v>
      </c>
      <c r="AF2" s="52" t="s">
        <v>2751</v>
      </c>
      <c r="AG2" s="52" t="s">
        <v>2754</v>
      </c>
      <c r="AH2" s="13" t="s">
        <v>2799</v>
      </c>
      <c r="AI2" s="13" t="s">
        <v>2819</v>
      </c>
      <c r="AJ2" s="13" t="s">
        <v>2843</v>
      </c>
      <c r="AK2" s="13" t="s">
        <v>2858</v>
      </c>
      <c r="AL2" s="13" t="s">
        <v>2905</v>
      </c>
      <c r="AM2" s="13" t="s">
        <v>2934</v>
      </c>
      <c r="AN2" s="13" t="s">
        <v>2945</v>
      </c>
      <c r="AO2" s="13" t="s">
        <v>2966</v>
      </c>
    </row>
    <row r="3" spans="1:41" ht="15">
      <c r="A3" s="90" t="s">
        <v>2447</v>
      </c>
      <c r="B3" s="66" t="s">
        <v>2475</v>
      </c>
      <c r="C3" s="66" t="s">
        <v>56</v>
      </c>
      <c r="D3" s="113"/>
      <c r="E3" s="112"/>
      <c r="F3" s="114" t="s">
        <v>3241</v>
      </c>
      <c r="G3" s="115"/>
      <c r="H3" s="115"/>
      <c r="I3" s="116">
        <v>3</v>
      </c>
      <c r="J3" s="117"/>
      <c r="K3" s="48">
        <v>46</v>
      </c>
      <c r="L3" s="48">
        <v>52</v>
      </c>
      <c r="M3" s="48">
        <v>61</v>
      </c>
      <c r="N3" s="48">
        <v>113</v>
      </c>
      <c r="O3" s="48">
        <v>2</v>
      </c>
      <c r="P3" s="49">
        <v>0.016129032258064516</v>
      </c>
      <c r="Q3" s="49">
        <v>0.031746031746031744</v>
      </c>
      <c r="R3" s="48">
        <v>1</v>
      </c>
      <c r="S3" s="48">
        <v>0</v>
      </c>
      <c r="T3" s="48">
        <v>46</v>
      </c>
      <c r="U3" s="48">
        <v>113</v>
      </c>
      <c r="V3" s="48">
        <v>4</v>
      </c>
      <c r="W3" s="49">
        <v>2.102079</v>
      </c>
      <c r="X3" s="49">
        <v>0.030434782608695653</v>
      </c>
      <c r="Y3" s="48">
        <v>34</v>
      </c>
      <c r="Z3" s="49">
        <v>2.253147779986746</v>
      </c>
      <c r="AA3" s="48">
        <v>46</v>
      </c>
      <c r="AB3" s="49">
        <v>3.0483764082173623</v>
      </c>
      <c r="AC3" s="48">
        <v>0</v>
      </c>
      <c r="AD3" s="49">
        <v>0</v>
      </c>
      <c r="AE3" s="48">
        <v>1429</v>
      </c>
      <c r="AF3" s="49">
        <v>94.69847581179589</v>
      </c>
      <c r="AG3" s="48">
        <v>1509</v>
      </c>
      <c r="AH3" s="79" t="s">
        <v>2800</v>
      </c>
      <c r="AI3" s="79" t="s">
        <v>2820</v>
      </c>
      <c r="AJ3" s="79" t="s">
        <v>2844</v>
      </c>
      <c r="AK3" s="87" t="s">
        <v>2859</v>
      </c>
      <c r="AL3" s="87" t="s">
        <v>2906</v>
      </c>
      <c r="AM3" s="87" t="s">
        <v>2935</v>
      </c>
      <c r="AN3" s="87" t="s">
        <v>2946</v>
      </c>
      <c r="AO3" s="87" t="s">
        <v>2967</v>
      </c>
    </row>
    <row r="4" spans="1:41" ht="15">
      <c r="A4" s="90" t="s">
        <v>2448</v>
      </c>
      <c r="B4" s="66" t="s">
        <v>2476</v>
      </c>
      <c r="C4" s="66" t="s">
        <v>56</v>
      </c>
      <c r="D4" s="119"/>
      <c r="E4" s="118"/>
      <c r="F4" s="120" t="s">
        <v>2448</v>
      </c>
      <c r="G4" s="121"/>
      <c r="H4" s="121"/>
      <c r="I4" s="122">
        <v>4</v>
      </c>
      <c r="J4" s="123"/>
      <c r="K4" s="48">
        <v>20</v>
      </c>
      <c r="L4" s="48">
        <v>19</v>
      </c>
      <c r="M4" s="48">
        <v>0</v>
      </c>
      <c r="N4" s="48">
        <v>19</v>
      </c>
      <c r="O4" s="48">
        <v>0</v>
      </c>
      <c r="P4" s="49">
        <v>0</v>
      </c>
      <c r="Q4" s="49">
        <v>0</v>
      </c>
      <c r="R4" s="48">
        <v>1</v>
      </c>
      <c r="S4" s="48">
        <v>0</v>
      </c>
      <c r="T4" s="48">
        <v>20</v>
      </c>
      <c r="U4" s="48">
        <v>19</v>
      </c>
      <c r="V4" s="48">
        <v>2</v>
      </c>
      <c r="W4" s="49">
        <v>1.805</v>
      </c>
      <c r="X4" s="49">
        <v>0.05</v>
      </c>
      <c r="Y4" s="48">
        <v>0</v>
      </c>
      <c r="Z4" s="49">
        <v>0</v>
      </c>
      <c r="AA4" s="48">
        <v>0</v>
      </c>
      <c r="AB4" s="49">
        <v>0</v>
      </c>
      <c r="AC4" s="48">
        <v>0</v>
      </c>
      <c r="AD4" s="49">
        <v>0</v>
      </c>
      <c r="AE4" s="48">
        <v>21</v>
      </c>
      <c r="AF4" s="49">
        <v>100</v>
      </c>
      <c r="AG4" s="48">
        <v>21</v>
      </c>
      <c r="AH4" s="79" t="s">
        <v>499</v>
      </c>
      <c r="AI4" s="79" t="s">
        <v>504</v>
      </c>
      <c r="AJ4" s="79"/>
      <c r="AK4" s="87" t="s">
        <v>887</v>
      </c>
      <c r="AL4" s="87" t="s">
        <v>887</v>
      </c>
      <c r="AM4" s="87" t="s">
        <v>308</v>
      </c>
      <c r="AN4" s="87" t="s">
        <v>2947</v>
      </c>
      <c r="AO4" s="87" t="s">
        <v>2968</v>
      </c>
    </row>
    <row r="5" spans="1:41" ht="15">
      <c r="A5" s="90" t="s">
        <v>2449</v>
      </c>
      <c r="B5" s="66" t="s">
        <v>2477</v>
      </c>
      <c r="C5" s="66" t="s">
        <v>56</v>
      </c>
      <c r="D5" s="119"/>
      <c r="E5" s="118"/>
      <c r="F5" s="120" t="s">
        <v>3242</v>
      </c>
      <c r="G5" s="121"/>
      <c r="H5" s="121"/>
      <c r="I5" s="122">
        <v>5</v>
      </c>
      <c r="J5" s="123"/>
      <c r="K5" s="48">
        <v>17</v>
      </c>
      <c r="L5" s="48">
        <v>17</v>
      </c>
      <c r="M5" s="48">
        <v>0</v>
      </c>
      <c r="N5" s="48">
        <v>17</v>
      </c>
      <c r="O5" s="48">
        <v>0</v>
      </c>
      <c r="P5" s="49">
        <v>0</v>
      </c>
      <c r="Q5" s="49">
        <v>0</v>
      </c>
      <c r="R5" s="48">
        <v>1</v>
      </c>
      <c r="S5" s="48">
        <v>0</v>
      </c>
      <c r="T5" s="48">
        <v>17</v>
      </c>
      <c r="U5" s="48">
        <v>17</v>
      </c>
      <c r="V5" s="48">
        <v>4</v>
      </c>
      <c r="W5" s="49">
        <v>2.15917</v>
      </c>
      <c r="X5" s="49">
        <v>0.0625</v>
      </c>
      <c r="Y5" s="48">
        <v>3</v>
      </c>
      <c r="Z5" s="49">
        <v>5.2631578947368425</v>
      </c>
      <c r="AA5" s="48">
        <v>0</v>
      </c>
      <c r="AB5" s="49">
        <v>0</v>
      </c>
      <c r="AC5" s="48">
        <v>0</v>
      </c>
      <c r="AD5" s="49">
        <v>0</v>
      </c>
      <c r="AE5" s="48">
        <v>54</v>
      </c>
      <c r="AF5" s="49">
        <v>94.73684210526316</v>
      </c>
      <c r="AG5" s="48">
        <v>57</v>
      </c>
      <c r="AH5" s="79" t="s">
        <v>2801</v>
      </c>
      <c r="AI5" s="79" t="s">
        <v>504</v>
      </c>
      <c r="AJ5" s="79" t="s">
        <v>514</v>
      </c>
      <c r="AK5" s="87" t="s">
        <v>2860</v>
      </c>
      <c r="AL5" s="87" t="s">
        <v>2907</v>
      </c>
      <c r="AM5" s="87" t="s">
        <v>2936</v>
      </c>
      <c r="AN5" s="87" t="s">
        <v>2948</v>
      </c>
      <c r="AO5" s="87" t="s">
        <v>2969</v>
      </c>
    </row>
    <row r="6" spans="1:41" ht="15">
      <c r="A6" s="90" t="s">
        <v>2450</v>
      </c>
      <c r="B6" s="66" t="s">
        <v>2478</v>
      </c>
      <c r="C6" s="66" t="s">
        <v>56</v>
      </c>
      <c r="D6" s="119"/>
      <c r="E6" s="118"/>
      <c r="F6" s="120" t="s">
        <v>3243</v>
      </c>
      <c r="G6" s="121"/>
      <c r="H6" s="121"/>
      <c r="I6" s="122">
        <v>6</v>
      </c>
      <c r="J6" s="123"/>
      <c r="K6" s="48">
        <v>16</v>
      </c>
      <c r="L6" s="48">
        <v>19</v>
      </c>
      <c r="M6" s="48">
        <v>2</v>
      </c>
      <c r="N6" s="48">
        <v>21</v>
      </c>
      <c r="O6" s="48">
        <v>3</v>
      </c>
      <c r="P6" s="49">
        <v>0</v>
      </c>
      <c r="Q6" s="49">
        <v>0</v>
      </c>
      <c r="R6" s="48">
        <v>1</v>
      </c>
      <c r="S6" s="48">
        <v>0</v>
      </c>
      <c r="T6" s="48">
        <v>16</v>
      </c>
      <c r="U6" s="48">
        <v>21</v>
      </c>
      <c r="V6" s="48">
        <v>3</v>
      </c>
      <c r="W6" s="49">
        <v>1.835938</v>
      </c>
      <c r="X6" s="49">
        <v>0.07083333333333333</v>
      </c>
      <c r="Y6" s="48">
        <v>4</v>
      </c>
      <c r="Z6" s="49">
        <v>2.2099447513812156</v>
      </c>
      <c r="AA6" s="48">
        <v>2</v>
      </c>
      <c r="AB6" s="49">
        <v>1.1049723756906078</v>
      </c>
      <c r="AC6" s="48">
        <v>0</v>
      </c>
      <c r="AD6" s="49">
        <v>0</v>
      </c>
      <c r="AE6" s="48">
        <v>175</v>
      </c>
      <c r="AF6" s="49">
        <v>96.68508287292818</v>
      </c>
      <c r="AG6" s="48">
        <v>181</v>
      </c>
      <c r="AH6" s="79" t="s">
        <v>2802</v>
      </c>
      <c r="AI6" s="79" t="s">
        <v>2821</v>
      </c>
      <c r="AJ6" s="79" t="s">
        <v>2845</v>
      </c>
      <c r="AK6" s="87" t="s">
        <v>2861</v>
      </c>
      <c r="AL6" s="87" t="s">
        <v>887</v>
      </c>
      <c r="AM6" s="87" t="s">
        <v>2937</v>
      </c>
      <c r="AN6" s="87" t="s">
        <v>2949</v>
      </c>
      <c r="AO6" s="87" t="s">
        <v>2970</v>
      </c>
    </row>
    <row r="7" spans="1:41" ht="15">
      <c r="A7" s="90" t="s">
        <v>2451</v>
      </c>
      <c r="B7" s="66" t="s">
        <v>2479</v>
      </c>
      <c r="C7" s="66" t="s">
        <v>56</v>
      </c>
      <c r="D7" s="119"/>
      <c r="E7" s="118"/>
      <c r="F7" s="120" t="s">
        <v>2451</v>
      </c>
      <c r="G7" s="121"/>
      <c r="H7" s="121"/>
      <c r="I7" s="122">
        <v>7</v>
      </c>
      <c r="J7" s="123"/>
      <c r="K7" s="48">
        <v>13</v>
      </c>
      <c r="L7" s="48">
        <v>12</v>
      </c>
      <c r="M7" s="48">
        <v>0</v>
      </c>
      <c r="N7" s="48">
        <v>12</v>
      </c>
      <c r="O7" s="48">
        <v>0</v>
      </c>
      <c r="P7" s="49">
        <v>0</v>
      </c>
      <c r="Q7" s="49">
        <v>0</v>
      </c>
      <c r="R7" s="48">
        <v>1</v>
      </c>
      <c r="S7" s="48">
        <v>0</v>
      </c>
      <c r="T7" s="48">
        <v>13</v>
      </c>
      <c r="U7" s="48">
        <v>12</v>
      </c>
      <c r="V7" s="48">
        <v>2</v>
      </c>
      <c r="W7" s="49">
        <v>1.704142</v>
      </c>
      <c r="X7" s="49">
        <v>0.07692307692307693</v>
      </c>
      <c r="Y7" s="48">
        <v>0</v>
      </c>
      <c r="Z7" s="49">
        <v>0</v>
      </c>
      <c r="AA7" s="48">
        <v>0</v>
      </c>
      <c r="AB7" s="49">
        <v>0</v>
      </c>
      <c r="AC7" s="48">
        <v>0</v>
      </c>
      <c r="AD7" s="49">
        <v>0</v>
      </c>
      <c r="AE7" s="48">
        <v>12</v>
      </c>
      <c r="AF7" s="49">
        <v>100</v>
      </c>
      <c r="AG7" s="48">
        <v>12</v>
      </c>
      <c r="AH7" s="79" t="s">
        <v>499</v>
      </c>
      <c r="AI7" s="79" t="s">
        <v>504</v>
      </c>
      <c r="AJ7" s="79"/>
      <c r="AK7" s="87" t="s">
        <v>887</v>
      </c>
      <c r="AL7" s="87" t="s">
        <v>887</v>
      </c>
      <c r="AM7" s="87" t="s">
        <v>361</v>
      </c>
      <c r="AN7" s="87" t="s">
        <v>2950</v>
      </c>
      <c r="AO7" s="87" t="s">
        <v>2971</v>
      </c>
    </row>
    <row r="8" spans="1:41" ht="15">
      <c r="A8" s="90" t="s">
        <v>2452</v>
      </c>
      <c r="B8" s="66" t="s">
        <v>2480</v>
      </c>
      <c r="C8" s="66" t="s">
        <v>56</v>
      </c>
      <c r="D8" s="119"/>
      <c r="E8" s="118"/>
      <c r="F8" s="120" t="s">
        <v>3244</v>
      </c>
      <c r="G8" s="121"/>
      <c r="H8" s="121"/>
      <c r="I8" s="122">
        <v>8</v>
      </c>
      <c r="J8" s="123"/>
      <c r="K8" s="48">
        <v>12</v>
      </c>
      <c r="L8" s="48">
        <v>19</v>
      </c>
      <c r="M8" s="48">
        <v>4</v>
      </c>
      <c r="N8" s="48">
        <v>23</v>
      </c>
      <c r="O8" s="48">
        <v>0</v>
      </c>
      <c r="P8" s="49">
        <v>0.05</v>
      </c>
      <c r="Q8" s="49">
        <v>0.09523809523809523</v>
      </c>
      <c r="R8" s="48">
        <v>1</v>
      </c>
      <c r="S8" s="48">
        <v>0</v>
      </c>
      <c r="T8" s="48">
        <v>12</v>
      </c>
      <c r="U8" s="48">
        <v>23</v>
      </c>
      <c r="V8" s="48">
        <v>3</v>
      </c>
      <c r="W8" s="49">
        <v>1.666667</v>
      </c>
      <c r="X8" s="49">
        <v>0.1590909090909091</v>
      </c>
      <c r="Y8" s="48">
        <v>2</v>
      </c>
      <c r="Z8" s="49">
        <v>1.3986013986013985</v>
      </c>
      <c r="AA8" s="48">
        <v>11</v>
      </c>
      <c r="AB8" s="49">
        <v>7.6923076923076925</v>
      </c>
      <c r="AC8" s="48">
        <v>0</v>
      </c>
      <c r="AD8" s="49">
        <v>0</v>
      </c>
      <c r="AE8" s="48">
        <v>130</v>
      </c>
      <c r="AF8" s="49">
        <v>90.9090909090909</v>
      </c>
      <c r="AG8" s="48">
        <v>143</v>
      </c>
      <c r="AH8" s="79" t="s">
        <v>2803</v>
      </c>
      <c r="AI8" s="79" t="s">
        <v>504</v>
      </c>
      <c r="AJ8" s="79" t="s">
        <v>505</v>
      </c>
      <c r="AK8" s="87" t="s">
        <v>2862</v>
      </c>
      <c r="AL8" s="87" t="s">
        <v>2908</v>
      </c>
      <c r="AM8" s="87" t="s">
        <v>2938</v>
      </c>
      <c r="AN8" s="87" t="s">
        <v>2951</v>
      </c>
      <c r="AO8" s="87" t="s">
        <v>2972</v>
      </c>
    </row>
    <row r="9" spans="1:41" ht="15">
      <c r="A9" s="90" t="s">
        <v>2453</v>
      </c>
      <c r="B9" s="66" t="s">
        <v>2481</v>
      </c>
      <c r="C9" s="66" t="s">
        <v>56</v>
      </c>
      <c r="D9" s="119"/>
      <c r="E9" s="118"/>
      <c r="F9" s="120" t="s">
        <v>2453</v>
      </c>
      <c r="G9" s="121"/>
      <c r="H9" s="121"/>
      <c r="I9" s="122">
        <v>9</v>
      </c>
      <c r="J9" s="123"/>
      <c r="K9" s="48">
        <v>6</v>
      </c>
      <c r="L9" s="48">
        <v>5</v>
      </c>
      <c r="M9" s="48">
        <v>0</v>
      </c>
      <c r="N9" s="48">
        <v>5</v>
      </c>
      <c r="O9" s="48">
        <v>0</v>
      </c>
      <c r="P9" s="49">
        <v>0</v>
      </c>
      <c r="Q9" s="49">
        <v>0</v>
      </c>
      <c r="R9" s="48">
        <v>1</v>
      </c>
      <c r="S9" s="48">
        <v>0</v>
      </c>
      <c r="T9" s="48">
        <v>6</v>
      </c>
      <c r="U9" s="48">
        <v>5</v>
      </c>
      <c r="V9" s="48">
        <v>2</v>
      </c>
      <c r="W9" s="49">
        <v>1.388889</v>
      </c>
      <c r="X9" s="49">
        <v>0.16666666666666666</v>
      </c>
      <c r="Y9" s="48">
        <v>0</v>
      </c>
      <c r="Z9" s="49">
        <v>0</v>
      </c>
      <c r="AA9" s="48">
        <v>0</v>
      </c>
      <c r="AB9" s="49">
        <v>0</v>
      </c>
      <c r="AC9" s="48">
        <v>0</v>
      </c>
      <c r="AD9" s="49">
        <v>0</v>
      </c>
      <c r="AE9" s="48">
        <v>45</v>
      </c>
      <c r="AF9" s="49">
        <v>100</v>
      </c>
      <c r="AG9" s="48">
        <v>45</v>
      </c>
      <c r="AH9" s="79" t="s">
        <v>499</v>
      </c>
      <c r="AI9" s="79" t="s">
        <v>504</v>
      </c>
      <c r="AJ9" s="79" t="s">
        <v>507</v>
      </c>
      <c r="AK9" s="87" t="s">
        <v>887</v>
      </c>
      <c r="AL9" s="87" t="s">
        <v>887</v>
      </c>
      <c r="AM9" s="87" t="s">
        <v>308</v>
      </c>
      <c r="AN9" s="87" t="s">
        <v>2952</v>
      </c>
      <c r="AO9" s="87" t="s">
        <v>2973</v>
      </c>
    </row>
    <row r="10" spans="1:41" ht="14.25" customHeight="1">
      <c r="A10" s="90" t="s">
        <v>2454</v>
      </c>
      <c r="B10" s="66" t="s">
        <v>2482</v>
      </c>
      <c r="C10" s="66" t="s">
        <v>56</v>
      </c>
      <c r="D10" s="119"/>
      <c r="E10" s="118"/>
      <c r="F10" s="120" t="s">
        <v>2454</v>
      </c>
      <c r="G10" s="121"/>
      <c r="H10" s="121"/>
      <c r="I10" s="122">
        <v>10</v>
      </c>
      <c r="J10" s="123"/>
      <c r="K10" s="48">
        <v>4</v>
      </c>
      <c r="L10" s="48">
        <v>3</v>
      </c>
      <c r="M10" s="48">
        <v>0</v>
      </c>
      <c r="N10" s="48">
        <v>3</v>
      </c>
      <c r="O10" s="48">
        <v>0</v>
      </c>
      <c r="P10" s="49">
        <v>0</v>
      </c>
      <c r="Q10" s="49">
        <v>0</v>
      </c>
      <c r="R10" s="48">
        <v>1</v>
      </c>
      <c r="S10" s="48">
        <v>0</v>
      </c>
      <c r="T10" s="48">
        <v>4</v>
      </c>
      <c r="U10" s="48">
        <v>3</v>
      </c>
      <c r="V10" s="48">
        <v>2</v>
      </c>
      <c r="W10" s="49">
        <v>1.125</v>
      </c>
      <c r="X10" s="49">
        <v>0.25</v>
      </c>
      <c r="Y10" s="48">
        <v>0</v>
      </c>
      <c r="Z10" s="49">
        <v>0</v>
      </c>
      <c r="AA10" s="48">
        <v>0</v>
      </c>
      <c r="AB10" s="49">
        <v>0</v>
      </c>
      <c r="AC10" s="48">
        <v>0</v>
      </c>
      <c r="AD10" s="49">
        <v>0</v>
      </c>
      <c r="AE10" s="48">
        <v>13</v>
      </c>
      <c r="AF10" s="49">
        <v>100</v>
      </c>
      <c r="AG10" s="48">
        <v>13</v>
      </c>
      <c r="AH10" s="79" t="s">
        <v>499</v>
      </c>
      <c r="AI10" s="79" t="s">
        <v>504</v>
      </c>
      <c r="AJ10" s="79"/>
      <c r="AK10" s="87" t="s">
        <v>887</v>
      </c>
      <c r="AL10" s="87" t="s">
        <v>887</v>
      </c>
      <c r="AM10" s="87" t="s">
        <v>320</v>
      </c>
      <c r="AN10" s="87" t="s">
        <v>2953</v>
      </c>
      <c r="AO10" s="87" t="s">
        <v>2974</v>
      </c>
    </row>
    <row r="11" spans="1:41" ht="15">
      <c r="A11" s="90" t="s">
        <v>2455</v>
      </c>
      <c r="B11" s="66" t="s">
        <v>2483</v>
      </c>
      <c r="C11" s="66" t="s">
        <v>56</v>
      </c>
      <c r="D11" s="119"/>
      <c r="E11" s="118"/>
      <c r="F11" s="120" t="s">
        <v>2455</v>
      </c>
      <c r="G11" s="121"/>
      <c r="H11" s="121"/>
      <c r="I11" s="122">
        <v>11</v>
      </c>
      <c r="J11" s="123"/>
      <c r="K11" s="48">
        <v>4</v>
      </c>
      <c r="L11" s="48">
        <v>3</v>
      </c>
      <c r="M11" s="48">
        <v>0</v>
      </c>
      <c r="N11" s="48">
        <v>3</v>
      </c>
      <c r="O11" s="48">
        <v>0</v>
      </c>
      <c r="P11" s="49">
        <v>0</v>
      </c>
      <c r="Q11" s="49">
        <v>0</v>
      </c>
      <c r="R11" s="48">
        <v>1</v>
      </c>
      <c r="S11" s="48">
        <v>0</v>
      </c>
      <c r="T11" s="48">
        <v>4</v>
      </c>
      <c r="U11" s="48">
        <v>3</v>
      </c>
      <c r="V11" s="48">
        <v>2</v>
      </c>
      <c r="W11" s="49">
        <v>1.125</v>
      </c>
      <c r="X11" s="49">
        <v>0.25</v>
      </c>
      <c r="Y11" s="48">
        <v>0</v>
      </c>
      <c r="Z11" s="49">
        <v>0</v>
      </c>
      <c r="AA11" s="48">
        <v>0</v>
      </c>
      <c r="AB11" s="49">
        <v>0</v>
      </c>
      <c r="AC11" s="48">
        <v>0</v>
      </c>
      <c r="AD11" s="49">
        <v>0</v>
      </c>
      <c r="AE11" s="48">
        <v>3</v>
      </c>
      <c r="AF11" s="49">
        <v>100</v>
      </c>
      <c r="AG11" s="48">
        <v>3</v>
      </c>
      <c r="AH11" s="79" t="s">
        <v>499</v>
      </c>
      <c r="AI11" s="79" t="s">
        <v>504</v>
      </c>
      <c r="AJ11" s="79"/>
      <c r="AK11" s="87" t="s">
        <v>887</v>
      </c>
      <c r="AL11" s="87" t="s">
        <v>887</v>
      </c>
      <c r="AM11" s="87" t="s">
        <v>314</v>
      </c>
      <c r="AN11" s="87" t="s">
        <v>2954</v>
      </c>
      <c r="AO11" s="87" t="s">
        <v>2975</v>
      </c>
    </row>
    <row r="12" spans="1:41" ht="15">
      <c r="A12" s="90" t="s">
        <v>2456</v>
      </c>
      <c r="B12" s="66" t="s">
        <v>2484</v>
      </c>
      <c r="C12" s="66" t="s">
        <v>56</v>
      </c>
      <c r="D12" s="119"/>
      <c r="E12" s="118"/>
      <c r="F12" s="120" t="s">
        <v>3245</v>
      </c>
      <c r="G12" s="121"/>
      <c r="H12" s="121"/>
      <c r="I12" s="122">
        <v>12</v>
      </c>
      <c r="J12" s="123"/>
      <c r="K12" s="48">
        <v>4</v>
      </c>
      <c r="L12" s="48">
        <v>1</v>
      </c>
      <c r="M12" s="48">
        <v>15</v>
      </c>
      <c r="N12" s="48">
        <v>16</v>
      </c>
      <c r="O12" s="48">
        <v>16</v>
      </c>
      <c r="P12" s="49" t="s">
        <v>2490</v>
      </c>
      <c r="Q12" s="49" t="s">
        <v>2490</v>
      </c>
      <c r="R12" s="48">
        <v>4</v>
      </c>
      <c r="S12" s="48">
        <v>4</v>
      </c>
      <c r="T12" s="48">
        <v>1</v>
      </c>
      <c r="U12" s="48">
        <v>8</v>
      </c>
      <c r="V12" s="48">
        <v>0</v>
      </c>
      <c r="W12" s="49">
        <v>0</v>
      </c>
      <c r="X12" s="49">
        <v>0</v>
      </c>
      <c r="Y12" s="48">
        <v>8</v>
      </c>
      <c r="Z12" s="49">
        <v>2.6490066225165565</v>
      </c>
      <c r="AA12" s="48">
        <v>17</v>
      </c>
      <c r="AB12" s="49">
        <v>5.629139072847682</v>
      </c>
      <c r="AC12" s="48">
        <v>0</v>
      </c>
      <c r="AD12" s="49">
        <v>0</v>
      </c>
      <c r="AE12" s="48">
        <v>277</v>
      </c>
      <c r="AF12" s="49">
        <v>91.72185430463576</v>
      </c>
      <c r="AG12" s="48">
        <v>302</v>
      </c>
      <c r="AH12" s="79" t="s">
        <v>2804</v>
      </c>
      <c r="AI12" s="79" t="s">
        <v>2822</v>
      </c>
      <c r="AJ12" s="79" t="s">
        <v>2846</v>
      </c>
      <c r="AK12" s="87" t="s">
        <v>2863</v>
      </c>
      <c r="AL12" s="87" t="s">
        <v>2909</v>
      </c>
      <c r="AM12" s="87" t="s">
        <v>287</v>
      </c>
      <c r="AN12" s="87"/>
      <c r="AO12" s="87" t="s">
        <v>2976</v>
      </c>
    </row>
    <row r="13" spans="1:41" ht="15">
      <c r="A13" s="90" t="s">
        <v>2457</v>
      </c>
      <c r="B13" s="66" t="s">
        <v>2485</v>
      </c>
      <c r="C13" s="66" t="s">
        <v>56</v>
      </c>
      <c r="D13" s="119"/>
      <c r="E13" s="118"/>
      <c r="F13" s="120" t="s">
        <v>3246</v>
      </c>
      <c r="G13" s="121"/>
      <c r="H13" s="121"/>
      <c r="I13" s="122">
        <v>13</v>
      </c>
      <c r="J13" s="123"/>
      <c r="K13" s="48">
        <v>3</v>
      </c>
      <c r="L13" s="48">
        <v>4</v>
      </c>
      <c r="M13" s="48">
        <v>2</v>
      </c>
      <c r="N13" s="48">
        <v>6</v>
      </c>
      <c r="O13" s="48">
        <v>1</v>
      </c>
      <c r="P13" s="49">
        <v>0.3333333333333333</v>
      </c>
      <c r="Q13" s="49">
        <v>0.5</v>
      </c>
      <c r="R13" s="48">
        <v>1</v>
      </c>
      <c r="S13" s="48">
        <v>0</v>
      </c>
      <c r="T13" s="48">
        <v>3</v>
      </c>
      <c r="U13" s="48">
        <v>6</v>
      </c>
      <c r="V13" s="48">
        <v>1</v>
      </c>
      <c r="W13" s="49">
        <v>0.666667</v>
      </c>
      <c r="X13" s="49">
        <v>0.6666666666666666</v>
      </c>
      <c r="Y13" s="48">
        <v>0</v>
      </c>
      <c r="Z13" s="49">
        <v>0</v>
      </c>
      <c r="AA13" s="48">
        <v>1</v>
      </c>
      <c r="AB13" s="49">
        <v>1.408450704225352</v>
      </c>
      <c r="AC13" s="48">
        <v>0</v>
      </c>
      <c r="AD13" s="49">
        <v>0</v>
      </c>
      <c r="AE13" s="48">
        <v>70</v>
      </c>
      <c r="AF13" s="49">
        <v>98.59154929577464</v>
      </c>
      <c r="AG13" s="48">
        <v>71</v>
      </c>
      <c r="AH13" s="79" t="s">
        <v>498</v>
      </c>
      <c r="AI13" s="79" t="s">
        <v>504</v>
      </c>
      <c r="AJ13" s="79" t="s">
        <v>2196</v>
      </c>
      <c r="AK13" s="87" t="s">
        <v>2864</v>
      </c>
      <c r="AL13" s="87" t="s">
        <v>887</v>
      </c>
      <c r="AM13" s="87" t="s">
        <v>2939</v>
      </c>
      <c r="AN13" s="87" t="s">
        <v>417</v>
      </c>
      <c r="AO13" s="87" t="s">
        <v>2977</v>
      </c>
    </row>
    <row r="14" spans="1:41" ht="15">
      <c r="A14" s="90" t="s">
        <v>2458</v>
      </c>
      <c r="B14" s="66" t="s">
        <v>2486</v>
      </c>
      <c r="C14" s="66" t="s">
        <v>56</v>
      </c>
      <c r="D14" s="119"/>
      <c r="E14" s="118"/>
      <c r="F14" s="120" t="s">
        <v>3247</v>
      </c>
      <c r="G14" s="121"/>
      <c r="H14" s="121"/>
      <c r="I14" s="122">
        <v>14</v>
      </c>
      <c r="J14" s="123"/>
      <c r="K14" s="48">
        <v>3</v>
      </c>
      <c r="L14" s="48">
        <v>3</v>
      </c>
      <c r="M14" s="48">
        <v>2</v>
      </c>
      <c r="N14" s="48">
        <v>5</v>
      </c>
      <c r="O14" s="48">
        <v>0</v>
      </c>
      <c r="P14" s="49">
        <v>0.3333333333333333</v>
      </c>
      <c r="Q14" s="49">
        <v>0.5</v>
      </c>
      <c r="R14" s="48">
        <v>1</v>
      </c>
      <c r="S14" s="48">
        <v>0</v>
      </c>
      <c r="T14" s="48">
        <v>3</v>
      </c>
      <c r="U14" s="48">
        <v>5</v>
      </c>
      <c r="V14" s="48">
        <v>1</v>
      </c>
      <c r="W14" s="49">
        <v>0.666667</v>
      </c>
      <c r="X14" s="49">
        <v>0.6666666666666666</v>
      </c>
      <c r="Y14" s="48">
        <v>1</v>
      </c>
      <c r="Z14" s="49">
        <v>0.8928571428571429</v>
      </c>
      <c r="AA14" s="48">
        <v>2</v>
      </c>
      <c r="AB14" s="49">
        <v>1.7857142857142858</v>
      </c>
      <c r="AC14" s="48">
        <v>0</v>
      </c>
      <c r="AD14" s="49">
        <v>0</v>
      </c>
      <c r="AE14" s="48">
        <v>109</v>
      </c>
      <c r="AF14" s="49">
        <v>97.32142857142857</v>
      </c>
      <c r="AG14" s="48">
        <v>112</v>
      </c>
      <c r="AH14" s="79" t="s">
        <v>498</v>
      </c>
      <c r="AI14" s="79" t="s">
        <v>504</v>
      </c>
      <c r="AJ14" s="79"/>
      <c r="AK14" s="87" t="s">
        <v>2865</v>
      </c>
      <c r="AL14" s="87" t="s">
        <v>887</v>
      </c>
      <c r="AM14" s="87" t="s">
        <v>2940</v>
      </c>
      <c r="AN14" s="87" t="s">
        <v>414</v>
      </c>
      <c r="AO14" s="87" t="s">
        <v>2978</v>
      </c>
    </row>
    <row r="15" spans="1:41" ht="15">
      <c r="A15" s="90" t="s">
        <v>2459</v>
      </c>
      <c r="B15" s="66" t="s">
        <v>2475</v>
      </c>
      <c r="C15" s="66" t="s">
        <v>59</v>
      </c>
      <c r="D15" s="119"/>
      <c r="E15" s="118"/>
      <c r="F15" s="120" t="s">
        <v>3248</v>
      </c>
      <c r="G15" s="121"/>
      <c r="H15" s="121"/>
      <c r="I15" s="122">
        <v>15</v>
      </c>
      <c r="J15" s="123"/>
      <c r="K15" s="48">
        <v>3</v>
      </c>
      <c r="L15" s="48">
        <v>1</v>
      </c>
      <c r="M15" s="48">
        <v>11</v>
      </c>
      <c r="N15" s="48">
        <v>12</v>
      </c>
      <c r="O15" s="48">
        <v>1</v>
      </c>
      <c r="P15" s="49">
        <v>0.3333333333333333</v>
      </c>
      <c r="Q15" s="49">
        <v>0.5</v>
      </c>
      <c r="R15" s="48">
        <v>1</v>
      </c>
      <c r="S15" s="48">
        <v>0</v>
      </c>
      <c r="T15" s="48">
        <v>3</v>
      </c>
      <c r="U15" s="48">
        <v>12</v>
      </c>
      <c r="V15" s="48">
        <v>1</v>
      </c>
      <c r="W15" s="49">
        <v>0.666667</v>
      </c>
      <c r="X15" s="49">
        <v>0.6666666666666666</v>
      </c>
      <c r="Y15" s="48">
        <v>8</v>
      </c>
      <c r="Z15" s="49">
        <v>3.4482758620689653</v>
      </c>
      <c r="AA15" s="48">
        <v>14</v>
      </c>
      <c r="AB15" s="49">
        <v>6.0344827586206895</v>
      </c>
      <c r="AC15" s="48">
        <v>0</v>
      </c>
      <c r="AD15" s="49">
        <v>0</v>
      </c>
      <c r="AE15" s="48">
        <v>210</v>
      </c>
      <c r="AF15" s="49">
        <v>90.51724137931035</v>
      </c>
      <c r="AG15" s="48">
        <v>232</v>
      </c>
      <c r="AH15" s="79" t="s">
        <v>503</v>
      </c>
      <c r="AI15" s="79" t="s">
        <v>504</v>
      </c>
      <c r="AJ15" s="79"/>
      <c r="AK15" s="87" t="s">
        <v>2866</v>
      </c>
      <c r="AL15" s="87" t="s">
        <v>2910</v>
      </c>
      <c r="AM15" s="87" t="s">
        <v>2941</v>
      </c>
      <c r="AN15" s="87" t="s">
        <v>406</v>
      </c>
      <c r="AO15" s="87" t="s">
        <v>2979</v>
      </c>
    </row>
    <row r="16" spans="1:41" ht="15">
      <c r="A16" s="90" t="s">
        <v>2460</v>
      </c>
      <c r="B16" s="66" t="s">
        <v>2476</v>
      </c>
      <c r="C16" s="66" t="s">
        <v>59</v>
      </c>
      <c r="D16" s="119"/>
      <c r="E16" s="118"/>
      <c r="F16" s="120" t="s">
        <v>2460</v>
      </c>
      <c r="G16" s="121"/>
      <c r="H16" s="121"/>
      <c r="I16" s="122">
        <v>16</v>
      </c>
      <c r="J16" s="123"/>
      <c r="K16" s="48">
        <v>3</v>
      </c>
      <c r="L16" s="48">
        <v>2</v>
      </c>
      <c r="M16" s="48">
        <v>0</v>
      </c>
      <c r="N16" s="48">
        <v>2</v>
      </c>
      <c r="O16" s="48">
        <v>0</v>
      </c>
      <c r="P16" s="49">
        <v>0</v>
      </c>
      <c r="Q16" s="49">
        <v>0</v>
      </c>
      <c r="R16" s="48">
        <v>1</v>
      </c>
      <c r="S16" s="48">
        <v>0</v>
      </c>
      <c r="T16" s="48">
        <v>3</v>
      </c>
      <c r="U16" s="48">
        <v>2</v>
      </c>
      <c r="V16" s="48">
        <v>2</v>
      </c>
      <c r="W16" s="49">
        <v>0.888889</v>
      </c>
      <c r="X16" s="49">
        <v>0.3333333333333333</v>
      </c>
      <c r="Y16" s="48">
        <v>0</v>
      </c>
      <c r="Z16" s="49">
        <v>0</v>
      </c>
      <c r="AA16" s="48">
        <v>0</v>
      </c>
      <c r="AB16" s="49">
        <v>0</v>
      </c>
      <c r="AC16" s="48">
        <v>0</v>
      </c>
      <c r="AD16" s="49">
        <v>0</v>
      </c>
      <c r="AE16" s="48">
        <v>27</v>
      </c>
      <c r="AF16" s="49">
        <v>100</v>
      </c>
      <c r="AG16" s="48">
        <v>27</v>
      </c>
      <c r="AH16" s="79" t="s">
        <v>499</v>
      </c>
      <c r="AI16" s="79" t="s">
        <v>504</v>
      </c>
      <c r="AJ16" s="79"/>
      <c r="AK16" s="87" t="s">
        <v>887</v>
      </c>
      <c r="AL16" s="87" t="s">
        <v>887</v>
      </c>
      <c r="AM16" s="87" t="s">
        <v>346</v>
      </c>
      <c r="AN16" s="87" t="s">
        <v>345</v>
      </c>
      <c r="AO16" s="87" t="s">
        <v>2980</v>
      </c>
    </row>
    <row r="17" spans="1:41" ht="15">
      <c r="A17" s="90" t="s">
        <v>2461</v>
      </c>
      <c r="B17" s="66" t="s">
        <v>2477</v>
      </c>
      <c r="C17" s="66" t="s">
        <v>59</v>
      </c>
      <c r="D17" s="119"/>
      <c r="E17" s="118"/>
      <c r="F17" s="120" t="s">
        <v>3249</v>
      </c>
      <c r="G17" s="121"/>
      <c r="H17" s="121"/>
      <c r="I17" s="122">
        <v>17</v>
      </c>
      <c r="J17" s="123"/>
      <c r="K17" s="48">
        <v>3</v>
      </c>
      <c r="L17" s="48">
        <v>4</v>
      </c>
      <c r="M17" s="48">
        <v>0</v>
      </c>
      <c r="N17" s="48">
        <v>4</v>
      </c>
      <c r="O17" s="48">
        <v>1</v>
      </c>
      <c r="P17" s="49">
        <v>0</v>
      </c>
      <c r="Q17" s="49">
        <v>0</v>
      </c>
      <c r="R17" s="48">
        <v>1</v>
      </c>
      <c r="S17" s="48">
        <v>0</v>
      </c>
      <c r="T17" s="48">
        <v>3</v>
      </c>
      <c r="U17" s="48">
        <v>4</v>
      </c>
      <c r="V17" s="48">
        <v>1</v>
      </c>
      <c r="W17" s="49">
        <v>0.666667</v>
      </c>
      <c r="X17" s="49">
        <v>0.5</v>
      </c>
      <c r="Y17" s="48">
        <v>0</v>
      </c>
      <c r="Z17" s="49">
        <v>0</v>
      </c>
      <c r="AA17" s="48">
        <v>8</v>
      </c>
      <c r="AB17" s="49">
        <v>11.11111111111111</v>
      </c>
      <c r="AC17" s="48">
        <v>0</v>
      </c>
      <c r="AD17" s="49">
        <v>0</v>
      </c>
      <c r="AE17" s="48">
        <v>64</v>
      </c>
      <c r="AF17" s="49">
        <v>88.88888888888889</v>
      </c>
      <c r="AG17" s="48">
        <v>72</v>
      </c>
      <c r="AH17" s="79" t="s">
        <v>499</v>
      </c>
      <c r="AI17" s="79" t="s">
        <v>504</v>
      </c>
      <c r="AJ17" s="79"/>
      <c r="AK17" s="87" t="s">
        <v>2867</v>
      </c>
      <c r="AL17" s="87" t="s">
        <v>887</v>
      </c>
      <c r="AM17" s="87" t="s">
        <v>2942</v>
      </c>
      <c r="AN17" s="87" t="s">
        <v>343</v>
      </c>
      <c r="AO17" s="87" t="s">
        <v>2981</v>
      </c>
    </row>
    <row r="18" spans="1:41" ht="15">
      <c r="A18" s="90" t="s">
        <v>2462</v>
      </c>
      <c r="B18" s="66" t="s">
        <v>2478</v>
      </c>
      <c r="C18" s="66" t="s">
        <v>59</v>
      </c>
      <c r="D18" s="119"/>
      <c r="E18" s="118"/>
      <c r="F18" s="120" t="s">
        <v>2462</v>
      </c>
      <c r="G18" s="121"/>
      <c r="H18" s="121"/>
      <c r="I18" s="122">
        <v>18</v>
      </c>
      <c r="J18" s="123"/>
      <c r="K18" s="48">
        <v>3</v>
      </c>
      <c r="L18" s="48">
        <v>2</v>
      </c>
      <c r="M18" s="48">
        <v>0</v>
      </c>
      <c r="N18" s="48">
        <v>2</v>
      </c>
      <c r="O18" s="48">
        <v>0</v>
      </c>
      <c r="P18" s="49">
        <v>0</v>
      </c>
      <c r="Q18" s="49">
        <v>0</v>
      </c>
      <c r="R18" s="48">
        <v>1</v>
      </c>
      <c r="S18" s="48">
        <v>0</v>
      </c>
      <c r="T18" s="48">
        <v>3</v>
      </c>
      <c r="U18" s="48">
        <v>2</v>
      </c>
      <c r="V18" s="48">
        <v>2</v>
      </c>
      <c r="W18" s="49">
        <v>0.888889</v>
      </c>
      <c r="X18" s="49">
        <v>0.3333333333333333</v>
      </c>
      <c r="Y18" s="48">
        <v>1</v>
      </c>
      <c r="Z18" s="49">
        <v>4.166666666666667</v>
      </c>
      <c r="AA18" s="48">
        <v>0</v>
      </c>
      <c r="AB18" s="49">
        <v>0</v>
      </c>
      <c r="AC18" s="48">
        <v>0</v>
      </c>
      <c r="AD18" s="49">
        <v>0</v>
      </c>
      <c r="AE18" s="48">
        <v>23</v>
      </c>
      <c r="AF18" s="49">
        <v>95.83333333333333</v>
      </c>
      <c r="AG18" s="48">
        <v>24</v>
      </c>
      <c r="AH18" s="79" t="s">
        <v>499</v>
      </c>
      <c r="AI18" s="79" t="s">
        <v>504</v>
      </c>
      <c r="AJ18" s="79"/>
      <c r="AK18" s="87" t="s">
        <v>887</v>
      </c>
      <c r="AL18" s="87" t="s">
        <v>887</v>
      </c>
      <c r="AM18" s="87" t="s">
        <v>323</v>
      </c>
      <c r="AN18" s="87" t="s">
        <v>322</v>
      </c>
      <c r="AO18" s="87" t="s">
        <v>2982</v>
      </c>
    </row>
    <row r="19" spans="1:41" ht="15">
      <c r="A19" s="90" t="s">
        <v>2463</v>
      </c>
      <c r="B19" s="66" t="s">
        <v>2479</v>
      </c>
      <c r="C19" s="66" t="s">
        <v>59</v>
      </c>
      <c r="D19" s="119"/>
      <c r="E19" s="118"/>
      <c r="F19" s="120" t="s">
        <v>2463</v>
      </c>
      <c r="G19" s="121"/>
      <c r="H19" s="121"/>
      <c r="I19" s="122">
        <v>19</v>
      </c>
      <c r="J19" s="123"/>
      <c r="K19" s="48">
        <v>2</v>
      </c>
      <c r="L19" s="48">
        <v>2</v>
      </c>
      <c r="M19" s="48">
        <v>0</v>
      </c>
      <c r="N19" s="48">
        <v>2</v>
      </c>
      <c r="O19" s="48">
        <v>1</v>
      </c>
      <c r="P19" s="49">
        <v>0</v>
      </c>
      <c r="Q19" s="49">
        <v>0</v>
      </c>
      <c r="R19" s="48">
        <v>1</v>
      </c>
      <c r="S19" s="48">
        <v>0</v>
      </c>
      <c r="T19" s="48">
        <v>2</v>
      </c>
      <c r="U19" s="48">
        <v>2</v>
      </c>
      <c r="V19" s="48">
        <v>1</v>
      </c>
      <c r="W19" s="49">
        <v>0.5</v>
      </c>
      <c r="X19" s="49">
        <v>0.5</v>
      </c>
      <c r="Y19" s="48">
        <v>0</v>
      </c>
      <c r="Z19" s="49">
        <v>0</v>
      </c>
      <c r="AA19" s="48">
        <v>0</v>
      </c>
      <c r="AB19" s="49">
        <v>0</v>
      </c>
      <c r="AC19" s="48">
        <v>0</v>
      </c>
      <c r="AD19" s="49">
        <v>0</v>
      </c>
      <c r="AE19" s="48">
        <v>6</v>
      </c>
      <c r="AF19" s="49">
        <v>100</v>
      </c>
      <c r="AG19" s="48">
        <v>6</v>
      </c>
      <c r="AH19" s="79" t="s">
        <v>2805</v>
      </c>
      <c r="AI19" s="79" t="s">
        <v>2823</v>
      </c>
      <c r="AJ19" s="79"/>
      <c r="AK19" s="87" t="s">
        <v>887</v>
      </c>
      <c r="AL19" s="87" t="s">
        <v>887</v>
      </c>
      <c r="AM19" s="87" t="s">
        <v>411</v>
      </c>
      <c r="AN19" s="87"/>
      <c r="AO19" s="87" t="s">
        <v>2983</v>
      </c>
    </row>
    <row r="20" spans="1:41" ht="15">
      <c r="A20" s="90" t="s">
        <v>2464</v>
      </c>
      <c r="B20" s="66" t="s">
        <v>2480</v>
      </c>
      <c r="C20" s="66" t="s">
        <v>59</v>
      </c>
      <c r="D20" s="119"/>
      <c r="E20" s="118"/>
      <c r="F20" s="120" t="s">
        <v>2464</v>
      </c>
      <c r="G20" s="121"/>
      <c r="H20" s="121"/>
      <c r="I20" s="122">
        <v>20</v>
      </c>
      <c r="J20" s="123"/>
      <c r="K20" s="48">
        <v>2</v>
      </c>
      <c r="L20" s="48">
        <v>1</v>
      </c>
      <c r="M20" s="48">
        <v>0</v>
      </c>
      <c r="N20" s="48">
        <v>1</v>
      </c>
      <c r="O20" s="48">
        <v>0</v>
      </c>
      <c r="P20" s="49">
        <v>0</v>
      </c>
      <c r="Q20" s="49">
        <v>0</v>
      </c>
      <c r="R20" s="48">
        <v>1</v>
      </c>
      <c r="S20" s="48">
        <v>0</v>
      </c>
      <c r="T20" s="48">
        <v>2</v>
      </c>
      <c r="U20" s="48">
        <v>1</v>
      </c>
      <c r="V20" s="48">
        <v>1</v>
      </c>
      <c r="W20" s="49">
        <v>0.5</v>
      </c>
      <c r="X20" s="49">
        <v>0.5</v>
      </c>
      <c r="Y20" s="48">
        <v>0</v>
      </c>
      <c r="Z20" s="49">
        <v>0</v>
      </c>
      <c r="AA20" s="48">
        <v>0</v>
      </c>
      <c r="AB20" s="49">
        <v>0</v>
      </c>
      <c r="AC20" s="48">
        <v>0</v>
      </c>
      <c r="AD20" s="49">
        <v>0</v>
      </c>
      <c r="AE20" s="48">
        <v>9</v>
      </c>
      <c r="AF20" s="49">
        <v>100</v>
      </c>
      <c r="AG20" s="48">
        <v>9</v>
      </c>
      <c r="AH20" s="79" t="s">
        <v>499</v>
      </c>
      <c r="AI20" s="79" t="s">
        <v>504</v>
      </c>
      <c r="AJ20" s="79"/>
      <c r="AK20" s="87" t="s">
        <v>887</v>
      </c>
      <c r="AL20" s="87" t="s">
        <v>887</v>
      </c>
      <c r="AM20" s="87" t="s">
        <v>410</v>
      </c>
      <c r="AN20" s="87"/>
      <c r="AO20" s="87" t="s">
        <v>2984</v>
      </c>
    </row>
    <row r="21" spans="1:41" ht="15">
      <c r="A21" s="90" t="s">
        <v>2465</v>
      </c>
      <c r="B21" s="66" t="s">
        <v>2481</v>
      </c>
      <c r="C21" s="66" t="s">
        <v>59</v>
      </c>
      <c r="D21" s="119"/>
      <c r="E21" s="118"/>
      <c r="F21" s="120" t="s">
        <v>3250</v>
      </c>
      <c r="G21" s="121"/>
      <c r="H21" s="121"/>
      <c r="I21" s="122">
        <v>21</v>
      </c>
      <c r="J21" s="123"/>
      <c r="K21" s="48">
        <v>2</v>
      </c>
      <c r="L21" s="48">
        <v>1</v>
      </c>
      <c r="M21" s="48">
        <v>5</v>
      </c>
      <c r="N21" s="48">
        <v>6</v>
      </c>
      <c r="O21" s="48">
        <v>1</v>
      </c>
      <c r="P21" s="49">
        <v>1</v>
      </c>
      <c r="Q21" s="49">
        <v>1</v>
      </c>
      <c r="R21" s="48">
        <v>1</v>
      </c>
      <c r="S21" s="48">
        <v>0</v>
      </c>
      <c r="T21" s="48">
        <v>2</v>
      </c>
      <c r="U21" s="48">
        <v>6</v>
      </c>
      <c r="V21" s="48">
        <v>1</v>
      </c>
      <c r="W21" s="49">
        <v>0.5</v>
      </c>
      <c r="X21" s="49">
        <v>1</v>
      </c>
      <c r="Y21" s="48">
        <v>0</v>
      </c>
      <c r="Z21" s="49">
        <v>0</v>
      </c>
      <c r="AA21" s="48">
        <v>1</v>
      </c>
      <c r="AB21" s="49">
        <v>2.2222222222222223</v>
      </c>
      <c r="AC21" s="48">
        <v>0</v>
      </c>
      <c r="AD21" s="49">
        <v>0</v>
      </c>
      <c r="AE21" s="48">
        <v>44</v>
      </c>
      <c r="AF21" s="49">
        <v>97.77777777777777</v>
      </c>
      <c r="AG21" s="48">
        <v>45</v>
      </c>
      <c r="AH21" s="79" t="s">
        <v>503</v>
      </c>
      <c r="AI21" s="79" t="s">
        <v>504</v>
      </c>
      <c r="AJ21" s="79"/>
      <c r="AK21" s="87" t="s">
        <v>2868</v>
      </c>
      <c r="AL21" s="87" t="s">
        <v>887</v>
      </c>
      <c r="AM21" s="87" t="s">
        <v>2943</v>
      </c>
      <c r="AN21" s="87"/>
      <c r="AO21" s="87" t="s">
        <v>2943</v>
      </c>
    </row>
    <row r="22" spans="1:41" ht="15">
      <c r="A22" s="90" t="s">
        <v>2466</v>
      </c>
      <c r="B22" s="66" t="s">
        <v>2482</v>
      </c>
      <c r="C22" s="66" t="s">
        <v>59</v>
      </c>
      <c r="D22" s="119"/>
      <c r="E22" s="118"/>
      <c r="F22" s="120" t="s">
        <v>3251</v>
      </c>
      <c r="G22" s="121"/>
      <c r="H22" s="121"/>
      <c r="I22" s="122">
        <v>22</v>
      </c>
      <c r="J22" s="123"/>
      <c r="K22" s="48">
        <v>2</v>
      </c>
      <c r="L22" s="48">
        <v>2</v>
      </c>
      <c r="M22" s="48">
        <v>0</v>
      </c>
      <c r="N22" s="48">
        <v>2</v>
      </c>
      <c r="O22" s="48">
        <v>1</v>
      </c>
      <c r="P22" s="49">
        <v>0</v>
      </c>
      <c r="Q22" s="49">
        <v>0</v>
      </c>
      <c r="R22" s="48">
        <v>1</v>
      </c>
      <c r="S22" s="48">
        <v>0</v>
      </c>
      <c r="T22" s="48">
        <v>2</v>
      </c>
      <c r="U22" s="48">
        <v>2</v>
      </c>
      <c r="V22" s="48">
        <v>1</v>
      </c>
      <c r="W22" s="49">
        <v>0.5</v>
      </c>
      <c r="X22" s="49">
        <v>0.5</v>
      </c>
      <c r="Y22" s="48">
        <v>0</v>
      </c>
      <c r="Z22" s="49">
        <v>0</v>
      </c>
      <c r="AA22" s="48">
        <v>1</v>
      </c>
      <c r="AB22" s="49">
        <v>4.166666666666667</v>
      </c>
      <c r="AC22" s="48">
        <v>0</v>
      </c>
      <c r="AD22" s="49">
        <v>0</v>
      </c>
      <c r="AE22" s="48">
        <v>23</v>
      </c>
      <c r="AF22" s="49">
        <v>95.83333333333333</v>
      </c>
      <c r="AG22" s="48">
        <v>24</v>
      </c>
      <c r="AH22" s="79" t="s">
        <v>2806</v>
      </c>
      <c r="AI22" s="79" t="s">
        <v>504</v>
      </c>
      <c r="AJ22" s="79" t="s">
        <v>307</v>
      </c>
      <c r="AK22" s="87" t="s">
        <v>2625</v>
      </c>
      <c r="AL22" s="87" t="s">
        <v>887</v>
      </c>
      <c r="AM22" s="87" t="s">
        <v>408</v>
      </c>
      <c r="AN22" s="87"/>
      <c r="AO22" s="87" t="s">
        <v>2985</v>
      </c>
    </row>
    <row r="23" spans="1:41" ht="15">
      <c r="A23" s="90" t="s">
        <v>2467</v>
      </c>
      <c r="B23" s="66" t="s">
        <v>2483</v>
      </c>
      <c r="C23" s="66" t="s">
        <v>59</v>
      </c>
      <c r="D23" s="119"/>
      <c r="E23" s="118"/>
      <c r="F23" s="120" t="s">
        <v>2467</v>
      </c>
      <c r="G23" s="121"/>
      <c r="H23" s="121"/>
      <c r="I23" s="122">
        <v>23</v>
      </c>
      <c r="J23" s="123"/>
      <c r="K23" s="48">
        <v>2</v>
      </c>
      <c r="L23" s="48">
        <v>1</v>
      </c>
      <c r="M23" s="48">
        <v>0</v>
      </c>
      <c r="N23" s="48">
        <v>1</v>
      </c>
      <c r="O23" s="48">
        <v>0</v>
      </c>
      <c r="P23" s="49">
        <v>0</v>
      </c>
      <c r="Q23" s="49">
        <v>0</v>
      </c>
      <c r="R23" s="48">
        <v>1</v>
      </c>
      <c r="S23" s="48">
        <v>0</v>
      </c>
      <c r="T23" s="48">
        <v>2</v>
      </c>
      <c r="U23" s="48">
        <v>1</v>
      </c>
      <c r="V23" s="48">
        <v>1</v>
      </c>
      <c r="W23" s="49">
        <v>0.5</v>
      </c>
      <c r="X23" s="49">
        <v>0.5</v>
      </c>
      <c r="Y23" s="48">
        <v>0</v>
      </c>
      <c r="Z23" s="49">
        <v>0</v>
      </c>
      <c r="AA23" s="48">
        <v>0</v>
      </c>
      <c r="AB23" s="49">
        <v>0</v>
      </c>
      <c r="AC23" s="48">
        <v>0</v>
      </c>
      <c r="AD23" s="49">
        <v>0</v>
      </c>
      <c r="AE23" s="48">
        <v>10</v>
      </c>
      <c r="AF23" s="49">
        <v>100</v>
      </c>
      <c r="AG23" s="48">
        <v>10</v>
      </c>
      <c r="AH23" s="79" t="s">
        <v>499</v>
      </c>
      <c r="AI23" s="79" t="s">
        <v>504</v>
      </c>
      <c r="AJ23" s="79"/>
      <c r="AK23" s="87" t="s">
        <v>887</v>
      </c>
      <c r="AL23" s="87" t="s">
        <v>887</v>
      </c>
      <c r="AM23" s="87" t="s">
        <v>367</v>
      </c>
      <c r="AN23" s="87"/>
      <c r="AO23" s="87" t="s">
        <v>2986</v>
      </c>
    </row>
    <row r="24" spans="1:41" ht="15">
      <c r="A24" s="90" t="s">
        <v>2468</v>
      </c>
      <c r="B24" s="66" t="s">
        <v>2484</v>
      </c>
      <c r="C24" s="66" t="s">
        <v>59</v>
      </c>
      <c r="D24" s="119"/>
      <c r="E24" s="118"/>
      <c r="F24" s="120" t="s">
        <v>3252</v>
      </c>
      <c r="G24" s="121"/>
      <c r="H24" s="121"/>
      <c r="I24" s="122">
        <v>24</v>
      </c>
      <c r="J24" s="123"/>
      <c r="K24" s="48">
        <v>2</v>
      </c>
      <c r="L24" s="48">
        <v>2</v>
      </c>
      <c r="M24" s="48">
        <v>0</v>
      </c>
      <c r="N24" s="48">
        <v>2</v>
      </c>
      <c r="O24" s="48">
        <v>1</v>
      </c>
      <c r="P24" s="49">
        <v>0</v>
      </c>
      <c r="Q24" s="49">
        <v>0</v>
      </c>
      <c r="R24" s="48">
        <v>1</v>
      </c>
      <c r="S24" s="48">
        <v>0</v>
      </c>
      <c r="T24" s="48">
        <v>2</v>
      </c>
      <c r="U24" s="48">
        <v>2</v>
      </c>
      <c r="V24" s="48">
        <v>1</v>
      </c>
      <c r="W24" s="49">
        <v>0.5</v>
      </c>
      <c r="X24" s="49">
        <v>0.5</v>
      </c>
      <c r="Y24" s="48">
        <v>0</v>
      </c>
      <c r="Z24" s="49">
        <v>0</v>
      </c>
      <c r="AA24" s="48">
        <v>0</v>
      </c>
      <c r="AB24" s="49">
        <v>0</v>
      </c>
      <c r="AC24" s="48">
        <v>0</v>
      </c>
      <c r="AD24" s="49">
        <v>0</v>
      </c>
      <c r="AE24" s="48">
        <v>33</v>
      </c>
      <c r="AF24" s="49">
        <v>100</v>
      </c>
      <c r="AG24" s="48">
        <v>33</v>
      </c>
      <c r="AH24" s="79" t="s">
        <v>501</v>
      </c>
      <c r="AI24" s="79" t="s">
        <v>504</v>
      </c>
      <c r="AJ24" s="79"/>
      <c r="AK24" s="87" t="s">
        <v>2717</v>
      </c>
      <c r="AL24" s="87" t="s">
        <v>887</v>
      </c>
      <c r="AM24" s="87" t="s">
        <v>348</v>
      </c>
      <c r="AN24" s="87"/>
      <c r="AO24" s="87" t="s">
        <v>2987</v>
      </c>
    </row>
    <row r="25" spans="1:41" ht="15">
      <c r="A25" s="90" t="s">
        <v>2469</v>
      </c>
      <c r="B25" s="66" t="s">
        <v>2485</v>
      </c>
      <c r="C25" s="66" t="s">
        <v>59</v>
      </c>
      <c r="D25" s="119"/>
      <c r="E25" s="118"/>
      <c r="F25" s="120" t="s">
        <v>2469</v>
      </c>
      <c r="G25" s="121"/>
      <c r="H25" s="121"/>
      <c r="I25" s="122">
        <v>25</v>
      </c>
      <c r="J25" s="123"/>
      <c r="K25" s="48">
        <v>2</v>
      </c>
      <c r="L25" s="48">
        <v>1</v>
      </c>
      <c r="M25" s="48">
        <v>0</v>
      </c>
      <c r="N25" s="48">
        <v>1</v>
      </c>
      <c r="O25" s="48">
        <v>0</v>
      </c>
      <c r="P25" s="49">
        <v>0</v>
      </c>
      <c r="Q25" s="49">
        <v>0</v>
      </c>
      <c r="R25" s="48">
        <v>1</v>
      </c>
      <c r="S25" s="48">
        <v>0</v>
      </c>
      <c r="T25" s="48">
        <v>2</v>
      </c>
      <c r="U25" s="48">
        <v>1</v>
      </c>
      <c r="V25" s="48">
        <v>1</v>
      </c>
      <c r="W25" s="49">
        <v>0.5</v>
      </c>
      <c r="X25" s="49">
        <v>0.5</v>
      </c>
      <c r="Y25" s="48">
        <v>0</v>
      </c>
      <c r="Z25" s="49">
        <v>0</v>
      </c>
      <c r="AA25" s="48">
        <v>1</v>
      </c>
      <c r="AB25" s="49">
        <v>16.666666666666668</v>
      </c>
      <c r="AC25" s="48">
        <v>0</v>
      </c>
      <c r="AD25" s="49">
        <v>0</v>
      </c>
      <c r="AE25" s="48">
        <v>5</v>
      </c>
      <c r="AF25" s="49">
        <v>83.33333333333333</v>
      </c>
      <c r="AG25" s="48">
        <v>6</v>
      </c>
      <c r="AH25" s="79" t="s">
        <v>499</v>
      </c>
      <c r="AI25" s="79" t="s">
        <v>504</v>
      </c>
      <c r="AJ25" s="79"/>
      <c r="AK25" s="87" t="s">
        <v>887</v>
      </c>
      <c r="AL25" s="87" t="s">
        <v>887</v>
      </c>
      <c r="AM25" s="87" t="s">
        <v>347</v>
      </c>
      <c r="AN25" s="87"/>
      <c r="AO25" s="87" t="s">
        <v>2988</v>
      </c>
    </row>
    <row r="26" spans="1:41" ht="15">
      <c r="A26" s="90" t="s">
        <v>2470</v>
      </c>
      <c r="B26" s="66" t="s">
        <v>2486</v>
      </c>
      <c r="C26" s="66" t="s">
        <v>59</v>
      </c>
      <c r="D26" s="119"/>
      <c r="E26" s="118"/>
      <c r="F26" s="120" t="s">
        <v>3253</v>
      </c>
      <c r="G26" s="121"/>
      <c r="H26" s="121"/>
      <c r="I26" s="122">
        <v>26</v>
      </c>
      <c r="J26" s="123"/>
      <c r="K26" s="48">
        <v>2</v>
      </c>
      <c r="L26" s="48">
        <v>3</v>
      </c>
      <c r="M26" s="48">
        <v>0</v>
      </c>
      <c r="N26" s="48">
        <v>3</v>
      </c>
      <c r="O26" s="48">
        <v>1</v>
      </c>
      <c r="P26" s="49">
        <v>1</v>
      </c>
      <c r="Q26" s="49">
        <v>1</v>
      </c>
      <c r="R26" s="48">
        <v>1</v>
      </c>
      <c r="S26" s="48">
        <v>0</v>
      </c>
      <c r="T26" s="48">
        <v>2</v>
      </c>
      <c r="U26" s="48">
        <v>3</v>
      </c>
      <c r="V26" s="48">
        <v>1</v>
      </c>
      <c r="W26" s="49">
        <v>0.5</v>
      </c>
      <c r="X26" s="49">
        <v>1</v>
      </c>
      <c r="Y26" s="48">
        <v>0</v>
      </c>
      <c r="Z26" s="49">
        <v>0</v>
      </c>
      <c r="AA26" s="48">
        <v>1</v>
      </c>
      <c r="AB26" s="49">
        <v>2.4390243902439024</v>
      </c>
      <c r="AC26" s="48">
        <v>0</v>
      </c>
      <c r="AD26" s="49">
        <v>0</v>
      </c>
      <c r="AE26" s="48">
        <v>40</v>
      </c>
      <c r="AF26" s="49">
        <v>97.5609756097561</v>
      </c>
      <c r="AG26" s="48">
        <v>41</v>
      </c>
      <c r="AH26" s="79" t="s">
        <v>2807</v>
      </c>
      <c r="AI26" s="79" t="s">
        <v>504</v>
      </c>
      <c r="AJ26" s="79"/>
      <c r="AK26" s="87" t="s">
        <v>2869</v>
      </c>
      <c r="AL26" s="87" t="s">
        <v>887</v>
      </c>
      <c r="AM26" s="87" t="s">
        <v>2944</v>
      </c>
      <c r="AN26" s="87"/>
      <c r="AO26" s="87" t="s">
        <v>2944</v>
      </c>
    </row>
    <row r="27" spans="1:41" ht="15">
      <c r="A27" s="90" t="s">
        <v>2471</v>
      </c>
      <c r="B27" s="66" t="s">
        <v>2475</v>
      </c>
      <c r="C27" s="66" t="s">
        <v>61</v>
      </c>
      <c r="D27" s="119"/>
      <c r="E27" s="118"/>
      <c r="F27" s="120" t="s">
        <v>2471</v>
      </c>
      <c r="G27" s="121"/>
      <c r="H27" s="121"/>
      <c r="I27" s="122">
        <v>27</v>
      </c>
      <c r="J27" s="123"/>
      <c r="K27" s="48">
        <v>2</v>
      </c>
      <c r="L27" s="48">
        <v>1</v>
      </c>
      <c r="M27" s="48">
        <v>0</v>
      </c>
      <c r="N27" s="48">
        <v>1</v>
      </c>
      <c r="O27" s="48">
        <v>0</v>
      </c>
      <c r="P27" s="49">
        <v>0</v>
      </c>
      <c r="Q27" s="49">
        <v>0</v>
      </c>
      <c r="R27" s="48">
        <v>1</v>
      </c>
      <c r="S27" s="48">
        <v>0</v>
      </c>
      <c r="T27" s="48">
        <v>2</v>
      </c>
      <c r="U27" s="48">
        <v>1</v>
      </c>
      <c r="V27" s="48">
        <v>1</v>
      </c>
      <c r="W27" s="49">
        <v>0.5</v>
      </c>
      <c r="X27" s="49">
        <v>0.5</v>
      </c>
      <c r="Y27" s="48">
        <v>2</v>
      </c>
      <c r="Z27" s="49">
        <v>25</v>
      </c>
      <c r="AA27" s="48">
        <v>0</v>
      </c>
      <c r="AB27" s="49">
        <v>0</v>
      </c>
      <c r="AC27" s="48">
        <v>0</v>
      </c>
      <c r="AD27" s="49">
        <v>0</v>
      </c>
      <c r="AE27" s="48">
        <v>6</v>
      </c>
      <c r="AF27" s="49">
        <v>75</v>
      </c>
      <c r="AG27" s="48">
        <v>8</v>
      </c>
      <c r="AH27" s="79" t="s">
        <v>500</v>
      </c>
      <c r="AI27" s="79" t="s">
        <v>504</v>
      </c>
      <c r="AJ27" s="79"/>
      <c r="AK27" s="87" t="s">
        <v>887</v>
      </c>
      <c r="AL27" s="87" t="s">
        <v>887</v>
      </c>
      <c r="AM27" s="87" t="s">
        <v>317</v>
      </c>
      <c r="AN27" s="87"/>
      <c r="AO27" s="87" t="s">
        <v>2989</v>
      </c>
    </row>
    <row r="28" spans="1:41" ht="15">
      <c r="A28" s="90" t="s">
        <v>2472</v>
      </c>
      <c r="B28" s="66" t="s">
        <v>2476</v>
      </c>
      <c r="C28" s="66" t="s">
        <v>61</v>
      </c>
      <c r="D28" s="119"/>
      <c r="E28" s="118"/>
      <c r="F28" s="120" t="s">
        <v>3254</v>
      </c>
      <c r="G28" s="121"/>
      <c r="H28" s="121"/>
      <c r="I28" s="122">
        <v>28</v>
      </c>
      <c r="J28" s="123"/>
      <c r="K28" s="48">
        <v>2</v>
      </c>
      <c r="L28" s="48">
        <v>1</v>
      </c>
      <c r="M28" s="48">
        <v>2</v>
      </c>
      <c r="N28" s="48">
        <v>3</v>
      </c>
      <c r="O28" s="48">
        <v>1</v>
      </c>
      <c r="P28" s="49">
        <v>0</v>
      </c>
      <c r="Q28" s="49">
        <v>0</v>
      </c>
      <c r="R28" s="48">
        <v>1</v>
      </c>
      <c r="S28" s="48">
        <v>0</v>
      </c>
      <c r="T28" s="48">
        <v>2</v>
      </c>
      <c r="U28" s="48">
        <v>3</v>
      </c>
      <c r="V28" s="48">
        <v>1</v>
      </c>
      <c r="W28" s="49">
        <v>0.5</v>
      </c>
      <c r="X28" s="49">
        <v>0.5</v>
      </c>
      <c r="Y28" s="48">
        <v>0</v>
      </c>
      <c r="Z28" s="49">
        <v>0</v>
      </c>
      <c r="AA28" s="48">
        <v>0</v>
      </c>
      <c r="AB28" s="49">
        <v>0</v>
      </c>
      <c r="AC28" s="48">
        <v>0</v>
      </c>
      <c r="AD28" s="49">
        <v>0</v>
      </c>
      <c r="AE28" s="48">
        <v>51</v>
      </c>
      <c r="AF28" s="49">
        <v>100</v>
      </c>
      <c r="AG28" s="48">
        <v>51</v>
      </c>
      <c r="AH28" s="79" t="s">
        <v>498</v>
      </c>
      <c r="AI28" s="79" t="s">
        <v>504</v>
      </c>
      <c r="AJ28" s="79" t="s">
        <v>2198</v>
      </c>
      <c r="AK28" s="87" t="s">
        <v>2870</v>
      </c>
      <c r="AL28" s="87" t="s">
        <v>887</v>
      </c>
      <c r="AM28" s="87" t="s">
        <v>316</v>
      </c>
      <c r="AN28" s="87"/>
      <c r="AO28" s="87" t="s">
        <v>2990</v>
      </c>
    </row>
    <row r="29" spans="1:41" ht="15">
      <c r="A29" s="90" t="s">
        <v>2473</v>
      </c>
      <c r="B29" s="66" t="s">
        <v>2477</v>
      </c>
      <c r="C29" s="66" t="s">
        <v>61</v>
      </c>
      <c r="D29" s="119"/>
      <c r="E29" s="118"/>
      <c r="F29" s="120" t="s">
        <v>2473</v>
      </c>
      <c r="G29" s="121"/>
      <c r="H29" s="121"/>
      <c r="I29" s="122">
        <v>29</v>
      </c>
      <c r="J29" s="123"/>
      <c r="K29" s="48">
        <v>2</v>
      </c>
      <c r="L29" s="48">
        <v>1</v>
      </c>
      <c r="M29" s="48">
        <v>0</v>
      </c>
      <c r="N29" s="48">
        <v>1</v>
      </c>
      <c r="O29" s="48">
        <v>0</v>
      </c>
      <c r="P29" s="49">
        <v>0</v>
      </c>
      <c r="Q29" s="49">
        <v>0</v>
      </c>
      <c r="R29" s="48">
        <v>1</v>
      </c>
      <c r="S29" s="48">
        <v>0</v>
      </c>
      <c r="T29" s="48">
        <v>2</v>
      </c>
      <c r="U29" s="48">
        <v>1</v>
      </c>
      <c r="V29" s="48">
        <v>1</v>
      </c>
      <c r="W29" s="49">
        <v>0.5</v>
      </c>
      <c r="X29" s="49">
        <v>0.5</v>
      </c>
      <c r="Y29" s="48">
        <v>1</v>
      </c>
      <c r="Z29" s="49">
        <v>11.11111111111111</v>
      </c>
      <c r="AA29" s="48">
        <v>0</v>
      </c>
      <c r="AB29" s="49">
        <v>0</v>
      </c>
      <c r="AC29" s="48">
        <v>0</v>
      </c>
      <c r="AD29" s="49">
        <v>0</v>
      </c>
      <c r="AE29" s="48">
        <v>8</v>
      </c>
      <c r="AF29" s="49">
        <v>88.88888888888889</v>
      </c>
      <c r="AG29" s="48">
        <v>9</v>
      </c>
      <c r="AH29" s="79" t="s">
        <v>499</v>
      </c>
      <c r="AI29" s="79" t="s">
        <v>504</v>
      </c>
      <c r="AJ29" s="79"/>
      <c r="AK29" s="87" t="s">
        <v>887</v>
      </c>
      <c r="AL29" s="87" t="s">
        <v>887</v>
      </c>
      <c r="AM29" s="87" t="s">
        <v>315</v>
      </c>
      <c r="AN29" s="87"/>
      <c r="AO29" s="87" t="s">
        <v>2991</v>
      </c>
    </row>
    <row r="30" spans="1:41" ht="15">
      <c r="A30" s="90" t="s">
        <v>2474</v>
      </c>
      <c r="B30" s="66" t="s">
        <v>2478</v>
      </c>
      <c r="C30" s="66" t="s">
        <v>61</v>
      </c>
      <c r="D30" s="119"/>
      <c r="E30" s="118"/>
      <c r="F30" s="120" t="s">
        <v>2474</v>
      </c>
      <c r="G30" s="121"/>
      <c r="H30" s="121"/>
      <c r="I30" s="122">
        <v>30</v>
      </c>
      <c r="J30" s="123"/>
      <c r="K30" s="48">
        <v>2</v>
      </c>
      <c r="L30" s="48">
        <v>1</v>
      </c>
      <c r="M30" s="48">
        <v>0</v>
      </c>
      <c r="N30" s="48">
        <v>1</v>
      </c>
      <c r="O30" s="48">
        <v>0</v>
      </c>
      <c r="P30" s="49">
        <v>0</v>
      </c>
      <c r="Q30" s="49">
        <v>0</v>
      </c>
      <c r="R30" s="48">
        <v>1</v>
      </c>
      <c r="S30" s="48">
        <v>0</v>
      </c>
      <c r="T30" s="48">
        <v>2</v>
      </c>
      <c r="U30" s="48">
        <v>1</v>
      </c>
      <c r="V30" s="48">
        <v>1</v>
      </c>
      <c r="W30" s="49">
        <v>0.5</v>
      </c>
      <c r="X30" s="49">
        <v>0.5</v>
      </c>
      <c r="Y30" s="48">
        <v>0</v>
      </c>
      <c r="Z30" s="49">
        <v>0</v>
      </c>
      <c r="AA30" s="48">
        <v>0</v>
      </c>
      <c r="AB30" s="49">
        <v>0</v>
      </c>
      <c r="AC30" s="48">
        <v>0</v>
      </c>
      <c r="AD30" s="49">
        <v>0</v>
      </c>
      <c r="AE30" s="48">
        <v>3</v>
      </c>
      <c r="AF30" s="49">
        <v>100</v>
      </c>
      <c r="AG30" s="48">
        <v>3</v>
      </c>
      <c r="AH30" s="79" t="s">
        <v>499</v>
      </c>
      <c r="AI30" s="79" t="s">
        <v>504</v>
      </c>
      <c r="AJ30" s="79"/>
      <c r="AK30" s="87" t="s">
        <v>887</v>
      </c>
      <c r="AL30" s="87" t="s">
        <v>887</v>
      </c>
      <c r="AM30" s="87" t="s">
        <v>311</v>
      </c>
      <c r="AN30" s="87"/>
      <c r="AO30" s="87" t="s">
        <v>2992</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2447</v>
      </c>
      <c r="B2" s="87" t="s">
        <v>306</v>
      </c>
      <c r="C2" s="79">
        <f>VLOOKUP(GroupVertices[[#This Row],[Vertex]],Vertices[],MATCH("ID",Vertices[[#Headers],[Vertex]:[Top Word Pairs in Tweet by Salience]],0),FALSE)</f>
        <v>186</v>
      </c>
    </row>
    <row r="3" spans="1:3" ht="15">
      <c r="A3" s="79" t="s">
        <v>2447</v>
      </c>
      <c r="B3" s="87" t="s">
        <v>308</v>
      </c>
      <c r="C3" s="79">
        <f>VLOOKUP(GroupVertices[[#This Row],[Vertex]],Vertices[],MATCH("ID",Vertices[[#Headers],[Vertex]:[Top Word Pairs in Tweet by Salience]],0),FALSE)</f>
        <v>5</v>
      </c>
    </row>
    <row r="4" spans="1:3" ht="15">
      <c r="A4" s="79" t="s">
        <v>2447</v>
      </c>
      <c r="B4" s="87" t="s">
        <v>307</v>
      </c>
      <c r="C4" s="79">
        <f>VLOOKUP(GroupVertices[[#This Row],[Vertex]],Vertices[],MATCH("ID",Vertices[[#Headers],[Vertex]:[Top Word Pairs in Tweet by Salience]],0),FALSE)</f>
        <v>4</v>
      </c>
    </row>
    <row r="5" spans="1:3" ht="15">
      <c r="A5" s="79" t="s">
        <v>2447</v>
      </c>
      <c r="B5" s="87" t="s">
        <v>304</v>
      </c>
      <c r="C5" s="79">
        <f>VLOOKUP(GroupVertices[[#This Row],[Vertex]],Vertices[],MATCH("ID",Vertices[[#Headers],[Vertex]:[Top Word Pairs in Tweet by Salience]],0),FALSE)</f>
        <v>182</v>
      </c>
    </row>
    <row r="6" spans="1:3" ht="15">
      <c r="A6" s="79" t="s">
        <v>2447</v>
      </c>
      <c r="B6" s="87" t="s">
        <v>303</v>
      </c>
      <c r="C6" s="79">
        <f>VLOOKUP(GroupVertices[[#This Row],[Vertex]],Vertices[],MATCH("ID",Vertices[[#Headers],[Vertex]:[Top Word Pairs in Tweet by Salience]],0),FALSE)</f>
        <v>180</v>
      </c>
    </row>
    <row r="7" spans="1:3" ht="15">
      <c r="A7" s="79" t="s">
        <v>2447</v>
      </c>
      <c r="B7" s="87" t="s">
        <v>416</v>
      </c>
      <c r="C7" s="79">
        <f>VLOOKUP(GroupVertices[[#This Row],[Vertex]],Vertices[],MATCH("ID",Vertices[[#Headers],[Vertex]:[Top Word Pairs in Tweet by Salience]],0),FALSE)</f>
        <v>181</v>
      </c>
    </row>
    <row r="8" spans="1:3" ht="15">
      <c r="A8" s="79" t="s">
        <v>2447</v>
      </c>
      <c r="B8" s="87" t="s">
        <v>301</v>
      </c>
      <c r="C8" s="79">
        <f>VLOOKUP(GroupVertices[[#This Row],[Vertex]],Vertices[],MATCH("ID",Vertices[[#Headers],[Vertex]:[Top Word Pairs in Tweet by Salience]],0),FALSE)</f>
        <v>176</v>
      </c>
    </row>
    <row r="9" spans="1:3" ht="15">
      <c r="A9" s="79" t="s">
        <v>2447</v>
      </c>
      <c r="B9" s="87" t="s">
        <v>299</v>
      </c>
      <c r="C9" s="79">
        <f>VLOOKUP(GroupVertices[[#This Row],[Vertex]],Vertices[],MATCH("ID",Vertices[[#Headers],[Vertex]:[Top Word Pairs in Tweet by Salience]],0),FALSE)</f>
        <v>172</v>
      </c>
    </row>
    <row r="10" spans="1:3" ht="15">
      <c r="A10" s="79" t="s">
        <v>2447</v>
      </c>
      <c r="B10" s="87" t="s">
        <v>298</v>
      </c>
      <c r="C10" s="79">
        <f>VLOOKUP(GroupVertices[[#This Row],[Vertex]],Vertices[],MATCH("ID",Vertices[[#Headers],[Vertex]:[Top Word Pairs in Tweet by Salience]],0),FALSE)</f>
        <v>171</v>
      </c>
    </row>
    <row r="11" spans="1:3" ht="15">
      <c r="A11" s="79" t="s">
        <v>2447</v>
      </c>
      <c r="B11" s="87" t="s">
        <v>296</v>
      </c>
      <c r="C11" s="79">
        <f>VLOOKUP(GroupVertices[[#This Row],[Vertex]],Vertices[],MATCH("ID",Vertices[[#Headers],[Vertex]:[Top Word Pairs in Tweet by Salience]],0),FALSE)</f>
        <v>168</v>
      </c>
    </row>
    <row r="12" spans="1:3" ht="15">
      <c r="A12" s="79" t="s">
        <v>2447</v>
      </c>
      <c r="B12" s="87" t="s">
        <v>291</v>
      </c>
      <c r="C12" s="79">
        <f>VLOOKUP(GroupVertices[[#This Row],[Vertex]],Vertices[],MATCH("ID",Vertices[[#Headers],[Vertex]:[Top Word Pairs in Tweet by Salience]],0),FALSE)</f>
        <v>158</v>
      </c>
    </row>
    <row r="13" spans="1:3" ht="15">
      <c r="A13" s="79" t="s">
        <v>2447</v>
      </c>
      <c r="B13" s="87" t="s">
        <v>290</v>
      </c>
      <c r="C13" s="79">
        <f>VLOOKUP(GroupVertices[[#This Row],[Vertex]],Vertices[],MATCH("ID",Vertices[[#Headers],[Vertex]:[Top Word Pairs in Tweet by Salience]],0),FALSE)</f>
        <v>157</v>
      </c>
    </row>
    <row r="14" spans="1:3" ht="15">
      <c r="A14" s="79" t="s">
        <v>2447</v>
      </c>
      <c r="B14" s="87" t="s">
        <v>289</v>
      </c>
      <c r="C14" s="79">
        <f>VLOOKUP(GroupVertices[[#This Row],[Vertex]],Vertices[],MATCH("ID",Vertices[[#Headers],[Vertex]:[Top Word Pairs in Tweet by Salience]],0),FALSE)</f>
        <v>156</v>
      </c>
    </row>
    <row r="15" spans="1:3" ht="15">
      <c r="A15" s="79" t="s">
        <v>2447</v>
      </c>
      <c r="B15" s="87" t="s">
        <v>286</v>
      </c>
      <c r="C15" s="79">
        <f>VLOOKUP(GroupVertices[[#This Row],[Vertex]],Vertices[],MATCH("ID",Vertices[[#Headers],[Vertex]:[Top Word Pairs in Tweet by Salience]],0),FALSE)</f>
        <v>153</v>
      </c>
    </row>
    <row r="16" spans="1:3" ht="15">
      <c r="A16" s="79" t="s">
        <v>2447</v>
      </c>
      <c r="B16" s="87" t="s">
        <v>285</v>
      </c>
      <c r="C16" s="79">
        <f>VLOOKUP(GroupVertices[[#This Row],[Vertex]],Vertices[],MATCH("ID",Vertices[[#Headers],[Vertex]:[Top Word Pairs in Tweet by Salience]],0),FALSE)</f>
        <v>152</v>
      </c>
    </row>
    <row r="17" spans="1:3" ht="15">
      <c r="A17" s="79" t="s">
        <v>2447</v>
      </c>
      <c r="B17" s="87" t="s">
        <v>283</v>
      </c>
      <c r="C17" s="79">
        <f>VLOOKUP(GroupVertices[[#This Row],[Vertex]],Vertices[],MATCH("ID",Vertices[[#Headers],[Vertex]:[Top Word Pairs in Tweet by Salience]],0),FALSE)</f>
        <v>137</v>
      </c>
    </row>
    <row r="18" spans="1:3" ht="15">
      <c r="A18" s="79" t="s">
        <v>2447</v>
      </c>
      <c r="B18" s="87" t="s">
        <v>282</v>
      </c>
      <c r="C18" s="79">
        <f>VLOOKUP(GroupVertices[[#This Row],[Vertex]],Vertices[],MATCH("ID",Vertices[[#Headers],[Vertex]:[Top Word Pairs in Tweet by Salience]],0),FALSE)</f>
        <v>136</v>
      </c>
    </row>
    <row r="19" spans="1:3" ht="15">
      <c r="A19" s="79" t="s">
        <v>2447</v>
      </c>
      <c r="B19" s="87" t="s">
        <v>281</v>
      </c>
      <c r="C19" s="79">
        <f>VLOOKUP(GroupVertices[[#This Row],[Vertex]],Vertices[],MATCH("ID",Vertices[[#Headers],[Vertex]:[Top Word Pairs in Tweet by Salience]],0),FALSE)</f>
        <v>135</v>
      </c>
    </row>
    <row r="20" spans="1:3" ht="15">
      <c r="A20" s="79" t="s">
        <v>2447</v>
      </c>
      <c r="B20" s="87" t="s">
        <v>280</v>
      </c>
      <c r="C20" s="79">
        <f>VLOOKUP(GroupVertices[[#This Row],[Vertex]],Vertices[],MATCH("ID",Vertices[[#Headers],[Vertex]:[Top Word Pairs in Tweet by Salience]],0),FALSE)</f>
        <v>134</v>
      </c>
    </row>
    <row r="21" spans="1:3" ht="15">
      <c r="A21" s="79" t="s">
        <v>2447</v>
      </c>
      <c r="B21" s="87" t="s">
        <v>392</v>
      </c>
      <c r="C21" s="79">
        <f>VLOOKUP(GroupVertices[[#This Row],[Vertex]],Vertices[],MATCH("ID",Vertices[[#Headers],[Vertex]:[Top Word Pairs in Tweet by Salience]],0),FALSE)</f>
        <v>133</v>
      </c>
    </row>
    <row r="22" spans="1:3" ht="15">
      <c r="A22" s="79" t="s">
        <v>2447</v>
      </c>
      <c r="B22" s="87" t="s">
        <v>279</v>
      </c>
      <c r="C22" s="79">
        <f>VLOOKUP(GroupVertices[[#This Row],[Vertex]],Vertices[],MATCH("ID",Vertices[[#Headers],[Vertex]:[Top Word Pairs in Tweet by Salience]],0),FALSE)</f>
        <v>131</v>
      </c>
    </row>
    <row r="23" spans="1:3" ht="15">
      <c r="A23" s="79" t="s">
        <v>2447</v>
      </c>
      <c r="B23" s="87" t="s">
        <v>391</v>
      </c>
      <c r="C23" s="79">
        <f>VLOOKUP(GroupVertices[[#This Row],[Vertex]],Vertices[],MATCH("ID",Vertices[[#Headers],[Vertex]:[Top Word Pairs in Tweet by Salience]],0),FALSE)</f>
        <v>132</v>
      </c>
    </row>
    <row r="24" spans="1:3" ht="15">
      <c r="A24" s="79" t="s">
        <v>2447</v>
      </c>
      <c r="B24" s="87" t="s">
        <v>277</v>
      </c>
      <c r="C24" s="79">
        <f>VLOOKUP(GroupVertices[[#This Row],[Vertex]],Vertices[],MATCH("ID",Vertices[[#Headers],[Vertex]:[Top Word Pairs in Tweet by Salience]],0),FALSE)</f>
        <v>120</v>
      </c>
    </row>
    <row r="25" spans="1:3" ht="15">
      <c r="A25" s="79" t="s">
        <v>2447</v>
      </c>
      <c r="B25" s="87" t="s">
        <v>276</v>
      </c>
      <c r="C25" s="79">
        <f>VLOOKUP(GroupVertices[[#This Row],[Vertex]],Vertices[],MATCH("ID",Vertices[[#Headers],[Vertex]:[Top Word Pairs in Tweet by Salience]],0),FALSE)</f>
        <v>119</v>
      </c>
    </row>
    <row r="26" spans="1:3" ht="15">
      <c r="A26" s="79" t="s">
        <v>2447</v>
      </c>
      <c r="B26" s="87" t="s">
        <v>274</v>
      </c>
      <c r="C26" s="79">
        <f>VLOOKUP(GroupVertices[[#This Row],[Vertex]],Vertices[],MATCH("ID",Vertices[[#Headers],[Vertex]:[Top Word Pairs in Tweet by Salience]],0),FALSE)</f>
        <v>104</v>
      </c>
    </row>
    <row r="27" spans="1:3" ht="15">
      <c r="A27" s="79" t="s">
        <v>2447</v>
      </c>
      <c r="B27" s="87" t="s">
        <v>273</v>
      </c>
      <c r="C27" s="79">
        <f>VLOOKUP(GroupVertices[[#This Row],[Vertex]],Vertices[],MATCH("ID",Vertices[[#Headers],[Vertex]:[Top Word Pairs in Tweet by Salience]],0),FALSE)</f>
        <v>103</v>
      </c>
    </row>
    <row r="28" spans="1:3" ht="15">
      <c r="A28" s="79" t="s">
        <v>2447</v>
      </c>
      <c r="B28" s="87" t="s">
        <v>272</v>
      </c>
      <c r="C28" s="79">
        <f>VLOOKUP(GroupVertices[[#This Row],[Vertex]],Vertices[],MATCH("ID",Vertices[[#Headers],[Vertex]:[Top Word Pairs in Tweet by Salience]],0),FALSE)</f>
        <v>102</v>
      </c>
    </row>
    <row r="29" spans="1:3" ht="15">
      <c r="A29" s="79" t="s">
        <v>2447</v>
      </c>
      <c r="B29" s="87" t="s">
        <v>368</v>
      </c>
      <c r="C29" s="79">
        <f>VLOOKUP(GroupVertices[[#This Row],[Vertex]],Vertices[],MATCH("ID",Vertices[[#Headers],[Vertex]:[Top Word Pairs in Tweet by Salience]],0),FALSE)</f>
        <v>101</v>
      </c>
    </row>
    <row r="30" spans="1:3" ht="15">
      <c r="A30" s="79" t="s">
        <v>2447</v>
      </c>
      <c r="B30" s="87" t="s">
        <v>271</v>
      </c>
      <c r="C30" s="79">
        <f>VLOOKUP(GroupVertices[[#This Row],[Vertex]],Vertices[],MATCH("ID",Vertices[[#Headers],[Vertex]:[Top Word Pairs in Tweet by Salience]],0),FALSE)</f>
        <v>100</v>
      </c>
    </row>
    <row r="31" spans="1:3" ht="15">
      <c r="A31" s="79" t="s">
        <v>2447</v>
      </c>
      <c r="B31" s="87" t="s">
        <v>268</v>
      </c>
      <c r="C31" s="79">
        <f>VLOOKUP(GroupVertices[[#This Row],[Vertex]],Vertices[],MATCH("ID",Vertices[[#Headers],[Vertex]:[Top Word Pairs in Tweet by Salience]],0),FALSE)</f>
        <v>91</v>
      </c>
    </row>
    <row r="32" spans="1:3" ht="15">
      <c r="A32" s="79" t="s">
        <v>2447</v>
      </c>
      <c r="B32" s="87" t="s">
        <v>267</v>
      </c>
      <c r="C32" s="79">
        <f>VLOOKUP(GroupVertices[[#This Row],[Vertex]],Vertices[],MATCH("ID",Vertices[[#Headers],[Vertex]:[Top Word Pairs in Tweet by Salience]],0),FALSE)</f>
        <v>90</v>
      </c>
    </row>
    <row r="33" spans="1:3" ht="15">
      <c r="A33" s="79" t="s">
        <v>2447</v>
      </c>
      <c r="B33" s="87" t="s">
        <v>265</v>
      </c>
      <c r="C33" s="79">
        <f>VLOOKUP(GroupVertices[[#This Row],[Vertex]],Vertices[],MATCH("ID",Vertices[[#Headers],[Vertex]:[Top Word Pairs in Tweet by Salience]],0),FALSE)</f>
        <v>76</v>
      </c>
    </row>
    <row r="34" spans="1:3" ht="15">
      <c r="A34" s="79" t="s">
        <v>2447</v>
      </c>
      <c r="B34" s="87" t="s">
        <v>263</v>
      </c>
      <c r="C34" s="79">
        <f>VLOOKUP(GroupVertices[[#This Row],[Vertex]],Vertices[],MATCH("ID",Vertices[[#Headers],[Vertex]:[Top Word Pairs in Tweet by Salience]],0),FALSE)</f>
        <v>73</v>
      </c>
    </row>
    <row r="35" spans="1:3" ht="15">
      <c r="A35" s="79" t="s">
        <v>2447</v>
      </c>
      <c r="B35" s="87" t="s">
        <v>262</v>
      </c>
      <c r="C35" s="79">
        <f>VLOOKUP(GroupVertices[[#This Row],[Vertex]],Vertices[],MATCH("ID",Vertices[[#Headers],[Vertex]:[Top Word Pairs in Tweet by Salience]],0),FALSE)</f>
        <v>72</v>
      </c>
    </row>
    <row r="36" spans="1:3" ht="15">
      <c r="A36" s="79" t="s">
        <v>2447</v>
      </c>
      <c r="B36" s="87" t="s">
        <v>256</v>
      </c>
      <c r="C36" s="79">
        <f>VLOOKUP(GroupVertices[[#This Row],[Vertex]],Vertices[],MATCH("ID",Vertices[[#Headers],[Vertex]:[Top Word Pairs in Tweet by Salience]],0),FALSE)</f>
        <v>41</v>
      </c>
    </row>
    <row r="37" spans="1:3" ht="15">
      <c r="A37" s="79" t="s">
        <v>2447</v>
      </c>
      <c r="B37" s="87" t="s">
        <v>255</v>
      </c>
      <c r="C37" s="79">
        <f>VLOOKUP(GroupVertices[[#This Row],[Vertex]],Vertices[],MATCH("ID",Vertices[[#Headers],[Vertex]:[Top Word Pairs in Tweet by Salience]],0),FALSE)</f>
        <v>40</v>
      </c>
    </row>
    <row r="38" spans="1:3" ht="15">
      <c r="A38" s="79" t="s">
        <v>2447</v>
      </c>
      <c r="B38" s="87" t="s">
        <v>254</v>
      </c>
      <c r="C38" s="79">
        <f>VLOOKUP(GroupVertices[[#This Row],[Vertex]],Vertices[],MATCH("ID",Vertices[[#Headers],[Vertex]:[Top Word Pairs in Tweet by Salience]],0),FALSE)</f>
        <v>39</v>
      </c>
    </row>
    <row r="39" spans="1:3" ht="15">
      <c r="A39" s="79" t="s">
        <v>2447</v>
      </c>
      <c r="B39" s="87" t="s">
        <v>248</v>
      </c>
      <c r="C39" s="79">
        <f>VLOOKUP(GroupVertices[[#This Row],[Vertex]],Vertices[],MATCH("ID",Vertices[[#Headers],[Vertex]:[Top Word Pairs in Tweet by Salience]],0),FALSE)</f>
        <v>27</v>
      </c>
    </row>
    <row r="40" spans="1:3" ht="15">
      <c r="A40" s="79" t="s">
        <v>2447</v>
      </c>
      <c r="B40" s="87" t="s">
        <v>244</v>
      </c>
      <c r="C40" s="79">
        <f>VLOOKUP(GroupVertices[[#This Row],[Vertex]],Vertices[],MATCH("ID",Vertices[[#Headers],[Vertex]:[Top Word Pairs in Tweet by Salience]],0),FALSE)</f>
        <v>20</v>
      </c>
    </row>
    <row r="41" spans="1:3" ht="15">
      <c r="A41" s="79" t="s">
        <v>2447</v>
      </c>
      <c r="B41" s="87" t="s">
        <v>241</v>
      </c>
      <c r="C41" s="79">
        <f>VLOOKUP(GroupVertices[[#This Row],[Vertex]],Vertices[],MATCH("ID",Vertices[[#Headers],[Vertex]:[Top Word Pairs in Tweet by Salience]],0),FALSE)</f>
        <v>13</v>
      </c>
    </row>
    <row r="42" spans="1:3" ht="15">
      <c r="A42" s="79" t="s">
        <v>2447</v>
      </c>
      <c r="B42" s="87" t="s">
        <v>240</v>
      </c>
      <c r="C42" s="79">
        <f>VLOOKUP(GroupVertices[[#This Row],[Vertex]],Vertices[],MATCH("ID",Vertices[[#Headers],[Vertex]:[Top Word Pairs in Tweet by Salience]],0),FALSE)</f>
        <v>12</v>
      </c>
    </row>
    <row r="43" spans="1:3" ht="15">
      <c r="A43" s="79" t="s">
        <v>2447</v>
      </c>
      <c r="B43" s="87" t="s">
        <v>238</v>
      </c>
      <c r="C43" s="79">
        <f>VLOOKUP(GroupVertices[[#This Row],[Vertex]],Vertices[],MATCH("ID",Vertices[[#Headers],[Vertex]:[Top Word Pairs in Tweet by Salience]],0),FALSE)</f>
        <v>9</v>
      </c>
    </row>
    <row r="44" spans="1:3" ht="15">
      <c r="A44" s="79" t="s">
        <v>2447</v>
      </c>
      <c r="B44" s="87" t="s">
        <v>237</v>
      </c>
      <c r="C44" s="79">
        <f>VLOOKUP(GroupVertices[[#This Row],[Vertex]],Vertices[],MATCH("ID",Vertices[[#Headers],[Vertex]:[Top Word Pairs in Tweet by Salience]],0),FALSE)</f>
        <v>7</v>
      </c>
    </row>
    <row r="45" spans="1:3" ht="15">
      <c r="A45" s="79" t="s">
        <v>2447</v>
      </c>
      <c r="B45" s="87" t="s">
        <v>309</v>
      </c>
      <c r="C45" s="79">
        <f>VLOOKUP(GroupVertices[[#This Row],[Vertex]],Vertices[],MATCH("ID",Vertices[[#Headers],[Vertex]:[Top Word Pairs in Tweet by Salience]],0),FALSE)</f>
        <v>8</v>
      </c>
    </row>
    <row r="46" spans="1:3" ht="15">
      <c r="A46" s="79" t="s">
        <v>2447</v>
      </c>
      <c r="B46" s="87" t="s">
        <v>236</v>
      </c>
      <c r="C46" s="79">
        <f>VLOOKUP(GroupVertices[[#This Row],[Vertex]],Vertices[],MATCH("ID",Vertices[[#Headers],[Vertex]:[Top Word Pairs in Tweet by Salience]],0),FALSE)</f>
        <v>6</v>
      </c>
    </row>
    <row r="47" spans="1:3" ht="15">
      <c r="A47" s="79" t="s">
        <v>2447</v>
      </c>
      <c r="B47" s="87" t="s">
        <v>235</v>
      </c>
      <c r="C47" s="79">
        <f>VLOOKUP(GroupVertices[[#This Row],[Vertex]],Vertices[],MATCH("ID",Vertices[[#Headers],[Vertex]:[Top Word Pairs in Tweet by Salience]],0),FALSE)</f>
        <v>3</v>
      </c>
    </row>
    <row r="48" spans="1:3" ht="15">
      <c r="A48" s="79" t="s">
        <v>2448</v>
      </c>
      <c r="B48" s="87" t="s">
        <v>257</v>
      </c>
      <c r="C48" s="79">
        <f>VLOOKUP(GroupVertices[[#This Row],[Vertex]],Vertices[],MATCH("ID",Vertices[[#Headers],[Vertex]:[Top Word Pairs in Tweet by Salience]],0),FALSE)</f>
        <v>42</v>
      </c>
    </row>
    <row r="49" spans="1:3" ht="15">
      <c r="A49" s="79" t="s">
        <v>2448</v>
      </c>
      <c r="B49" s="87" t="s">
        <v>342</v>
      </c>
      <c r="C49" s="79">
        <f>VLOOKUP(GroupVertices[[#This Row],[Vertex]],Vertices[],MATCH("ID",Vertices[[#Headers],[Vertex]:[Top Word Pairs in Tweet by Salience]],0),FALSE)</f>
        <v>61</v>
      </c>
    </row>
    <row r="50" spans="1:3" ht="15">
      <c r="A50" s="79" t="s">
        <v>2448</v>
      </c>
      <c r="B50" s="87" t="s">
        <v>341</v>
      </c>
      <c r="C50" s="79">
        <f>VLOOKUP(GroupVertices[[#This Row],[Vertex]],Vertices[],MATCH("ID",Vertices[[#Headers],[Vertex]:[Top Word Pairs in Tweet by Salience]],0),FALSE)</f>
        <v>60</v>
      </c>
    </row>
    <row r="51" spans="1:3" ht="15">
      <c r="A51" s="79" t="s">
        <v>2448</v>
      </c>
      <c r="B51" s="87" t="s">
        <v>340</v>
      </c>
      <c r="C51" s="79">
        <f>VLOOKUP(GroupVertices[[#This Row],[Vertex]],Vertices[],MATCH("ID",Vertices[[#Headers],[Vertex]:[Top Word Pairs in Tweet by Salience]],0),FALSE)</f>
        <v>59</v>
      </c>
    </row>
    <row r="52" spans="1:3" ht="15">
      <c r="A52" s="79" t="s">
        <v>2448</v>
      </c>
      <c r="B52" s="87" t="s">
        <v>339</v>
      </c>
      <c r="C52" s="79">
        <f>VLOOKUP(GroupVertices[[#This Row],[Vertex]],Vertices[],MATCH("ID",Vertices[[#Headers],[Vertex]:[Top Word Pairs in Tweet by Salience]],0),FALSE)</f>
        <v>58</v>
      </c>
    </row>
    <row r="53" spans="1:3" ht="15">
      <c r="A53" s="79" t="s">
        <v>2448</v>
      </c>
      <c r="B53" s="87" t="s">
        <v>338</v>
      </c>
      <c r="C53" s="79">
        <f>VLOOKUP(GroupVertices[[#This Row],[Vertex]],Vertices[],MATCH("ID",Vertices[[#Headers],[Vertex]:[Top Word Pairs in Tweet by Salience]],0),FALSE)</f>
        <v>57</v>
      </c>
    </row>
    <row r="54" spans="1:3" ht="15">
      <c r="A54" s="79" t="s">
        <v>2448</v>
      </c>
      <c r="B54" s="87" t="s">
        <v>337</v>
      </c>
      <c r="C54" s="79">
        <f>VLOOKUP(GroupVertices[[#This Row],[Vertex]],Vertices[],MATCH("ID",Vertices[[#Headers],[Vertex]:[Top Word Pairs in Tweet by Salience]],0),FALSE)</f>
        <v>56</v>
      </c>
    </row>
    <row r="55" spans="1:3" ht="15">
      <c r="A55" s="79" t="s">
        <v>2448</v>
      </c>
      <c r="B55" s="87" t="s">
        <v>336</v>
      </c>
      <c r="C55" s="79">
        <f>VLOOKUP(GroupVertices[[#This Row],[Vertex]],Vertices[],MATCH("ID",Vertices[[#Headers],[Vertex]:[Top Word Pairs in Tweet by Salience]],0),FALSE)</f>
        <v>55</v>
      </c>
    </row>
    <row r="56" spans="1:3" ht="15">
      <c r="A56" s="79" t="s">
        <v>2448</v>
      </c>
      <c r="B56" s="87" t="s">
        <v>335</v>
      </c>
      <c r="C56" s="79">
        <f>VLOOKUP(GroupVertices[[#This Row],[Vertex]],Vertices[],MATCH("ID",Vertices[[#Headers],[Vertex]:[Top Word Pairs in Tweet by Salience]],0),FALSE)</f>
        <v>54</v>
      </c>
    </row>
    <row r="57" spans="1:3" ht="15">
      <c r="A57" s="79" t="s">
        <v>2448</v>
      </c>
      <c r="B57" s="87" t="s">
        <v>334</v>
      </c>
      <c r="C57" s="79">
        <f>VLOOKUP(GroupVertices[[#This Row],[Vertex]],Vertices[],MATCH("ID",Vertices[[#Headers],[Vertex]:[Top Word Pairs in Tweet by Salience]],0),FALSE)</f>
        <v>53</v>
      </c>
    </row>
    <row r="58" spans="1:3" ht="15">
      <c r="A58" s="79" t="s">
        <v>2448</v>
      </c>
      <c r="B58" s="87" t="s">
        <v>333</v>
      </c>
      <c r="C58" s="79">
        <f>VLOOKUP(GroupVertices[[#This Row],[Vertex]],Vertices[],MATCH("ID",Vertices[[#Headers],[Vertex]:[Top Word Pairs in Tweet by Salience]],0),FALSE)</f>
        <v>52</v>
      </c>
    </row>
    <row r="59" spans="1:3" ht="15">
      <c r="A59" s="79" t="s">
        <v>2448</v>
      </c>
      <c r="B59" s="87" t="s">
        <v>332</v>
      </c>
      <c r="C59" s="79">
        <f>VLOOKUP(GroupVertices[[#This Row],[Vertex]],Vertices[],MATCH("ID",Vertices[[#Headers],[Vertex]:[Top Word Pairs in Tweet by Salience]],0),FALSE)</f>
        <v>51</v>
      </c>
    </row>
    <row r="60" spans="1:3" ht="15">
      <c r="A60" s="79" t="s">
        <v>2448</v>
      </c>
      <c r="B60" s="87" t="s">
        <v>331</v>
      </c>
      <c r="C60" s="79">
        <f>VLOOKUP(GroupVertices[[#This Row],[Vertex]],Vertices[],MATCH("ID",Vertices[[#Headers],[Vertex]:[Top Word Pairs in Tweet by Salience]],0),FALSE)</f>
        <v>50</v>
      </c>
    </row>
    <row r="61" spans="1:3" ht="15">
      <c r="A61" s="79" t="s">
        <v>2448</v>
      </c>
      <c r="B61" s="87" t="s">
        <v>330</v>
      </c>
      <c r="C61" s="79">
        <f>VLOOKUP(GroupVertices[[#This Row],[Vertex]],Vertices[],MATCH("ID",Vertices[[#Headers],[Vertex]:[Top Word Pairs in Tweet by Salience]],0),FALSE)</f>
        <v>49</v>
      </c>
    </row>
    <row r="62" spans="1:3" ht="15">
      <c r="A62" s="79" t="s">
        <v>2448</v>
      </c>
      <c r="B62" s="87" t="s">
        <v>329</v>
      </c>
      <c r="C62" s="79">
        <f>VLOOKUP(GroupVertices[[#This Row],[Vertex]],Vertices[],MATCH("ID",Vertices[[#Headers],[Vertex]:[Top Word Pairs in Tweet by Salience]],0),FALSE)</f>
        <v>48</v>
      </c>
    </row>
    <row r="63" spans="1:3" ht="15">
      <c r="A63" s="79" t="s">
        <v>2448</v>
      </c>
      <c r="B63" s="87" t="s">
        <v>328</v>
      </c>
      <c r="C63" s="79">
        <f>VLOOKUP(GroupVertices[[#This Row],[Vertex]],Vertices[],MATCH("ID",Vertices[[#Headers],[Vertex]:[Top Word Pairs in Tweet by Salience]],0),FALSE)</f>
        <v>47</v>
      </c>
    </row>
    <row r="64" spans="1:3" ht="15">
      <c r="A64" s="79" t="s">
        <v>2448</v>
      </c>
      <c r="B64" s="87" t="s">
        <v>327</v>
      </c>
      <c r="C64" s="79">
        <f>VLOOKUP(GroupVertices[[#This Row],[Vertex]],Vertices[],MATCH("ID",Vertices[[#Headers],[Vertex]:[Top Word Pairs in Tweet by Salience]],0),FALSE)</f>
        <v>46</v>
      </c>
    </row>
    <row r="65" spans="1:3" ht="15">
      <c r="A65" s="79" t="s">
        <v>2448</v>
      </c>
      <c r="B65" s="87" t="s">
        <v>326</v>
      </c>
      <c r="C65" s="79">
        <f>VLOOKUP(GroupVertices[[#This Row],[Vertex]],Vertices[],MATCH("ID",Vertices[[#Headers],[Vertex]:[Top Word Pairs in Tweet by Salience]],0),FALSE)</f>
        <v>45</v>
      </c>
    </row>
    <row r="66" spans="1:3" ht="15">
      <c r="A66" s="79" t="s">
        <v>2448</v>
      </c>
      <c r="B66" s="87" t="s">
        <v>325</v>
      </c>
      <c r="C66" s="79">
        <f>VLOOKUP(GroupVertices[[#This Row],[Vertex]],Vertices[],MATCH("ID",Vertices[[#Headers],[Vertex]:[Top Word Pairs in Tweet by Salience]],0),FALSE)</f>
        <v>44</v>
      </c>
    </row>
    <row r="67" spans="1:3" ht="15">
      <c r="A67" s="79" t="s">
        <v>2448</v>
      </c>
      <c r="B67" s="87" t="s">
        <v>324</v>
      </c>
      <c r="C67" s="79">
        <f>VLOOKUP(GroupVertices[[#This Row],[Vertex]],Vertices[],MATCH("ID",Vertices[[#Headers],[Vertex]:[Top Word Pairs in Tweet by Salience]],0),FALSE)</f>
        <v>43</v>
      </c>
    </row>
    <row r="68" spans="1:3" ht="15">
      <c r="A68" s="79" t="s">
        <v>2449</v>
      </c>
      <c r="B68" s="87" t="s">
        <v>300</v>
      </c>
      <c r="C68" s="79">
        <f>VLOOKUP(GroupVertices[[#This Row],[Vertex]],Vertices[],MATCH("ID",Vertices[[#Headers],[Vertex]:[Top Word Pairs in Tweet by Salience]],0),FALSE)</f>
        <v>173</v>
      </c>
    </row>
    <row r="69" spans="1:3" ht="15">
      <c r="A69" s="79" t="s">
        <v>2449</v>
      </c>
      <c r="B69" s="87" t="s">
        <v>413</v>
      </c>
      <c r="C69" s="79">
        <f>VLOOKUP(GroupVertices[[#This Row],[Vertex]],Vertices[],MATCH("ID",Vertices[[#Headers],[Vertex]:[Top Word Pairs in Tweet by Salience]],0),FALSE)</f>
        <v>175</v>
      </c>
    </row>
    <row r="70" spans="1:3" ht="15">
      <c r="A70" s="79" t="s">
        <v>2449</v>
      </c>
      <c r="B70" s="87" t="s">
        <v>412</v>
      </c>
      <c r="C70" s="79">
        <f>VLOOKUP(GroupVertices[[#This Row],[Vertex]],Vertices[],MATCH("ID",Vertices[[#Headers],[Vertex]:[Top Word Pairs in Tweet by Salience]],0),FALSE)</f>
        <v>174</v>
      </c>
    </row>
    <row r="71" spans="1:3" ht="15">
      <c r="A71" s="79" t="s">
        <v>2449</v>
      </c>
      <c r="B71" s="87" t="s">
        <v>380</v>
      </c>
      <c r="C71" s="79">
        <f>VLOOKUP(GroupVertices[[#This Row],[Vertex]],Vertices[],MATCH("ID",Vertices[[#Headers],[Vertex]:[Top Word Pairs in Tweet by Salience]],0),FALSE)</f>
        <v>117</v>
      </c>
    </row>
    <row r="72" spans="1:3" ht="15">
      <c r="A72" s="79" t="s">
        <v>2449</v>
      </c>
      <c r="B72" s="87" t="s">
        <v>381</v>
      </c>
      <c r="C72" s="79">
        <f>VLOOKUP(GroupVertices[[#This Row],[Vertex]],Vertices[],MATCH("ID",Vertices[[#Headers],[Vertex]:[Top Word Pairs in Tweet by Salience]],0),FALSE)</f>
        <v>118</v>
      </c>
    </row>
    <row r="73" spans="1:3" ht="15">
      <c r="A73" s="79" t="s">
        <v>2449</v>
      </c>
      <c r="B73" s="87" t="s">
        <v>275</v>
      </c>
      <c r="C73" s="79">
        <f>VLOOKUP(GroupVertices[[#This Row],[Vertex]],Vertices[],MATCH("ID",Vertices[[#Headers],[Vertex]:[Top Word Pairs in Tweet by Salience]],0),FALSE)</f>
        <v>105</v>
      </c>
    </row>
    <row r="74" spans="1:3" ht="15">
      <c r="A74" s="79" t="s">
        <v>2449</v>
      </c>
      <c r="B74" s="87" t="s">
        <v>379</v>
      </c>
      <c r="C74" s="79">
        <f>VLOOKUP(GroupVertices[[#This Row],[Vertex]],Vertices[],MATCH("ID",Vertices[[#Headers],[Vertex]:[Top Word Pairs in Tweet by Salience]],0),FALSE)</f>
        <v>116</v>
      </c>
    </row>
    <row r="75" spans="1:3" ht="15">
      <c r="A75" s="79" t="s">
        <v>2449</v>
      </c>
      <c r="B75" s="87" t="s">
        <v>378</v>
      </c>
      <c r="C75" s="79">
        <f>VLOOKUP(GroupVertices[[#This Row],[Vertex]],Vertices[],MATCH("ID",Vertices[[#Headers],[Vertex]:[Top Word Pairs in Tweet by Salience]],0),FALSE)</f>
        <v>115</v>
      </c>
    </row>
    <row r="76" spans="1:3" ht="15">
      <c r="A76" s="79" t="s">
        <v>2449</v>
      </c>
      <c r="B76" s="87" t="s">
        <v>377</v>
      </c>
      <c r="C76" s="79">
        <f>VLOOKUP(GroupVertices[[#This Row],[Vertex]],Vertices[],MATCH("ID",Vertices[[#Headers],[Vertex]:[Top Word Pairs in Tweet by Salience]],0),FALSE)</f>
        <v>114</v>
      </c>
    </row>
    <row r="77" spans="1:3" ht="15">
      <c r="A77" s="79" t="s">
        <v>2449</v>
      </c>
      <c r="B77" s="87" t="s">
        <v>376</v>
      </c>
      <c r="C77" s="79">
        <f>VLOOKUP(GroupVertices[[#This Row],[Vertex]],Vertices[],MATCH("ID",Vertices[[#Headers],[Vertex]:[Top Word Pairs in Tweet by Salience]],0),FALSE)</f>
        <v>113</v>
      </c>
    </row>
    <row r="78" spans="1:3" ht="15">
      <c r="A78" s="79" t="s">
        <v>2449</v>
      </c>
      <c r="B78" s="87" t="s">
        <v>375</v>
      </c>
      <c r="C78" s="79">
        <f>VLOOKUP(GroupVertices[[#This Row],[Vertex]],Vertices[],MATCH("ID",Vertices[[#Headers],[Vertex]:[Top Word Pairs in Tweet by Salience]],0),FALSE)</f>
        <v>112</v>
      </c>
    </row>
    <row r="79" spans="1:3" ht="15">
      <c r="A79" s="79" t="s">
        <v>2449</v>
      </c>
      <c r="B79" s="87" t="s">
        <v>374</v>
      </c>
      <c r="C79" s="79">
        <f>VLOOKUP(GroupVertices[[#This Row],[Vertex]],Vertices[],MATCH("ID",Vertices[[#Headers],[Vertex]:[Top Word Pairs in Tweet by Salience]],0),FALSE)</f>
        <v>111</v>
      </c>
    </row>
    <row r="80" spans="1:3" ht="15">
      <c r="A80" s="79" t="s">
        <v>2449</v>
      </c>
      <c r="B80" s="87" t="s">
        <v>373</v>
      </c>
      <c r="C80" s="79">
        <f>VLOOKUP(GroupVertices[[#This Row],[Vertex]],Vertices[],MATCH("ID",Vertices[[#Headers],[Vertex]:[Top Word Pairs in Tweet by Salience]],0),FALSE)</f>
        <v>110</v>
      </c>
    </row>
    <row r="81" spans="1:3" ht="15">
      <c r="A81" s="79" t="s">
        <v>2449</v>
      </c>
      <c r="B81" s="87" t="s">
        <v>372</v>
      </c>
      <c r="C81" s="79">
        <f>VLOOKUP(GroupVertices[[#This Row],[Vertex]],Vertices[],MATCH("ID",Vertices[[#Headers],[Vertex]:[Top Word Pairs in Tweet by Salience]],0),FALSE)</f>
        <v>109</v>
      </c>
    </row>
    <row r="82" spans="1:3" ht="15">
      <c r="A82" s="79" t="s">
        <v>2449</v>
      </c>
      <c r="B82" s="87" t="s">
        <v>371</v>
      </c>
      <c r="C82" s="79">
        <f>VLOOKUP(GroupVertices[[#This Row],[Vertex]],Vertices[],MATCH("ID",Vertices[[#Headers],[Vertex]:[Top Word Pairs in Tweet by Salience]],0),FALSE)</f>
        <v>108</v>
      </c>
    </row>
    <row r="83" spans="1:3" ht="15">
      <c r="A83" s="79" t="s">
        <v>2449</v>
      </c>
      <c r="B83" s="87" t="s">
        <v>370</v>
      </c>
      <c r="C83" s="79">
        <f>VLOOKUP(GroupVertices[[#This Row],[Vertex]],Vertices[],MATCH("ID",Vertices[[#Headers],[Vertex]:[Top Word Pairs in Tweet by Salience]],0),FALSE)</f>
        <v>107</v>
      </c>
    </row>
    <row r="84" spans="1:3" ht="15">
      <c r="A84" s="79" t="s">
        <v>2449</v>
      </c>
      <c r="B84" s="87" t="s">
        <v>369</v>
      </c>
      <c r="C84" s="79">
        <f>VLOOKUP(GroupVertices[[#This Row],[Vertex]],Vertices[],MATCH("ID",Vertices[[#Headers],[Vertex]:[Top Word Pairs in Tweet by Salience]],0),FALSE)</f>
        <v>106</v>
      </c>
    </row>
    <row r="85" spans="1:3" ht="15">
      <c r="A85" s="79" t="s">
        <v>2450</v>
      </c>
      <c r="B85" s="87" t="s">
        <v>349</v>
      </c>
      <c r="C85" s="79">
        <f>VLOOKUP(GroupVertices[[#This Row],[Vertex]],Vertices[],MATCH("ID",Vertices[[#Headers],[Vertex]:[Top Word Pairs in Tweet by Salience]],0),FALSE)</f>
        <v>75</v>
      </c>
    </row>
    <row r="86" spans="1:3" ht="15">
      <c r="A86" s="79" t="s">
        <v>2450</v>
      </c>
      <c r="B86" s="87" t="s">
        <v>405</v>
      </c>
      <c r="C86" s="79">
        <f>VLOOKUP(GroupVertices[[#This Row],[Vertex]],Vertices[],MATCH("ID",Vertices[[#Headers],[Vertex]:[Top Word Pairs in Tweet by Salience]],0),FALSE)</f>
        <v>151</v>
      </c>
    </row>
    <row r="87" spans="1:3" ht="15">
      <c r="A87" s="79" t="s">
        <v>2450</v>
      </c>
      <c r="B87" s="87" t="s">
        <v>403</v>
      </c>
      <c r="C87" s="79">
        <f>VLOOKUP(GroupVertices[[#This Row],[Vertex]],Vertices[],MATCH("ID",Vertices[[#Headers],[Vertex]:[Top Word Pairs in Tweet by Salience]],0),FALSE)</f>
        <v>149</v>
      </c>
    </row>
    <row r="88" spans="1:3" ht="15">
      <c r="A88" s="79" t="s">
        <v>2450</v>
      </c>
      <c r="B88" s="87" t="s">
        <v>284</v>
      </c>
      <c r="C88" s="79">
        <f>VLOOKUP(GroupVertices[[#This Row],[Vertex]],Vertices[],MATCH("ID",Vertices[[#Headers],[Vertex]:[Top Word Pairs in Tweet by Salience]],0),FALSE)</f>
        <v>138</v>
      </c>
    </row>
    <row r="89" spans="1:3" ht="15">
      <c r="A89" s="79" t="s">
        <v>2450</v>
      </c>
      <c r="B89" s="87" t="s">
        <v>404</v>
      </c>
      <c r="C89" s="79">
        <f>VLOOKUP(GroupVertices[[#This Row],[Vertex]],Vertices[],MATCH("ID",Vertices[[#Headers],[Vertex]:[Top Word Pairs in Tweet by Salience]],0),FALSE)</f>
        <v>150</v>
      </c>
    </row>
    <row r="90" spans="1:3" ht="15">
      <c r="A90" s="79" t="s">
        <v>2450</v>
      </c>
      <c r="B90" s="87" t="s">
        <v>402</v>
      </c>
      <c r="C90" s="79">
        <f>VLOOKUP(GroupVertices[[#This Row],[Vertex]],Vertices[],MATCH("ID",Vertices[[#Headers],[Vertex]:[Top Word Pairs in Tweet by Salience]],0),FALSE)</f>
        <v>148</v>
      </c>
    </row>
    <row r="91" spans="1:3" ht="15">
      <c r="A91" s="79" t="s">
        <v>2450</v>
      </c>
      <c r="B91" s="87" t="s">
        <v>401</v>
      </c>
      <c r="C91" s="79">
        <f>VLOOKUP(GroupVertices[[#This Row],[Vertex]],Vertices[],MATCH("ID",Vertices[[#Headers],[Vertex]:[Top Word Pairs in Tweet by Salience]],0),FALSE)</f>
        <v>147</v>
      </c>
    </row>
    <row r="92" spans="1:3" ht="15">
      <c r="A92" s="79" t="s">
        <v>2450</v>
      </c>
      <c r="B92" s="87" t="s">
        <v>400</v>
      </c>
      <c r="C92" s="79">
        <f>VLOOKUP(GroupVertices[[#This Row],[Vertex]],Vertices[],MATCH("ID",Vertices[[#Headers],[Vertex]:[Top Word Pairs in Tweet by Salience]],0),FALSE)</f>
        <v>146</v>
      </c>
    </row>
    <row r="93" spans="1:3" ht="15">
      <c r="A93" s="79" t="s">
        <v>2450</v>
      </c>
      <c r="B93" s="87" t="s">
        <v>399</v>
      </c>
      <c r="C93" s="79">
        <f>VLOOKUP(GroupVertices[[#This Row],[Vertex]],Vertices[],MATCH("ID",Vertices[[#Headers],[Vertex]:[Top Word Pairs in Tweet by Salience]],0),FALSE)</f>
        <v>145</v>
      </c>
    </row>
    <row r="94" spans="1:3" ht="15">
      <c r="A94" s="79" t="s">
        <v>2450</v>
      </c>
      <c r="B94" s="87" t="s">
        <v>398</v>
      </c>
      <c r="C94" s="79">
        <f>VLOOKUP(GroupVertices[[#This Row],[Vertex]],Vertices[],MATCH("ID",Vertices[[#Headers],[Vertex]:[Top Word Pairs in Tweet by Salience]],0),FALSE)</f>
        <v>144</v>
      </c>
    </row>
    <row r="95" spans="1:3" ht="15">
      <c r="A95" s="79" t="s">
        <v>2450</v>
      </c>
      <c r="B95" s="87" t="s">
        <v>397</v>
      </c>
      <c r="C95" s="79">
        <f>VLOOKUP(GroupVertices[[#This Row],[Vertex]],Vertices[],MATCH("ID",Vertices[[#Headers],[Vertex]:[Top Word Pairs in Tweet by Salience]],0),FALSE)</f>
        <v>143</v>
      </c>
    </row>
    <row r="96" spans="1:3" ht="15">
      <c r="A96" s="79" t="s">
        <v>2450</v>
      </c>
      <c r="B96" s="87" t="s">
        <v>396</v>
      </c>
      <c r="C96" s="79">
        <f>VLOOKUP(GroupVertices[[#This Row],[Vertex]],Vertices[],MATCH("ID",Vertices[[#Headers],[Vertex]:[Top Word Pairs in Tweet by Salience]],0),FALSE)</f>
        <v>142</v>
      </c>
    </row>
    <row r="97" spans="1:3" ht="15">
      <c r="A97" s="79" t="s">
        <v>2450</v>
      </c>
      <c r="B97" s="87" t="s">
        <v>395</v>
      </c>
      <c r="C97" s="79">
        <f>VLOOKUP(GroupVertices[[#This Row],[Vertex]],Vertices[],MATCH("ID",Vertices[[#Headers],[Vertex]:[Top Word Pairs in Tweet by Salience]],0),FALSE)</f>
        <v>141</v>
      </c>
    </row>
    <row r="98" spans="1:3" ht="15">
      <c r="A98" s="79" t="s">
        <v>2450</v>
      </c>
      <c r="B98" s="87" t="s">
        <v>394</v>
      </c>
      <c r="C98" s="79">
        <f>VLOOKUP(GroupVertices[[#This Row],[Vertex]],Vertices[],MATCH("ID",Vertices[[#Headers],[Vertex]:[Top Word Pairs in Tweet by Salience]],0),FALSE)</f>
        <v>140</v>
      </c>
    </row>
    <row r="99" spans="1:3" ht="15">
      <c r="A99" s="79" t="s">
        <v>2450</v>
      </c>
      <c r="B99" s="87" t="s">
        <v>393</v>
      </c>
      <c r="C99" s="79">
        <f>VLOOKUP(GroupVertices[[#This Row],[Vertex]],Vertices[],MATCH("ID",Vertices[[#Headers],[Vertex]:[Top Word Pairs in Tweet by Salience]],0),FALSE)</f>
        <v>139</v>
      </c>
    </row>
    <row r="100" spans="1:3" ht="15">
      <c r="A100" s="79" t="s">
        <v>2450</v>
      </c>
      <c r="B100" s="87" t="s">
        <v>264</v>
      </c>
      <c r="C100" s="79">
        <f>VLOOKUP(GroupVertices[[#This Row],[Vertex]],Vertices[],MATCH("ID",Vertices[[#Headers],[Vertex]:[Top Word Pairs in Tweet by Salience]],0),FALSE)</f>
        <v>74</v>
      </c>
    </row>
    <row r="101" spans="1:3" ht="15">
      <c r="A101" s="79" t="s">
        <v>2451</v>
      </c>
      <c r="B101" s="87" t="s">
        <v>266</v>
      </c>
      <c r="C101" s="79">
        <f>VLOOKUP(GroupVertices[[#This Row],[Vertex]],Vertices[],MATCH("ID",Vertices[[#Headers],[Vertex]:[Top Word Pairs in Tweet by Salience]],0),FALSE)</f>
        <v>77</v>
      </c>
    </row>
    <row r="102" spans="1:3" ht="15">
      <c r="A102" s="79" t="s">
        <v>2451</v>
      </c>
      <c r="B102" s="87" t="s">
        <v>361</v>
      </c>
      <c r="C102" s="79">
        <f>VLOOKUP(GroupVertices[[#This Row],[Vertex]],Vertices[],MATCH("ID",Vertices[[#Headers],[Vertex]:[Top Word Pairs in Tweet by Salience]],0),FALSE)</f>
        <v>89</v>
      </c>
    </row>
    <row r="103" spans="1:3" ht="15">
      <c r="A103" s="79" t="s">
        <v>2451</v>
      </c>
      <c r="B103" s="87" t="s">
        <v>360</v>
      </c>
      <c r="C103" s="79">
        <f>VLOOKUP(GroupVertices[[#This Row],[Vertex]],Vertices[],MATCH("ID",Vertices[[#Headers],[Vertex]:[Top Word Pairs in Tweet by Salience]],0),FALSE)</f>
        <v>88</v>
      </c>
    </row>
    <row r="104" spans="1:3" ht="15">
      <c r="A104" s="79" t="s">
        <v>2451</v>
      </c>
      <c r="B104" s="87" t="s">
        <v>359</v>
      </c>
      <c r="C104" s="79">
        <f>VLOOKUP(GroupVertices[[#This Row],[Vertex]],Vertices[],MATCH("ID",Vertices[[#Headers],[Vertex]:[Top Word Pairs in Tweet by Salience]],0),FALSE)</f>
        <v>87</v>
      </c>
    </row>
    <row r="105" spans="1:3" ht="15">
      <c r="A105" s="79" t="s">
        <v>2451</v>
      </c>
      <c r="B105" s="87" t="s">
        <v>358</v>
      </c>
      <c r="C105" s="79">
        <f>VLOOKUP(GroupVertices[[#This Row],[Vertex]],Vertices[],MATCH("ID",Vertices[[#Headers],[Vertex]:[Top Word Pairs in Tweet by Salience]],0),FALSE)</f>
        <v>86</v>
      </c>
    </row>
    <row r="106" spans="1:3" ht="15">
      <c r="A106" s="79" t="s">
        <v>2451</v>
      </c>
      <c r="B106" s="87" t="s">
        <v>357</v>
      </c>
      <c r="C106" s="79">
        <f>VLOOKUP(GroupVertices[[#This Row],[Vertex]],Vertices[],MATCH("ID",Vertices[[#Headers],[Vertex]:[Top Word Pairs in Tweet by Salience]],0),FALSE)</f>
        <v>85</v>
      </c>
    </row>
    <row r="107" spans="1:3" ht="15">
      <c r="A107" s="79" t="s">
        <v>2451</v>
      </c>
      <c r="B107" s="87" t="s">
        <v>356</v>
      </c>
      <c r="C107" s="79">
        <f>VLOOKUP(GroupVertices[[#This Row],[Vertex]],Vertices[],MATCH("ID",Vertices[[#Headers],[Vertex]:[Top Word Pairs in Tweet by Salience]],0),FALSE)</f>
        <v>84</v>
      </c>
    </row>
    <row r="108" spans="1:3" ht="15">
      <c r="A108" s="79" t="s">
        <v>2451</v>
      </c>
      <c r="B108" s="87" t="s">
        <v>355</v>
      </c>
      <c r="C108" s="79">
        <f>VLOOKUP(GroupVertices[[#This Row],[Vertex]],Vertices[],MATCH("ID",Vertices[[#Headers],[Vertex]:[Top Word Pairs in Tweet by Salience]],0),FALSE)</f>
        <v>83</v>
      </c>
    </row>
    <row r="109" spans="1:3" ht="15">
      <c r="A109" s="79" t="s">
        <v>2451</v>
      </c>
      <c r="B109" s="87" t="s">
        <v>354</v>
      </c>
      <c r="C109" s="79">
        <f>VLOOKUP(GroupVertices[[#This Row],[Vertex]],Vertices[],MATCH("ID",Vertices[[#Headers],[Vertex]:[Top Word Pairs in Tweet by Salience]],0),FALSE)</f>
        <v>82</v>
      </c>
    </row>
    <row r="110" spans="1:3" ht="15">
      <c r="A110" s="79" t="s">
        <v>2451</v>
      </c>
      <c r="B110" s="87" t="s">
        <v>353</v>
      </c>
      <c r="C110" s="79">
        <f>VLOOKUP(GroupVertices[[#This Row],[Vertex]],Vertices[],MATCH("ID",Vertices[[#Headers],[Vertex]:[Top Word Pairs in Tweet by Salience]],0),FALSE)</f>
        <v>81</v>
      </c>
    </row>
    <row r="111" spans="1:3" ht="15">
      <c r="A111" s="79" t="s">
        <v>2451</v>
      </c>
      <c r="B111" s="87" t="s">
        <v>352</v>
      </c>
      <c r="C111" s="79">
        <f>VLOOKUP(GroupVertices[[#This Row],[Vertex]],Vertices[],MATCH("ID",Vertices[[#Headers],[Vertex]:[Top Word Pairs in Tweet by Salience]],0),FALSE)</f>
        <v>80</v>
      </c>
    </row>
    <row r="112" spans="1:3" ht="15">
      <c r="A112" s="79" t="s">
        <v>2451</v>
      </c>
      <c r="B112" s="87" t="s">
        <v>351</v>
      </c>
      <c r="C112" s="79">
        <f>VLOOKUP(GroupVertices[[#This Row],[Vertex]],Vertices[],MATCH("ID",Vertices[[#Headers],[Vertex]:[Top Word Pairs in Tweet by Salience]],0),FALSE)</f>
        <v>79</v>
      </c>
    </row>
    <row r="113" spans="1:3" ht="15">
      <c r="A113" s="79" t="s">
        <v>2451</v>
      </c>
      <c r="B113" s="87" t="s">
        <v>350</v>
      </c>
      <c r="C113" s="79">
        <f>VLOOKUP(GroupVertices[[#This Row],[Vertex]],Vertices[],MATCH("ID",Vertices[[#Headers],[Vertex]:[Top Word Pairs in Tweet by Salience]],0),FALSE)</f>
        <v>78</v>
      </c>
    </row>
    <row r="114" spans="1:3" ht="15">
      <c r="A114" s="79" t="s">
        <v>2452</v>
      </c>
      <c r="B114" s="87" t="s">
        <v>390</v>
      </c>
      <c r="C114" s="79">
        <f>VLOOKUP(GroupVertices[[#This Row],[Vertex]],Vertices[],MATCH("ID",Vertices[[#Headers],[Vertex]:[Top Word Pairs in Tweet by Salience]],0),FALSE)</f>
        <v>130</v>
      </c>
    </row>
    <row r="115" spans="1:3" ht="15">
      <c r="A115" s="79" t="s">
        <v>2452</v>
      </c>
      <c r="B115" s="87" t="s">
        <v>278</v>
      </c>
      <c r="C115" s="79">
        <f>VLOOKUP(GroupVertices[[#This Row],[Vertex]],Vertices[],MATCH("ID",Vertices[[#Headers],[Vertex]:[Top Word Pairs in Tweet by Salience]],0),FALSE)</f>
        <v>121</v>
      </c>
    </row>
    <row r="116" spans="1:3" ht="15">
      <c r="A116" s="79" t="s">
        <v>2452</v>
      </c>
      <c r="B116" s="87" t="s">
        <v>389</v>
      </c>
      <c r="C116" s="79">
        <f>VLOOKUP(GroupVertices[[#This Row],[Vertex]],Vertices[],MATCH("ID",Vertices[[#Headers],[Vertex]:[Top Word Pairs in Tweet by Salience]],0),FALSE)</f>
        <v>129</v>
      </c>
    </row>
    <row r="117" spans="1:3" ht="15">
      <c r="A117" s="79" t="s">
        <v>2452</v>
      </c>
      <c r="B117" s="87" t="s">
        <v>388</v>
      </c>
      <c r="C117" s="79">
        <f>VLOOKUP(GroupVertices[[#This Row],[Vertex]],Vertices[],MATCH("ID",Vertices[[#Headers],[Vertex]:[Top Word Pairs in Tweet by Salience]],0),FALSE)</f>
        <v>128</v>
      </c>
    </row>
    <row r="118" spans="1:3" ht="15">
      <c r="A118" s="79" t="s">
        <v>2452</v>
      </c>
      <c r="B118" s="87" t="s">
        <v>310</v>
      </c>
      <c r="C118" s="79">
        <f>VLOOKUP(GroupVertices[[#This Row],[Vertex]],Vertices[],MATCH("ID",Vertices[[#Headers],[Vertex]:[Top Word Pairs in Tweet by Salience]],0),FALSE)</f>
        <v>11</v>
      </c>
    </row>
    <row r="119" spans="1:3" ht="15">
      <c r="A119" s="79" t="s">
        <v>2452</v>
      </c>
      <c r="B119" s="87" t="s">
        <v>387</v>
      </c>
      <c r="C119" s="79">
        <f>VLOOKUP(GroupVertices[[#This Row],[Vertex]],Vertices[],MATCH("ID",Vertices[[#Headers],[Vertex]:[Top Word Pairs in Tweet by Salience]],0),FALSE)</f>
        <v>127</v>
      </c>
    </row>
    <row r="120" spans="1:3" ht="15">
      <c r="A120" s="79" t="s">
        <v>2452</v>
      </c>
      <c r="B120" s="87" t="s">
        <v>386</v>
      </c>
      <c r="C120" s="79">
        <f>VLOOKUP(GroupVertices[[#This Row],[Vertex]],Vertices[],MATCH("ID",Vertices[[#Headers],[Vertex]:[Top Word Pairs in Tweet by Salience]],0),FALSE)</f>
        <v>126</v>
      </c>
    </row>
    <row r="121" spans="1:3" ht="15">
      <c r="A121" s="79" t="s">
        <v>2452</v>
      </c>
      <c r="B121" s="87" t="s">
        <v>385</v>
      </c>
      <c r="C121" s="79">
        <f>VLOOKUP(GroupVertices[[#This Row],[Vertex]],Vertices[],MATCH("ID",Vertices[[#Headers],[Vertex]:[Top Word Pairs in Tweet by Salience]],0),FALSE)</f>
        <v>125</v>
      </c>
    </row>
    <row r="122" spans="1:3" ht="15">
      <c r="A122" s="79" t="s">
        <v>2452</v>
      </c>
      <c r="B122" s="87" t="s">
        <v>384</v>
      </c>
      <c r="C122" s="79">
        <f>VLOOKUP(GroupVertices[[#This Row],[Vertex]],Vertices[],MATCH("ID",Vertices[[#Headers],[Vertex]:[Top Word Pairs in Tweet by Salience]],0),FALSE)</f>
        <v>124</v>
      </c>
    </row>
    <row r="123" spans="1:3" ht="15">
      <c r="A123" s="79" t="s">
        <v>2452</v>
      </c>
      <c r="B123" s="87" t="s">
        <v>383</v>
      </c>
      <c r="C123" s="79">
        <f>VLOOKUP(GroupVertices[[#This Row],[Vertex]],Vertices[],MATCH("ID",Vertices[[#Headers],[Vertex]:[Top Word Pairs in Tweet by Salience]],0),FALSE)</f>
        <v>123</v>
      </c>
    </row>
    <row r="124" spans="1:3" ht="15">
      <c r="A124" s="79" t="s">
        <v>2452</v>
      </c>
      <c r="B124" s="87" t="s">
        <v>382</v>
      </c>
      <c r="C124" s="79">
        <f>VLOOKUP(GroupVertices[[#This Row],[Vertex]],Vertices[],MATCH("ID",Vertices[[#Headers],[Vertex]:[Top Word Pairs in Tweet by Salience]],0),FALSE)</f>
        <v>122</v>
      </c>
    </row>
    <row r="125" spans="1:3" ht="15">
      <c r="A125" s="79" t="s">
        <v>2452</v>
      </c>
      <c r="B125" s="87" t="s">
        <v>239</v>
      </c>
      <c r="C125" s="79">
        <f>VLOOKUP(GroupVertices[[#This Row],[Vertex]],Vertices[],MATCH("ID",Vertices[[#Headers],[Vertex]:[Top Word Pairs in Tweet by Salience]],0),FALSE)</f>
        <v>10</v>
      </c>
    </row>
    <row r="126" spans="1:3" ht="15">
      <c r="A126" s="79" t="s">
        <v>2453</v>
      </c>
      <c r="B126" s="87" t="s">
        <v>366</v>
      </c>
      <c r="C126" s="79">
        <f>VLOOKUP(GroupVertices[[#This Row],[Vertex]],Vertices[],MATCH("ID",Vertices[[#Headers],[Vertex]:[Top Word Pairs in Tweet by Salience]],0),FALSE)</f>
        <v>97</v>
      </c>
    </row>
    <row r="127" spans="1:3" ht="15">
      <c r="A127" s="79" t="s">
        <v>2453</v>
      </c>
      <c r="B127" s="87" t="s">
        <v>269</v>
      </c>
      <c r="C127" s="79">
        <f>VLOOKUP(GroupVertices[[#This Row],[Vertex]],Vertices[],MATCH("ID",Vertices[[#Headers],[Vertex]:[Top Word Pairs in Tweet by Salience]],0),FALSE)</f>
        <v>92</v>
      </c>
    </row>
    <row r="128" spans="1:3" ht="15">
      <c r="A128" s="79" t="s">
        <v>2453</v>
      </c>
      <c r="B128" s="87" t="s">
        <v>365</v>
      </c>
      <c r="C128" s="79">
        <f>VLOOKUP(GroupVertices[[#This Row],[Vertex]],Vertices[],MATCH("ID",Vertices[[#Headers],[Vertex]:[Top Word Pairs in Tweet by Salience]],0),FALSE)</f>
        <v>96</v>
      </c>
    </row>
    <row r="129" spans="1:3" ht="15">
      <c r="A129" s="79" t="s">
        <v>2453</v>
      </c>
      <c r="B129" s="87" t="s">
        <v>364</v>
      </c>
      <c r="C129" s="79">
        <f>VLOOKUP(GroupVertices[[#This Row],[Vertex]],Vertices[],MATCH("ID",Vertices[[#Headers],[Vertex]:[Top Word Pairs in Tweet by Salience]],0),FALSE)</f>
        <v>95</v>
      </c>
    </row>
    <row r="130" spans="1:3" ht="15">
      <c r="A130" s="79" t="s">
        <v>2453</v>
      </c>
      <c r="B130" s="87" t="s">
        <v>363</v>
      </c>
      <c r="C130" s="79">
        <f>VLOOKUP(GroupVertices[[#This Row],[Vertex]],Vertices[],MATCH("ID",Vertices[[#Headers],[Vertex]:[Top Word Pairs in Tweet by Salience]],0),FALSE)</f>
        <v>94</v>
      </c>
    </row>
    <row r="131" spans="1:3" ht="15">
      <c r="A131" s="79" t="s">
        <v>2453</v>
      </c>
      <c r="B131" s="87" t="s">
        <v>362</v>
      </c>
      <c r="C131" s="79">
        <f>VLOOKUP(GroupVertices[[#This Row],[Vertex]],Vertices[],MATCH("ID",Vertices[[#Headers],[Vertex]:[Top Word Pairs in Tweet by Salience]],0),FALSE)</f>
        <v>93</v>
      </c>
    </row>
    <row r="132" spans="1:3" ht="15">
      <c r="A132" s="79" t="s">
        <v>2454</v>
      </c>
      <c r="B132" s="87" t="s">
        <v>249</v>
      </c>
      <c r="C132" s="79">
        <f>VLOOKUP(GroupVertices[[#This Row],[Vertex]],Vertices[],MATCH("ID",Vertices[[#Headers],[Vertex]:[Top Word Pairs in Tweet by Salience]],0),FALSE)</f>
        <v>28</v>
      </c>
    </row>
    <row r="133" spans="1:3" ht="15">
      <c r="A133" s="79" t="s">
        <v>2454</v>
      </c>
      <c r="B133" s="87" t="s">
        <v>320</v>
      </c>
      <c r="C133" s="79">
        <f>VLOOKUP(GroupVertices[[#This Row],[Vertex]],Vertices[],MATCH("ID",Vertices[[#Headers],[Vertex]:[Top Word Pairs in Tweet by Salience]],0),FALSE)</f>
        <v>31</v>
      </c>
    </row>
    <row r="134" spans="1:3" ht="15">
      <c r="A134" s="79" t="s">
        <v>2454</v>
      </c>
      <c r="B134" s="87" t="s">
        <v>319</v>
      </c>
      <c r="C134" s="79">
        <f>VLOOKUP(GroupVertices[[#This Row],[Vertex]],Vertices[],MATCH("ID",Vertices[[#Headers],[Vertex]:[Top Word Pairs in Tweet by Salience]],0),FALSE)</f>
        <v>30</v>
      </c>
    </row>
    <row r="135" spans="1:3" ht="15">
      <c r="A135" s="79" t="s">
        <v>2454</v>
      </c>
      <c r="B135" s="87" t="s">
        <v>318</v>
      </c>
      <c r="C135" s="79">
        <f>VLOOKUP(GroupVertices[[#This Row],[Vertex]],Vertices[],MATCH("ID",Vertices[[#Headers],[Vertex]:[Top Word Pairs in Tweet by Salience]],0),FALSE)</f>
        <v>29</v>
      </c>
    </row>
    <row r="136" spans="1:3" ht="15">
      <c r="A136" s="79" t="s">
        <v>2455</v>
      </c>
      <c r="B136" s="87" t="s">
        <v>243</v>
      </c>
      <c r="C136" s="79">
        <f>VLOOKUP(GroupVertices[[#This Row],[Vertex]],Vertices[],MATCH("ID",Vertices[[#Headers],[Vertex]:[Top Word Pairs in Tweet by Salience]],0),FALSE)</f>
        <v>16</v>
      </c>
    </row>
    <row r="137" spans="1:3" ht="15">
      <c r="A137" s="79" t="s">
        <v>2455</v>
      </c>
      <c r="B137" s="87" t="s">
        <v>314</v>
      </c>
      <c r="C137" s="79">
        <f>VLOOKUP(GroupVertices[[#This Row],[Vertex]],Vertices[],MATCH("ID",Vertices[[#Headers],[Vertex]:[Top Word Pairs in Tweet by Salience]],0),FALSE)</f>
        <v>19</v>
      </c>
    </row>
    <row r="138" spans="1:3" ht="15">
      <c r="A138" s="79" t="s">
        <v>2455</v>
      </c>
      <c r="B138" s="87" t="s">
        <v>313</v>
      </c>
      <c r="C138" s="79">
        <f>VLOOKUP(GroupVertices[[#This Row],[Vertex]],Vertices[],MATCH("ID",Vertices[[#Headers],[Vertex]:[Top Word Pairs in Tweet by Salience]],0),FALSE)</f>
        <v>18</v>
      </c>
    </row>
    <row r="139" spans="1:3" ht="15">
      <c r="A139" s="79" t="s">
        <v>2455</v>
      </c>
      <c r="B139" s="87" t="s">
        <v>312</v>
      </c>
      <c r="C139" s="79">
        <f>VLOOKUP(GroupVertices[[#This Row],[Vertex]],Vertices[],MATCH("ID",Vertices[[#Headers],[Vertex]:[Top Word Pairs in Tweet by Salience]],0),FALSE)</f>
        <v>17</v>
      </c>
    </row>
    <row r="140" spans="1:3" ht="15">
      <c r="A140" s="79" t="s">
        <v>2456</v>
      </c>
      <c r="B140" s="87" t="s">
        <v>250</v>
      </c>
      <c r="C140" s="79">
        <f>VLOOKUP(GroupVertices[[#This Row],[Vertex]],Vertices[],MATCH("ID",Vertices[[#Headers],[Vertex]:[Top Word Pairs in Tweet by Salience]],0),FALSE)</f>
        <v>32</v>
      </c>
    </row>
    <row r="141" spans="1:3" ht="15">
      <c r="A141" s="79" t="s">
        <v>2456</v>
      </c>
      <c r="B141" s="87" t="s">
        <v>253</v>
      </c>
      <c r="C141" s="79">
        <f>VLOOKUP(GroupVertices[[#This Row],[Vertex]],Vertices[],MATCH("ID",Vertices[[#Headers],[Vertex]:[Top Word Pairs in Tweet by Salience]],0),FALSE)</f>
        <v>38</v>
      </c>
    </row>
    <row r="142" spans="1:3" ht="15">
      <c r="A142" s="79" t="s">
        <v>2456</v>
      </c>
      <c r="B142" s="87" t="s">
        <v>287</v>
      </c>
      <c r="C142" s="79">
        <f>VLOOKUP(GroupVertices[[#This Row],[Vertex]],Vertices[],MATCH("ID",Vertices[[#Headers],[Vertex]:[Top Word Pairs in Tweet by Salience]],0),FALSE)</f>
        <v>154</v>
      </c>
    </row>
    <row r="143" spans="1:3" ht="15">
      <c r="A143" s="79" t="s">
        <v>2456</v>
      </c>
      <c r="B143" s="87" t="s">
        <v>288</v>
      </c>
      <c r="C143" s="79">
        <f>VLOOKUP(GroupVertices[[#This Row],[Vertex]],Vertices[],MATCH("ID",Vertices[[#Headers],[Vertex]:[Top Word Pairs in Tweet by Salience]],0),FALSE)</f>
        <v>155</v>
      </c>
    </row>
    <row r="144" spans="1:3" ht="15">
      <c r="A144" s="79" t="s">
        <v>2457</v>
      </c>
      <c r="B144" s="87" t="s">
        <v>418</v>
      </c>
      <c r="C144" s="79">
        <f>VLOOKUP(GroupVertices[[#This Row],[Vertex]],Vertices[],MATCH("ID",Vertices[[#Headers],[Vertex]:[Top Word Pairs in Tweet by Salience]],0),FALSE)</f>
        <v>185</v>
      </c>
    </row>
    <row r="145" spans="1:3" ht="15">
      <c r="A145" s="79" t="s">
        <v>2457</v>
      </c>
      <c r="B145" s="87" t="s">
        <v>417</v>
      </c>
      <c r="C145" s="79">
        <f>VLOOKUP(GroupVertices[[#This Row],[Vertex]],Vertices[],MATCH("ID",Vertices[[#Headers],[Vertex]:[Top Word Pairs in Tweet by Salience]],0),FALSE)</f>
        <v>184</v>
      </c>
    </row>
    <row r="146" spans="1:3" ht="15">
      <c r="A146" s="79" t="s">
        <v>2457</v>
      </c>
      <c r="B146" s="87" t="s">
        <v>305</v>
      </c>
      <c r="C146" s="79">
        <f>VLOOKUP(GroupVertices[[#This Row],[Vertex]],Vertices[],MATCH("ID",Vertices[[#Headers],[Vertex]:[Top Word Pairs in Tweet by Salience]],0),FALSE)</f>
        <v>183</v>
      </c>
    </row>
    <row r="147" spans="1:3" ht="15">
      <c r="A147" s="79" t="s">
        <v>2458</v>
      </c>
      <c r="B147" s="87" t="s">
        <v>415</v>
      </c>
      <c r="C147" s="79">
        <f>VLOOKUP(GroupVertices[[#This Row],[Vertex]],Vertices[],MATCH("ID",Vertices[[#Headers],[Vertex]:[Top Word Pairs in Tweet by Salience]],0),FALSE)</f>
        <v>179</v>
      </c>
    </row>
    <row r="148" spans="1:3" ht="15">
      <c r="A148" s="79" t="s">
        <v>2458</v>
      </c>
      <c r="B148" s="87" t="s">
        <v>302</v>
      </c>
      <c r="C148" s="79">
        <f>VLOOKUP(GroupVertices[[#This Row],[Vertex]],Vertices[],MATCH("ID",Vertices[[#Headers],[Vertex]:[Top Word Pairs in Tweet by Salience]],0),FALSE)</f>
        <v>177</v>
      </c>
    </row>
    <row r="149" spans="1:3" ht="15">
      <c r="A149" s="79" t="s">
        <v>2458</v>
      </c>
      <c r="B149" s="87" t="s">
        <v>414</v>
      </c>
      <c r="C149" s="79">
        <f>VLOOKUP(GroupVertices[[#This Row],[Vertex]],Vertices[],MATCH("ID",Vertices[[#Headers],[Vertex]:[Top Word Pairs in Tweet by Salience]],0),FALSE)</f>
        <v>178</v>
      </c>
    </row>
    <row r="150" spans="1:3" ht="15">
      <c r="A150" s="79" t="s">
        <v>2459</v>
      </c>
      <c r="B150" s="87" t="s">
        <v>407</v>
      </c>
      <c r="C150" s="79">
        <f>VLOOKUP(GroupVertices[[#This Row],[Vertex]],Vertices[],MATCH("ID",Vertices[[#Headers],[Vertex]:[Top Word Pairs in Tweet by Salience]],0),FALSE)</f>
        <v>161</v>
      </c>
    </row>
    <row r="151" spans="1:3" ht="15">
      <c r="A151" s="79" t="s">
        <v>2459</v>
      </c>
      <c r="B151" s="87" t="s">
        <v>292</v>
      </c>
      <c r="C151" s="79">
        <f>VLOOKUP(GroupVertices[[#This Row],[Vertex]],Vertices[],MATCH("ID",Vertices[[#Headers],[Vertex]:[Top Word Pairs in Tweet by Salience]],0),FALSE)</f>
        <v>159</v>
      </c>
    </row>
    <row r="152" spans="1:3" ht="15">
      <c r="A152" s="79" t="s">
        <v>2459</v>
      </c>
      <c r="B152" s="87" t="s">
        <v>406</v>
      </c>
      <c r="C152" s="79">
        <f>VLOOKUP(GroupVertices[[#This Row],[Vertex]],Vertices[],MATCH("ID",Vertices[[#Headers],[Vertex]:[Top Word Pairs in Tweet by Salience]],0),FALSE)</f>
        <v>160</v>
      </c>
    </row>
    <row r="153" spans="1:3" ht="15">
      <c r="A153" s="79" t="s">
        <v>2460</v>
      </c>
      <c r="B153" s="87" t="s">
        <v>259</v>
      </c>
      <c r="C153" s="79">
        <f>VLOOKUP(GroupVertices[[#This Row],[Vertex]],Vertices[],MATCH("ID",Vertices[[#Headers],[Vertex]:[Top Word Pairs in Tweet by Salience]],0),FALSE)</f>
        <v>65</v>
      </c>
    </row>
    <row r="154" spans="1:3" ht="15">
      <c r="A154" s="79" t="s">
        <v>2460</v>
      </c>
      <c r="B154" s="87" t="s">
        <v>346</v>
      </c>
      <c r="C154" s="79">
        <f>VLOOKUP(GroupVertices[[#This Row],[Vertex]],Vertices[],MATCH("ID",Vertices[[#Headers],[Vertex]:[Top Word Pairs in Tweet by Salience]],0),FALSE)</f>
        <v>67</v>
      </c>
    </row>
    <row r="155" spans="1:3" ht="15">
      <c r="A155" s="79" t="s">
        <v>2460</v>
      </c>
      <c r="B155" s="87" t="s">
        <v>345</v>
      </c>
      <c r="C155" s="79">
        <f>VLOOKUP(GroupVertices[[#This Row],[Vertex]],Vertices[],MATCH("ID",Vertices[[#Headers],[Vertex]:[Top Word Pairs in Tweet by Salience]],0),FALSE)</f>
        <v>66</v>
      </c>
    </row>
    <row r="156" spans="1:3" ht="15">
      <c r="A156" s="79" t="s">
        <v>2461</v>
      </c>
      <c r="B156" s="87" t="s">
        <v>344</v>
      </c>
      <c r="C156" s="79">
        <f>VLOOKUP(GroupVertices[[#This Row],[Vertex]],Vertices[],MATCH("ID",Vertices[[#Headers],[Vertex]:[Top Word Pairs in Tweet by Salience]],0),FALSE)</f>
        <v>64</v>
      </c>
    </row>
    <row r="157" spans="1:3" ht="15">
      <c r="A157" s="79" t="s">
        <v>2461</v>
      </c>
      <c r="B157" s="87" t="s">
        <v>343</v>
      </c>
      <c r="C157" s="79">
        <f>VLOOKUP(GroupVertices[[#This Row],[Vertex]],Vertices[],MATCH("ID",Vertices[[#Headers],[Vertex]:[Top Word Pairs in Tweet by Salience]],0),FALSE)</f>
        <v>63</v>
      </c>
    </row>
    <row r="158" spans="1:3" ht="15">
      <c r="A158" s="79" t="s">
        <v>2461</v>
      </c>
      <c r="B158" s="87" t="s">
        <v>258</v>
      </c>
      <c r="C158" s="79">
        <f>VLOOKUP(GroupVertices[[#This Row],[Vertex]],Vertices[],MATCH("ID",Vertices[[#Headers],[Vertex]:[Top Word Pairs in Tweet by Salience]],0),FALSE)</f>
        <v>62</v>
      </c>
    </row>
    <row r="159" spans="1:3" ht="15">
      <c r="A159" s="79" t="s">
        <v>2462</v>
      </c>
      <c r="B159" s="87" t="s">
        <v>252</v>
      </c>
      <c r="C159" s="79">
        <f>VLOOKUP(GroupVertices[[#This Row],[Vertex]],Vertices[],MATCH("ID",Vertices[[#Headers],[Vertex]:[Top Word Pairs in Tweet by Salience]],0),FALSE)</f>
        <v>35</v>
      </c>
    </row>
    <row r="160" spans="1:3" ht="15">
      <c r="A160" s="79" t="s">
        <v>2462</v>
      </c>
      <c r="B160" s="87" t="s">
        <v>323</v>
      </c>
      <c r="C160" s="79">
        <f>VLOOKUP(GroupVertices[[#This Row],[Vertex]],Vertices[],MATCH("ID",Vertices[[#Headers],[Vertex]:[Top Word Pairs in Tweet by Salience]],0),FALSE)</f>
        <v>37</v>
      </c>
    </row>
    <row r="161" spans="1:3" ht="15">
      <c r="A161" s="79" t="s">
        <v>2462</v>
      </c>
      <c r="B161" s="87" t="s">
        <v>322</v>
      </c>
      <c r="C161" s="79">
        <f>VLOOKUP(GroupVertices[[#This Row],[Vertex]],Vertices[],MATCH("ID",Vertices[[#Headers],[Vertex]:[Top Word Pairs in Tweet by Salience]],0),FALSE)</f>
        <v>36</v>
      </c>
    </row>
    <row r="162" spans="1:3" ht="15">
      <c r="A162" s="79" t="s">
        <v>2463</v>
      </c>
      <c r="B162" s="87" t="s">
        <v>411</v>
      </c>
      <c r="C162" s="79">
        <f>VLOOKUP(GroupVertices[[#This Row],[Vertex]],Vertices[],MATCH("ID",Vertices[[#Headers],[Vertex]:[Top Word Pairs in Tweet by Salience]],0),FALSE)</f>
        <v>170</v>
      </c>
    </row>
    <row r="163" spans="1:3" ht="15">
      <c r="A163" s="79" t="s">
        <v>2463</v>
      </c>
      <c r="B163" s="87" t="s">
        <v>297</v>
      </c>
      <c r="C163" s="79">
        <f>VLOOKUP(GroupVertices[[#This Row],[Vertex]],Vertices[],MATCH("ID",Vertices[[#Headers],[Vertex]:[Top Word Pairs in Tweet by Salience]],0),FALSE)</f>
        <v>169</v>
      </c>
    </row>
    <row r="164" spans="1:3" ht="15">
      <c r="A164" s="79" t="s">
        <v>2464</v>
      </c>
      <c r="B164" s="87" t="s">
        <v>295</v>
      </c>
      <c r="C164" s="79">
        <f>VLOOKUP(GroupVertices[[#This Row],[Vertex]],Vertices[],MATCH("ID",Vertices[[#Headers],[Vertex]:[Top Word Pairs in Tweet by Salience]],0),FALSE)</f>
        <v>166</v>
      </c>
    </row>
    <row r="165" spans="1:3" ht="15">
      <c r="A165" s="79" t="s">
        <v>2464</v>
      </c>
      <c r="B165" s="87" t="s">
        <v>410</v>
      </c>
      <c r="C165" s="79">
        <f>VLOOKUP(GroupVertices[[#This Row],[Vertex]],Vertices[],MATCH("ID",Vertices[[#Headers],[Vertex]:[Top Word Pairs in Tweet by Salience]],0),FALSE)</f>
        <v>167</v>
      </c>
    </row>
    <row r="166" spans="1:3" ht="15">
      <c r="A166" s="79" t="s">
        <v>2465</v>
      </c>
      <c r="B166" s="87" t="s">
        <v>409</v>
      </c>
      <c r="C166" s="79">
        <f>VLOOKUP(GroupVertices[[#This Row],[Vertex]],Vertices[],MATCH("ID",Vertices[[#Headers],[Vertex]:[Top Word Pairs in Tweet by Salience]],0),FALSE)</f>
        <v>165</v>
      </c>
    </row>
    <row r="167" spans="1:3" ht="15">
      <c r="A167" s="79" t="s">
        <v>2465</v>
      </c>
      <c r="B167" s="87" t="s">
        <v>294</v>
      </c>
      <c r="C167" s="79">
        <f>VLOOKUP(GroupVertices[[#This Row],[Vertex]],Vertices[],MATCH("ID",Vertices[[#Headers],[Vertex]:[Top Word Pairs in Tweet by Salience]],0),FALSE)</f>
        <v>164</v>
      </c>
    </row>
    <row r="168" spans="1:3" ht="15">
      <c r="A168" s="79" t="s">
        <v>2466</v>
      </c>
      <c r="B168" s="87" t="s">
        <v>408</v>
      </c>
      <c r="C168" s="79">
        <f>VLOOKUP(GroupVertices[[#This Row],[Vertex]],Vertices[],MATCH("ID",Vertices[[#Headers],[Vertex]:[Top Word Pairs in Tweet by Salience]],0),FALSE)</f>
        <v>163</v>
      </c>
    </row>
    <row r="169" spans="1:3" ht="15">
      <c r="A169" s="79" t="s">
        <v>2466</v>
      </c>
      <c r="B169" s="87" t="s">
        <v>293</v>
      </c>
      <c r="C169" s="79">
        <f>VLOOKUP(GroupVertices[[#This Row],[Vertex]],Vertices[],MATCH("ID",Vertices[[#Headers],[Vertex]:[Top Word Pairs in Tweet by Salience]],0),FALSE)</f>
        <v>162</v>
      </c>
    </row>
    <row r="170" spans="1:3" ht="15">
      <c r="A170" s="79" t="s">
        <v>2467</v>
      </c>
      <c r="B170" s="87" t="s">
        <v>270</v>
      </c>
      <c r="C170" s="79">
        <f>VLOOKUP(GroupVertices[[#This Row],[Vertex]],Vertices[],MATCH("ID",Vertices[[#Headers],[Vertex]:[Top Word Pairs in Tweet by Salience]],0),FALSE)</f>
        <v>98</v>
      </c>
    </row>
    <row r="171" spans="1:3" ht="15">
      <c r="A171" s="79" t="s">
        <v>2467</v>
      </c>
      <c r="B171" s="87" t="s">
        <v>367</v>
      </c>
      <c r="C171" s="79">
        <f>VLOOKUP(GroupVertices[[#This Row],[Vertex]],Vertices[],MATCH("ID",Vertices[[#Headers],[Vertex]:[Top Word Pairs in Tweet by Salience]],0),FALSE)</f>
        <v>99</v>
      </c>
    </row>
    <row r="172" spans="1:3" ht="15">
      <c r="A172" s="79" t="s">
        <v>2468</v>
      </c>
      <c r="B172" s="87" t="s">
        <v>348</v>
      </c>
      <c r="C172" s="79">
        <f>VLOOKUP(GroupVertices[[#This Row],[Vertex]],Vertices[],MATCH("ID",Vertices[[#Headers],[Vertex]:[Top Word Pairs in Tweet by Salience]],0),FALSE)</f>
        <v>71</v>
      </c>
    </row>
    <row r="173" spans="1:3" ht="15">
      <c r="A173" s="79" t="s">
        <v>2468</v>
      </c>
      <c r="B173" s="87" t="s">
        <v>261</v>
      </c>
      <c r="C173" s="79">
        <f>VLOOKUP(GroupVertices[[#This Row],[Vertex]],Vertices[],MATCH("ID",Vertices[[#Headers],[Vertex]:[Top Word Pairs in Tweet by Salience]],0),FALSE)</f>
        <v>70</v>
      </c>
    </row>
    <row r="174" spans="1:3" ht="15">
      <c r="A174" s="79" t="s">
        <v>2469</v>
      </c>
      <c r="B174" s="87" t="s">
        <v>260</v>
      </c>
      <c r="C174" s="79">
        <f>VLOOKUP(GroupVertices[[#This Row],[Vertex]],Vertices[],MATCH("ID",Vertices[[#Headers],[Vertex]:[Top Word Pairs in Tweet by Salience]],0),FALSE)</f>
        <v>68</v>
      </c>
    </row>
    <row r="175" spans="1:3" ht="15">
      <c r="A175" s="79" t="s">
        <v>2469</v>
      </c>
      <c r="B175" s="87" t="s">
        <v>347</v>
      </c>
      <c r="C175" s="79">
        <f>VLOOKUP(GroupVertices[[#This Row],[Vertex]],Vertices[],MATCH("ID",Vertices[[#Headers],[Vertex]:[Top Word Pairs in Tweet by Salience]],0),FALSE)</f>
        <v>69</v>
      </c>
    </row>
    <row r="176" spans="1:3" ht="15">
      <c r="A176" s="79" t="s">
        <v>2470</v>
      </c>
      <c r="B176" s="87" t="s">
        <v>321</v>
      </c>
      <c r="C176" s="79">
        <f>VLOOKUP(GroupVertices[[#This Row],[Vertex]],Vertices[],MATCH("ID",Vertices[[#Headers],[Vertex]:[Top Word Pairs in Tweet by Salience]],0),FALSE)</f>
        <v>34</v>
      </c>
    </row>
    <row r="177" spans="1:3" ht="15">
      <c r="A177" s="79" t="s">
        <v>2470</v>
      </c>
      <c r="B177" s="87" t="s">
        <v>251</v>
      </c>
      <c r="C177" s="79">
        <f>VLOOKUP(GroupVertices[[#This Row],[Vertex]],Vertices[],MATCH("ID",Vertices[[#Headers],[Vertex]:[Top Word Pairs in Tweet by Salience]],0),FALSE)</f>
        <v>33</v>
      </c>
    </row>
    <row r="178" spans="1:3" ht="15">
      <c r="A178" s="79" t="s">
        <v>2471</v>
      </c>
      <c r="B178" s="87" t="s">
        <v>247</v>
      </c>
      <c r="C178" s="79">
        <f>VLOOKUP(GroupVertices[[#This Row],[Vertex]],Vertices[],MATCH("ID",Vertices[[#Headers],[Vertex]:[Top Word Pairs in Tweet by Salience]],0),FALSE)</f>
        <v>25</v>
      </c>
    </row>
    <row r="179" spans="1:3" ht="15">
      <c r="A179" s="79" t="s">
        <v>2471</v>
      </c>
      <c r="B179" s="87" t="s">
        <v>317</v>
      </c>
      <c r="C179" s="79">
        <f>VLOOKUP(GroupVertices[[#This Row],[Vertex]],Vertices[],MATCH("ID",Vertices[[#Headers],[Vertex]:[Top Word Pairs in Tweet by Salience]],0),FALSE)</f>
        <v>26</v>
      </c>
    </row>
    <row r="180" spans="1:3" ht="15">
      <c r="A180" s="79" t="s">
        <v>2472</v>
      </c>
      <c r="B180" s="87" t="s">
        <v>246</v>
      </c>
      <c r="C180" s="79">
        <f>VLOOKUP(GroupVertices[[#This Row],[Vertex]],Vertices[],MATCH("ID",Vertices[[#Headers],[Vertex]:[Top Word Pairs in Tweet by Salience]],0),FALSE)</f>
        <v>23</v>
      </c>
    </row>
    <row r="181" spans="1:3" ht="15">
      <c r="A181" s="79" t="s">
        <v>2472</v>
      </c>
      <c r="B181" s="87" t="s">
        <v>316</v>
      </c>
      <c r="C181" s="79">
        <f>VLOOKUP(GroupVertices[[#This Row],[Vertex]],Vertices[],MATCH("ID",Vertices[[#Headers],[Vertex]:[Top Word Pairs in Tweet by Salience]],0),FALSE)</f>
        <v>24</v>
      </c>
    </row>
    <row r="182" spans="1:3" ht="15">
      <c r="A182" s="79" t="s">
        <v>2473</v>
      </c>
      <c r="B182" s="87" t="s">
        <v>245</v>
      </c>
      <c r="C182" s="79">
        <f>VLOOKUP(GroupVertices[[#This Row],[Vertex]],Vertices[],MATCH("ID",Vertices[[#Headers],[Vertex]:[Top Word Pairs in Tweet by Salience]],0),FALSE)</f>
        <v>21</v>
      </c>
    </row>
    <row r="183" spans="1:3" ht="15">
      <c r="A183" s="79" t="s">
        <v>2473</v>
      </c>
      <c r="B183" s="87" t="s">
        <v>315</v>
      </c>
      <c r="C183" s="79">
        <f>VLOOKUP(GroupVertices[[#This Row],[Vertex]],Vertices[],MATCH("ID",Vertices[[#Headers],[Vertex]:[Top Word Pairs in Tweet by Salience]],0),FALSE)</f>
        <v>22</v>
      </c>
    </row>
    <row r="184" spans="1:3" ht="15">
      <c r="A184" s="79" t="s">
        <v>2474</v>
      </c>
      <c r="B184" s="87" t="s">
        <v>242</v>
      </c>
      <c r="C184" s="79">
        <f>VLOOKUP(GroupVertices[[#This Row],[Vertex]],Vertices[],MATCH("ID",Vertices[[#Headers],[Vertex]:[Top Word Pairs in Tweet by Salience]],0),FALSE)</f>
        <v>14</v>
      </c>
    </row>
    <row r="185" spans="1:3" ht="15">
      <c r="A185" s="79" t="s">
        <v>2474</v>
      </c>
      <c r="B185" s="87" t="s">
        <v>311</v>
      </c>
      <c r="C185" s="79">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185"/>
    <dataValidation allowBlank="1" showInputMessage="1" showErrorMessage="1" promptTitle="Vertex Name" prompt="Enter the name of a vertex to include in the group." sqref="B2:B185"/>
    <dataValidation allowBlank="1" showInputMessage="1" promptTitle="Vertex ID" prompt="This is the value of the hidden ID cell in the Vertices worksheet.  It gets filled in by the items on the NodeXL, Analysis, Groups menu." sqref="C2:C1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2758</v>
      </c>
      <c r="B2" s="34" t="s">
        <v>190</v>
      </c>
      <c r="D2" s="31">
        <f>MIN(Vertices[Degree])</f>
        <v>0</v>
      </c>
      <c r="E2" s="3">
        <f>COUNTIF(Vertices[Degree],"&gt;= "&amp;D2)-COUNTIF(Vertices[Degree],"&gt;="&amp;D3)</f>
        <v>0</v>
      </c>
      <c r="F2" s="37">
        <f>MIN(Vertices[In-Degree])</f>
        <v>0</v>
      </c>
      <c r="G2" s="38">
        <f>COUNTIF(Vertices[In-Degree],"&gt;= "&amp;F2)-COUNTIF(Vertices[In-Degree],"&gt;="&amp;F3)</f>
        <v>62</v>
      </c>
      <c r="H2" s="37">
        <f>MIN(Vertices[Out-Degree])</f>
        <v>0</v>
      </c>
      <c r="I2" s="38">
        <f>COUNTIF(Vertices[Out-Degree],"&gt;= "&amp;H2)-COUNTIF(Vertices[Out-Degree],"&gt;="&amp;H3)</f>
        <v>89</v>
      </c>
      <c r="J2" s="37">
        <f>MIN(Vertices[Betweenness Centrality])</f>
        <v>0</v>
      </c>
      <c r="K2" s="38">
        <f>COUNTIF(Vertices[Betweenness Centrality],"&gt;= "&amp;J2)-COUNTIF(Vertices[Betweenness Centrality],"&gt;="&amp;J3)</f>
        <v>166</v>
      </c>
      <c r="L2" s="37">
        <f>MIN(Vertices[Closeness Centrality])</f>
        <v>0</v>
      </c>
      <c r="M2" s="38">
        <f>COUNTIF(Vertices[Closeness Centrality],"&gt;= "&amp;L2)-COUNTIF(Vertices[Closeness Centrality],"&gt;="&amp;L3)</f>
        <v>124</v>
      </c>
      <c r="N2" s="37">
        <f>MIN(Vertices[Eigenvector Centrality])</f>
        <v>0</v>
      </c>
      <c r="O2" s="38">
        <f>COUNTIF(Vertices[Eigenvector Centrality],"&gt;= "&amp;N2)-COUNTIF(Vertices[Eigenvector Centrality],"&gt;="&amp;N3)</f>
        <v>106</v>
      </c>
      <c r="P2" s="37">
        <f>MIN(Vertices[PageRank])</f>
        <v>0.421525</v>
      </c>
      <c r="Q2" s="38">
        <f>COUNTIF(Vertices[PageRank],"&gt;= "&amp;P2)-COUNTIF(Vertices[PageRank],"&gt;="&amp;P3)</f>
        <v>92</v>
      </c>
      <c r="R2" s="37">
        <f>MIN(Vertices[Clustering Coefficient])</f>
        <v>0</v>
      </c>
      <c r="S2" s="43">
        <f>COUNTIF(Vertices[Clustering Coefficient],"&gt;= "&amp;R2)-COUNTIF(Vertices[Clustering Coefficient],"&gt;="&amp;R3)</f>
        <v>141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30"/>
      <c r="B3" s="130"/>
      <c r="D3" s="32">
        <f aca="true" t="shared" si="1" ref="D3:D26">D2+($D$57-$D$2)/BinDivisor</f>
        <v>0</v>
      </c>
      <c r="E3" s="3">
        <f>COUNTIF(Vertices[Degree],"&gt;= "&amp;D3)-COUNTIF(Vertices[Degree],"&gt;="&amp;D4)</f>
        <v>0</v>
      </c>
      <c r="F3" s="39">
        <f aca="true" t="shared" si="2" ref="F3:F26">F2+($F$57-$F$2)/BinDivisor</f>
        <v>0.7454545454545455</v>
      </c>
      <c r="G3" s="40">
        <f>COUNTIF(Vertices[In-Degree],"&gt;= "&amp;F3)-COUNTIF(Vertices[In-Degree],"&gt;="&amp;F4)</f>
        <v>91</v>
      </c>
      <c r="H3" s="39">
        <f aca="true" t="shared" si="3" ref="H3:H26">H2+($H$57-$H$2)/BinDivisor</f>
        <v>0.36363636363636365</v>
      </c>
      <c r="I3" s="40">
        <f>COUNTIF(Vertices[Out-Degree],"&gt;= "&amp;H3)-COUNTIF(Vertices[Out-Degree],"&gt;="&amp;H4)</f>
        <v>0</v>
      </c>
      <c r="J3" s="39">
        <f aca="true" t="shared" si="4" ref="J3:J26">J2+($J$57-$J$2)/BinDivisor</f>
        <v>206.45454545454547</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0.001962818181818182</v>
      </c>
      <c r="O3" s="40">
        <f>COUNTIF(Vertices[Eigenvector Centrality],"&gt;= "&amp;N3)-COUNTIF(Vertices[Eigenvector Centrality],"&gt;="&amp;N4)</f>
        <v>28</v>
      </c>
      <c r="P3" s="39">
        <f aca="true" t="shared" si="7" ref="P3:P26">P2+($P$57-$P$2)/BinDivisor</f>
        <v>0.6751576545454545</v>
      </c>
      <c r="Q3" s="40">
        <f>COUNTIF(Vertices[PageRank],"&gt;= "&amp;P3)-COUNTIF(Vertices[PageRank],"&gt;="&amp;P4)</f>
        <v>43</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184</v>
      </c>
      <c r="D4" s="32">
        <f t="shared" si="1"/>
        <v>0</v>
      </c>
      <c r="E4" s="3">
        <f>COUNTIF(Vertices[Degree],"&gt;= "&amp;D4)-COUNTIF(Vertices[Degree],"&gt;="&amp;D5)</f>
        <v>0</v>
      </c>
      <c r="F4" s="37">
        <f t="shared" si="2"/>
        <v>1.490909090909091</v>
      </c>
      <c r="G4" s="38">
        <f>COUNTIF(Vertices[In-Degree],"&gt;= "&amp;F4)-COUNTIF(Vertices[In-Degree],"&gt;="&amp;F5)</f>
        <v>24</v>
      </c>
      <c r="H4" s="37">
        <f t="shared" si="3"/>
        <v>0.7272727272727273</v>
      </c>
      <c r="I4" s="38">
        <f>COUNTIF(Vertices[Out-Degree],"&gt;= "&amp;H4)-COUNTIF(Vertices[Out-Degree],"&gt;="&amp;H5)</f>
        <v>55</v>
      </c>
      <c r="J4" s="37">
        <f t="shared" si="4"/>
        <v>412.90909090909093</v>
      </c>
      <c r="K4" s="38">
        <f>COUNTIF(Vertices[Betweenness Centrality],"&gt;= "&amp;J4)-COUNTIF(Vertices[Betweenness Centrality],"&gt;="&amp;J5)</f>
        <v>1</v>
      </c>
      <c r="L4" s="37">
        <f t="shared" si="5"/>
        <v>0.03636363636363636</v>
      </c>
      <c r="M4" s="38">
        <f>COUNTIF(Vertices[Closeness Centrality],"&gt;= "&amp;L4)-COUNTIF(Vertices[Closeness Centrality],"&gt;="&amp;L5)</f>
        <v>12</v>
      </c>
      <c r="N4" s="37">
        <f t="shared" si="6"/>
        <v>0.003925636363636364</v>
      </c>
      <c r="O4" s="38">
        <f>COUNTIF(Vertices[Eigenvector Centrality],"&gt;= "&amp;N4)-COUNTIF(Vertices[Eigenvector Centrality],"&gt;="&amp;N5)</f>
        <v>1</v>
      </c>
      <c r="P4" s="37">
        <f t="shared" si="7"/>
        <v>0.9287903090909091</v>
      </c>
      <c r="Q4" s="38">
        <f>COUNTIF(Vertices[PageRank],"&gt;= "&amp;P4)-COUNTIF(Vertices[PageRank],"&gt;="&amp;P5)</f>
        <v>23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30"/>
      <c r="B5" s="130"/>
      <c r="D5" s="32">
        <f t="shared" si="1"/>
        <v>0</v>
      </c>
      <c r="E5" s="3">
        <f>COUNTIF(Vertices[Degree],"&gt;= "&amp;D5)-COUNTIF(Vertices[Degree],"&gt;="&amp;D6)</f>
        <v>0</v>
      </c>
      <c r="F5" s="39">
        <f t="shared" si="2"/>
        <v>2.2363636363636363</v>
      </c>
      <c r="G5" s="40">
        <f>COUNTIF(Vertices[In-Degree],"&gt;= "&amp;F5)-COUNTIF(Vertices[In-Degree],"&gt;="&amp;F6)</f>
        <v>0</v>
      </c>
      <c r="H5" s="39">
        <f t="shared" si="3"/>
        <v>1.0909090909090908</v>
      </c>
      <c r="I5" s="40">
        <f>COUNTIF(Vertices[Out-Degree],"&gt;= "&amp;H5)-COUNTIF(Vertices[Out-Degree],"&gt;="&amp;H6)</f>
        <v>0</v>
      </c>
      <c r="J5" s="39">
        <f t="shared" si="4"/>
        <v>619.3636363636364</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0.005888454545454546</v>
      </c>
      <c r="O5" s="40">
        <f>COUNTIF(Vertices[Eigenvector Centrality],"&gt;= "&amp;N5)-COUNTIF(Vertices[Eigenvector Centrality],"&gt;="&amp;N6)</f>
        <v>5</v>
      </c>
      <c r="P5" s="39">
        <f t="shared" si="7"/>
        <v>1.1824229636363637</v>
      </c>
      <c r="Q5" s="40">
        <f>COUNTIF(Vertices[PageRank],"&gt;= "&amp;P5)-COUNTIF(Vertices[PageRank],"&gt;="&amp;P6)</f>
        <v>12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190</v>
      </c>
      <c r="D6" s="32">
        <f t="shared" si="1"/>
        <v>0</v>
      </c>
      <c r="E6" s="3">
        <f>COUNTIF(Vertices[Degree],"&gt;= "&amp;D6)-COUNTIF(Vertices[Degree],"&gt;="&amp;D7)</f>
        <v>0</v>
      </c>
      <c r="F6" s="37">
        <f t="shared" si="2"/>
        <v>2.981818181818182</v>
      </c>
      <c r="G6" s="38">
        <f>COUNTIF(Vertices[In-Degree],"&gt;= "&amp;F6)-COUNTIF(Vertices[In-Degree],"&gt;="&amp;F7)</f>
        <v>3</v>
      </c>
      <c r="H6" s="37">
        <f t="shared" si="3"/>
        <v>1.4545454545454546</v>
      </c>
      <c r="I6" s="38">
        <f>COUNTIF(Vertices[Out-Degree],"&gt;= "&amp;H6)-COUNTIF(Vertices[Out-Degree],"&gt;="&amp;H7)</f>
        <v>0</v>
      </c>
      <c r="J6" s="37">
        <f t="shared" si="4"/>
        <v>825.8181818181819</v>
      </c>
      <c r="K6" s="38">
        <f>COUNTIF(Vertices[Betweenness Centrality],"&gt;= "&amp;J6)-COUNTIF(Vertices[Betweenness Centrality],"&gt;="&amp;J7)</f>
        <v>2</v>
      </c>
      <c r="L6" s="37">
        <f t="shared" si="5"/>
        <v>0.07272727272727272</v>
      </c>
      <c r="M6" s="38">
        <f>COUNTIF(Vertices[Closeness Centrality],"&gt;= "&amp;L6)-COUNTIF(Vertices[Closeness Centrality],"&gt;="&amp;L7)</f>
        <v>1</v>
      </c>
      <c r="N6" s="37">
        <f t="shared" si="6"/>
        <v>0.007851272727272728</v>
      </c>
      <c r="O6" s="38">
        <f>COUNTIF(Vertices[Eigenvector Centrality],"&gt;= "&amp;N6)-COUNTIF(Vertices[Eigenvector Centrality],"&gt;="&amp;N7)</f>
        <v>0</v>
      </c>
      <c r="P6" s="37">
        <f t="shared" si="7"/>
        <v>1.4360556181818183</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108</v>
      </c>
      <c r="D7" s="32">
        <f t="shared" si="1"/>
        <v>0</v>
      </c>
      <c r="E7" s="3">
        <f>COUNTIF(Vertices[Degree],"&gt;= "&amp;D7)-COUNTIF(Vertices[Degree],"&gt;="&amp;D8)</f>
        <v>0</v>
      </c>
      <c r="F7" s="39">
        <f t="shared" si="2"/>
        <v>3.7272727272727275</v>
      </c>
      <c r="G7" s="40">
        <f>COUNTIF(Vertices[In-Degree],"&gt;= "&amp;F7)-COUNTIF(Vertices[In-Degree],"&gt;="&amp;F8)</f>
        <v>2</v>
      </c>
      <c r="H7" s="39">
        <f t="shared" si="3"/>
        <v>1.8181818181818183</v>
      </c>
      <c r="I7" s="40">
        <f>COUNTIF(Vertices[Out-Degree],"&gt;= "&amp;H7)-COUNTIF(Vertices[Out-Degree],"&gt;="&amp;H8)</f>
        <v>25</v>
      </c>
      <c r="J7" s="39">
        <f t="shared" si="4"/>
        <v>1032.2727272727273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0.00981409090909091</v>
      </c>
      <c r="O7" s="40">
        <f>COUNTIF(Vertices[Eigenvector Centrality],"&gt;= "&amp;N7)-COUNTIF(Vertices[Eigenvector Centrality],"&gt;="&amp;N8)</f>
        <v>1</v>
      </c>
      <c r="P7" s="39">
        <f t="shared" si="7"/>
        <v>1.6896882727272728</v>
      </c>
      <c r="Q7" s="40">
        <f>COUNTIF(Vertices[PageRank],"&gt;= "&amp;P7)-COUNTIF(Vertices[PageRank],"&gt;="&amp;P8)</f>
        <v>2</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298</v>
      </c>
      <c r="D8" s="32">
        <f t="shared" si="1"/>
        <v>0</v>
      </c>
      <c r="E8" s="3">
        <f>COUNTIF(Vertices[Degree],"&gt;= "&amp;D8)-COUNTIF(Vertices[Degree],"&gt;="&amp;D9)</f>
        <v>0</v>
      </c>
      <c r="F8" s="37">
        <f t="shared" si="2"/>
        <v>4.472727272727273</v>
      </c>
      <c r="G8" s="38">
        <f>COUNTIF(Vertices[In-Degree],"&gt;= "&amp;F8)-COUNTIF(Vertices[In-Degree],"&gt;="&amp;F9)</f>
        <v>0</v>
      </c>
      <c r="H8" s="37">
        <f t="shared" si="3"/>
        <v>2.181818181818182</v>
      </c>
      <c r="I8" s="38">
        <f>COUNTIF(Vertices[Out-Degree],"&gt;= "&amp;H8)-COUNTIF(Vertices[Out-Degree],"&gt;="&amp;H9)</f>
        <v>0</v>
      </c>
      <c r="J8" s="37">
        <f t="shared" si="4"/>
        <v>1238.7272727272727</v>
      </c>
      <c r="K8" s="38">
        <f>COUNTIF(Vertices[Betweenness Centrality],"&gt;= "&amp;J8)-COUNTIF(Vertices[Betweenness Centrality],"&gt;="&amp;J9)</f>
        <v>2</v>
      </c>
      <c r="L8" s="37">
        <f t="shared" si="5"/>
        <v>0.1090909090909091</v>
      </c>
      <c r="M8" s="38">
        <f>COUNTIF(Vertices[Closeness Centrality],"&gt;= "&amp;L8)-COUNTIF(Vertices[Closeness Centrality],"&gt;="&amp;L9)</f>
        <v>0</v>
      </c>
      <c r="N8" s="37">
        <f t="shared" si="6"/>
        <v>0.011776909090909091</v>
      </c>
      <c r="O8" s="38">
        <f>COUNTIF(Vertices[Eigenvector Centrality],"&gt;= "&amp;N8)-COUNTIF(Vertices[Eigenvector Centrality],"&gt;="&amp;N9)</f>
        <v>1</v>
      </c>
      <c r="P8" s="37">
        <f t="shared" si="7"/>
        <v>1.9433209272727274</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30"/>
      <c r="B9" s="130"/>
      <c r="D9" s="32">
        <f t="shared" si="1"/>
        <v>0</v>
      </c>
      <c r="E9" s="3">
        <f>COUNTIF(Vertices[Degree],"&gt;= "&amp;D9)-COUNTIF(Vertices[Degree],"&gt;="&amp;D10)</f>
        <v>0</v>
      </c>
      <c r="F9" s="39">
        <f t="shared" si="2"/>
        <v>5.218181818181818</v>
      </c>
      <c r="G9" s="40">
        <f>COUNTIF(Vertices[In-Degree],"&gt;= "&amp;F9)-COUNTIF(Vertices[In-Degree],"&gt;="&amp;F10)</f>
        <v>0</v>
      </c>
      <c r="H9" s="39">
        <f t="shared" si="3"/>
        <v>2.545454545454546</v>
      </c>
      <c r="I9" s="40">
        <f>COUNTIF(Vertices[Out-Degree],"&gt;= "&amp;H9)-COUNTIF(Vertices[Out-Degree],"&gt;="&amp;H10)</f>
        <v>0</v>
      </c>
      <c r="J9" s="39">
        <f t="shared" si="4"/>
        <v>1445.1818181818182</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0.013739727272727273</v>
      </c>
      <c r="O9" s="40">
        <f>COUNTIF(Vertices[Eigenvector Centrality],"&gt;= "&amp;N9)-COUNTIF(Vertices[Eigenvector Centrality],"&gt;="&amp;N10)</f>
        <v>23</v>
      </c>
      <c r="P9" s="39">
        <f t="shared" si="7"/>
        <v>2.196953581818182</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2759</v>
      </c>
      <c r="B10" s="34">
        <v>3</v>
      </c>
      <c r="D10" s="32">
        <f t="shared" si="1"/>
        <v>0</v>
      </c>
      <c r="E10" s="3">
        <f>COUNTIF(Vertices[Degree],"&gt;= "&amp;D10)-COUNTIF(Vertices[Degree],"&gt;="&amp;D11)</f>
        <v>0</v>
      </c>
      <c r="F10" s="37">
        <f t="shared" si="2"/>
        <v>5.963636363636363</v>
      </c>
      <c r="G10" s="38">
        <f>COUNTIF(Vertices[In-Degree],"&gt;= "&amp;F10)-COUNTIF(Vertices[In-Degree],"&gt;="&amp;F11)</f>
        <v>0</v>
      </c>
      <c r="H10" s="37">
        <f t="shared" si="3"/>
        <v>2.9090909090909096</v>
      </c>
      <c r="I10" s="38">
        <f>COUNTIF(Vertices[Out-Degree],"&gt;= "&amp;H10)-COUNTIF(Vertices[Out-Degree],"&gt;="&amp;H11)</f>
        <v>7</v>
      </c>
      <c r="J10" s="37">
        <f t="shared" si="4"/>
        <v>1651.6363636363637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0.015702545454545455</v>
      </c>
      <c r="O10" s="38">
        <f>COUNTIF(Vertices[Eigenvector Centrality],"&gt;= "&amp;N10)-COUNTIF(Vertices[Eigenvector Centrality],"&gt;="&amp;N11)</f>
        <v>0</v>
      </c>
      <c r="P10" s="37">
        <f t="shared" si="7"/>
        <v>2.450586236363636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30"/>
      <c r="B11" s="130"/>
      <c r="D11" s="32">
        <f t="shared" si="1"/>
        <v>0</v>
      </c>
      <c r="E11" s="3">
        <f>COUNTIF(Vertices[Degree],"&gt;= "&amp;D11)-COUNTIF(Vertices[Degree],"&gt;="&amp;D12)</f>
        <v>0</v>
      </c>
      <c r="F11" s="39">
        <f t="shared" si="2"/>
        <v>6.709090909090908</v>
      </c>
      <c r="G11" s="40">
        <f>COUNTIF(Vertices[In-Degree],"&gt;= "&amp;F11)-COUNTIF(Vertices[In-Degree],"&gt;="&amp;F12)</f>
        <v>0</v>
      </c>
      <c r="H11" s="39">
        <f t="shared" si="3"/>
        <v>3.2727272727272734</v>
      </c>
      <c r="I11" s="40">
        <f>COUNTIF(Vertices[Out-Degree],"&gt;= "&amp;H11)-COUNTIF(Vertices[Out-Degree],"&gt;="&amp;H12)</f>
        <v>0</v>
      </c>
      <c r="J11" s="39">
        <f t="shared" si="4"/>
        <v>1858.0909090909092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0.01766536363636364</v>
      </c>
      <c r="O11" s="40">
        <f>COUNTIF(Vertices[Eigenvector Centrality],"&gt;= "&amp;N11)-COUNTIF(Vertices[Eigenvector Centrality],"&gt;="&amp;N12)</f>
        <v>3</v>
      </c>
      <c r="P11" s="39">
        <f t="shared" si="7"/>
        <v>2.7042188909090905</v>
      </c>
      <c r="Q11" s="40">
        <f>COUNTIF(Vertices[PageRank],"&gt;= "&amp;P11)-COUNTIF(Vertices[PageRank],"&gt;="&amp;P12)</f>
        <v>3</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420</v>
      </c>
      <c r="B12" s="34">
        <v>109</v>
      </c>
      <c r="D12" s="32">
        <f t="shared" si="1"/>
        <v>0</v>
      </c>
      <c r="E12" s="3">
        <f>COUNTIF(Vertices[Degree],"&gt;= "&amp;D12)-COUNTIF(Vertices[Degree],"&gt;="&amp;D13)</f>
        <v>0</v>
      </c>
      <c r="F12" s="37">
        <f t="shared" si="2"/>
        <v>7.454545454545453</v>
      </c>
      <c r="G12" s="38">
        <f>COUNTIF(Vertices[In-Degree],"&gt;= "&amp;F12)-COUNTIF(Vertices[In-Degree],"&gt;="&amp;F13)</f>
        <v>0</v>
      </c>
      <c r="H12" s="37">
        <f t="shared" si="3"/>
        <v>3.636363636363637</v>
      </c>
      <c r="I12" s="38">
        <f>COUNTIF(Vertices[Out-Degree],"&gt;= "&amp;H12)-COUNTIF(Vertices[Out-Degree],"&gt;="&amp;H13)</f>
        <v>0</v>
      </c>
      <c r="J12" s="37">
        <f t="shared" si="4"/>
        <v>2064.5454545454545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0.019628181818181822</v>
      </c>
      <c r="O12" s="38">
        <f>COUNTIF(Vertices[Eigenvector Centrality],"&gt;= "&amp;N12)-COUNTIF(Vertices[Eigenvector Centrality],"&gt;="&amp;N13)</f>
        <v>11</v>
      </c>
      <c r="P12" s="37">
        <f t="shared" si="7"/>
        <v>2.957851545454545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419</v>
      </c>
      <c r="B13" s="34">
        <v>159</v>
      </c>
      <c r="D13" s="32">
        <f t="shared" si="1"/>
        <v>0</v>
      </c>
      <c r="E13" s="3">
        <f>COUNTIF(Vertices[Degree],"&gt;= "&amp;D13)-COUNTIF(Vertices[Degree],"&gt;="&amp;D14)</f>
        <v>0</v>
      </c>
      <c r="F13" s="39">
        <f t="shared" si="2"/>
        <v>8.2</v>
      </c>
      <c r="G13" s="40">
        <f>COUNTIF(Vertices[In-Degree],"&gt;= "&amp;F13)-COUNTIF(Vertices[In-Degree],"&gt;="&amp;F14)</f>
        <v>0</v>
      </c>
      <c r="H13" s="39">
        <f t="shared" si="3"/>
        <v>4.000000000000001</v>
      </c>
      <c r="I13" s="40">
        <f>COUNTIF(Vertices[Out-Degree],"&gt;= "&amp;H13)-COUNTIF(Vertices[Out-Degree],"&gt;="&amp;H14)</f>
        <v>0</v>
      </c>
      <c r="J13" s="39">
        <f t="shared" si="4"/>
        <v>2271</v>
      </c>
      <c r="K13" s="40">
        <f>COUNTIF(Vertices[Betweenness Centrality],"&gt;= "&amp;J13)-COUNTIF(Vertices[Betweenness Centrality],"&gt;="&amp;J14)</f>
        <v>1</v>
      </c>
      <c r="L13" s="39">
        <f t="shared" si="5"/>
        <v>0.20000000000000004</v>
      </c>
      <c r="M13" s="40">
        <f>COUNTIF(Vertices[Closeness Centrality],"&gt;= "&amp;L13)-COUNTIF(Vertices[Closeness Centrality],"&gt;="&amp;L14)</f>
        <v>6</v>
      </c>
      <c r="N13" s="39">
        <f t="shared" si="6"/>
        <v>0.021591000000000006</v>
      </c>
      <c r="O13" s="40">
        <f>COUNTIF(Vertices[Eigenvector Centrality],"&gt;= "&amp;N13)-COUNTIF(Vertices[Eigenvector Centrality],"&gt;="&amp;N14)</f>
        <v>1</v>
      </c>
      <c r="P13" s="39">
        <f t="shared" si="7"/>
        <v>3.2114841999999992</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197</v>
      </c>
      <c r="B14" s="34">
        <v>30</v>
      </c>
      <c r="D14" s="32">
        <f t="shared" si="1"/>
        <v>0</v>
      </c>
      <c r="E14" s="3">
        <f>COUNTIF(Vertices[Degree],"&gt;= "&amp;D14)-COUNTIF(Vertices[Degree],"&gt;="&amp;D15)</f>
        <v>0</v>
      </c>
      <c r="F14" s="37">
        <f t="shared" si="2"/>
        <v>8.945454545454545</v>
      </c>
      <c r="G14" s="38">
        <f>COUNTIF(Vertices[In-Degree],"&gt;= "&amp;F14)-COUNTIF(Vertices[In-Degree],"&gt;="&amp;F15)</f>
        <v>0</v>
      </c>
      <c r="H14" s="37">
        <f t="shared" si="3"/>
        <v>4.363636363636364</v>
      </c>
      <c r="I14" s="38">
        <f>COUNTIF(Vertices[Out-Degree],"&gt;= "&amp;H14)-COUNTIF(Vertices[Out-Degree],"&gt;="&amp;H15)</f>
        <v>0</v>
      </c>
      <c r="J14" s="37">
        <f t="shared" si="4"/>
        <v>2477.4545454545455</v>
      </c>
      <c r="K14" s="38">
        <f>COUNTIF(Vertices[Betweenness Centrality],"&gt;= "&amp;J14)-COUNTIF(Vertices[Betweenness Centrality],"&gt;="&amp;J15)</f>
        <v>2</v>
      </c>
      <c r="L14" s="37">
        <f t="shared" si="5"/>
        <v>0.21818181818181823</v>
      </c>
      <c r="M14" s="38">
        <f>COUNTIF(Vertices[Closeness Centrality],"&gt;= "&amp;L14)-COUNTIF(Vertices[Closeness Centrality],"&gt;="&amp;L15)</f>
        <v>0</v>
      </c>
      <c r="N14" s="37">
        <f t="shared" si="6"/>
        <v>0.02355381818181819</v>
      </c>
      <c r="O14" s="38">
        <f>COUNTIF(Vertices[Eigenvector Centrality],"&gt;= "&amp;N14)-COUNTIF(Vertices[Eigenvector Centrality],"&gt;="&amp;N15)</f>
        <v>2</v>
      </c>
      <c r="P14" s="37">
        <f t="shared" si="7"/>
        <v>3.4651168545454536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30"/>
      <c r="B15" s="130"/>
      <c r="D15" s="32">
        <f t="shared" si="1"/>
        <v>0</v>
      </c>
      <c r="E15" s="3">
        <f>COUNTIF(Vertices[Degree],"&gt;= "&amp;D15)-COUNTIF(Vertices[Degree],"&gt;="&amp;D16)</f>
        <v>0</v>
      </c>
      <c r="F15" s="39">
        <f t="shared" si="2"/>
        <v>9.690909090909091</v>
      </c>
      <c r="G15" s="40">
        <f>COUNTIF(Vertices[In-Degree],"&gt;= "&amp;F15)-COUNTIF(Vertices[In-Degree],"&gt;="&amp;F16)</f>
        <v>0</v>
      </c>
      <c r="H15" s="39">
        <f t="shared" si="3"/>
        <v>4.7272727272727275</v>
      </c>
      <c r="I15" s="40">
        <f>COUNTIF(Vertices[Out-Degree],"&gt;= "&amp;H15)-COUNTIF(Vertices[Out-Degree],"&gt;="&amp;H16)</f>
        <v>1</v>
      </c>
      <c r="J15" s="39">
        <f t="shared" si="4"/>
        <v>2683.909090909091</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0.025516636363636373</v>
      </c>
      <c r="O15" s="40">
        <f>COUNTIF(Vertices[Eigenvector Centrality],"&gt;= "&amp;N15)-COUNTIF(Vertices[Eigenvector Centrality],"&gt;="&amp;N16)</f>
        <v>0</v>
      </c>
      <c r="P15" s="39">
        <f t="shared" si="7"/>
        <v>3.718749509090908</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30</v>
      </c>
      <c r="D16" s="32">
        <f t="shared" si="1"/>
        <v>0</v>
      </c>
      <c r="E16" s="3">
        <f>COUNTIF(Vertices[Degree],"&gt;= "&amp;D16)-COUNTIF(Vertices[Degree],"&gt;="&amp;D17)</f>
        <v>0</v>
      </c>
      <c r="F16" s="37">
        <f t="shared" si="2"/>
        <v>10.436363636363637</v>
      </c>
      <c r="G16" s="38">
        <f>COUNTIF(Vertices[In-Degree],"&gt;= "&amp;F16)-COUNTIF(Vertices[In-Degree],"&gt;="&amp;F17)</f>
        <v>0</v>
      </c>
      <c r="H16" s="37">
        <f t="shared" si="3"/>
        <v>5.090909090909091</v>
      </c>
      <c r="I16" s="38">
        <f>COUNTIF(Vertices[Out-Degree],"&gt;= "&amp;H16)-COUNTIF(Vertices[Out-Degree],"&gt;="&amp;H17)</f>
        <v>0</v>
      </c>
      <c r="J16" s="37">
        <f t="shared" si="4"/>
        <v>2890.3636363636365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0.027479454545454557</v>
      </c>
      <c r="O16" s="38">
        <f>COUNTIF(Vertices[Eigenvector Centrality],"&gt;= "&amp;N16)-COUNTIF(Vertices[Eigenvector Centrality],"&gt;="&amp;N17)</f>
        <v>0</v>
      </c>
      <c r="P16" s="37">
        <f t="shared" si="7"/>
        <v>3.9723821636363623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30"/>
      <c r="B17" s="130"/>
      <c r="D17" s="32">
        <f t="shared" si="1"/>
        <v>0</v>
      </c>
      <c r="E17" s="3">
        <f>COUNTIF(Vertices[Degree],"&gt;= "&amp;D17)-COUNTIF(Vertices[Degree],"&gt;="&amp;D18)</f>
        <v>0</v>
      </c>
      <c r="F17" s="39">
        <f t="shared" si="2"/>
        <v>11.181818181818183</v>
      </c>
      <c r="G17" s="40">
        <f>COUNTIF(Vertices[In-Degree],"&gt;= "&amp;F17)-COUNTIF(Vertices[In-Degree],"&gt;="&amp;F18)</f>
        <v>0</v>
      </c>
      <c r="H17" s="39">
        <f t="shared" si="3"/>
        <v>5.454545454545454</v>
      </c>
      <c r="I17" s="40">
        <f>COUNTIF(Vertices[Out-Degree],"&gt;= "&amp;H17)-COUNTIF(Vertices[Out-Degree],"&gt;="&amp;H18)</f>
        <v>0</v>
      </c>
      <c r="J17" s="39">
        <f t="shared" si="4"/>
        <v>3096.818181818182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0.02944227272727274</v>
      </c>
      <c r="O17" s="40">
        <f>COUNTIF(Vertices[Eigenvector Centrality],"&gt;= "&amp;N17)-COUNTIF(Vertices[Eigenvector Centrality],"&gt;="&amp;N18)</f>
        <v>0</v>
      </c>
      <c r="P17" s="39">
        <f t="shared" si="7"/>
        <v>4.226014818181817</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0.03608247422680412</v>
      </c>
      <c r="D18" s="32">
        <f t="shared" si="1"/>
        <v>0</v>
      </c>
      <c r="E18" s="3">
        <f>COUNTIF(Vertices[Degree],"&gt;= "&amp;D18)-COUNTIF(Vertices[Degree],"&gt;="&amp;D19)</f>
        <v>0</v>
      </c>
      <c r="F18" s="37">
        <f t="shared" si="2"/>
        <v>11.92727272727273</v>
      </c>
      <c r="G18" s="38">
        <f>COUNTIF(Vertices[In-Degree],"&gt;= "&amp;F18)-COUNTIF(Vertices[In-Degree],"&gt;="&amp;F19)</f>
        <v>0</v>
      </c>
      <c r="H18" s="37">
        <f t="shared" si="3"/>
        <v>5.8181818181818175</v>
      </c>
      <c r="I18" s="38">
        <f>COUNTIF(Vertices[Out-Degree],"&gt;= "&amp;H18)-COUNTIF(Vertices[Out-Degree],"&gt;="&amp;H19)</f>
        <v>0</v>
      </c>
      <c r="J18" s="37">
        <f t="shared" si="4"/>
        <v>3303.2727272727275</v>
      </c>
      <c r="K18" s="38">
        <f>COUNTIF(Vertices[Betweenness Centrality],"&gt;= "&amp;J18)-COUNTIF(Vertices[Betweenness Centrality],"&gt;="&amp;J19)</f>
        <v>2</v>
      </c>
      <c r="L18" s="37">
        <f t="shared" si="5"/>
        <v>0.29090909090909095</v>
      </c>
      <c r="M18" s="38">
        <f>COUNTIF(Vertices[Closeness Centrality],"&gt;= "&amp;L18)-COUNTIF(Vertices[Closeness Centrality],"&gt;="&amp;L19)</f>
        <v>0</v>
      </c>
      <c r="N18" s="37">
        <f t="shared" si="6"/>
        <v>0.031405090909090924</v>
      </c>
      <c r="O18" s="38">
        <f>COUNTIF(Vertices[Eigenvector Centrality],"&gt;= "&amp;N18)-COUNTIF(Vertices[Eigenvector Centrality],"&gt;="&amp;N19)</f>
        <v>0</v>
      </c>
      <c r="P18" s="37">
        <f t="shared" si="7"/>
        <v>4.4796474727272715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0.06965174129353234</v>
      </c>
      <c r="D19" s="32">
        <f t="shared" si="1"/>
        <v>0</v>
      </c>
      <c r="E19" s="3">
        <f>COUNTIF(Vertices[Degree],"&gt;= "&amp;D19)-COUNTIF(Vertices[Degree],"&gt;="&amp;D20)</f>
        <v>0</v>
      </c>
      <c r="F19" s="39">
        <f t="shared" si="2"/>
        <v>12.672727272727276</v>
      </c>
      <c r="G19" s="40">
        <f>COUNTIF(Vertices[In-Degree],"&gt;= "&amp;F19)-COUNTIF(Vertices[In-Degree],"&gt;="&amp;F20)</f>
        <v>0</v>
      </c>
      <c r="H19" s="39">
        <f t="shared" si="3"/>
        <v>6.181818181818181</v>
      </c>
      <c r="I19" s="40">
        <f>COUNTIF(Vertices[Out-Degree],"&gt;= "&amp;H19)-COUNTIF(Vertices[Out-Degree],"&gt;="&amp;H20)</f>
        <v>0</v>
      </c>
      <c r="J19" s="39">
        <f t="shared" si="4"/>
        <v>3509.727272727273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0.03336790909090911</v>
      </c>
      <c r="O19" s="40">
        <f>COUNTIF(Vertices[Eigenvector Centrality],"&gt;= "&amp;N19)-COUNTIF(Vertices[Eigenvector Centrality],"&gt;="&amp;N20)</f>
        <v>0</v>
      </c>
      <c r="P19" s="39">
        <f t="shared" si="7"/>
        <v>4.733280127272726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30"/>
      <c r="B20" s="130"/>
      <c r="D20" s="32">
        <f t="shared" si="1"/>
        <v>0</v>
      </c>
      <c r="E20" s="3">
        <f>COUNTIF(Vertices[Degree],"&gt;= "&amp;D20)-COUNTIF(Vertices[Degree],"&gt;="&amp;D21)</f>
        <v>0</v>
      </c>
      <c r="F20" s="37">
        <f t="shared" si="2"/>
        <v>13.418181818181822</v>
      </c>
      <c r="G20" s="38">
        <f>COUNTIF(Vertices[In-Degree],"&gt;= "&amp;F20)-COUNTIF(Vertices[In-Degree],"&gt;="&amp;F21)</f>
        <v>0</v>
      </c>
      <c r="H20" s="37">
        <f t="shared" si="3"/>
        <v>6.545454545454544</v>
      </c>
      <c r="I20" s="38">
        <f>COUNTIF(Vertices[Out-Degree],"&gt;= "&amp;H20)-COUNTIF(Vertices[Out-Degree],"&gt;="&amp;H21)</f>
        <v>0</v>
      </c>
      <c r="J20" s="37">
        <f t="shared" si="4"/>
        <v>3716.1818181818185</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0.03533072727272729</v>
      </c>
      <c r="O20" s="38">
        <f>COUNTIF(Vertices[Eigenvector Centrality],"&gt;= "&amp;N20)-COUNTIF(Vertices[Eigenvector Centrality],"&gt;="&amp;N21)</f>
        <v>0</v>
      </c>
      <c r="P20" s="37">
        <f t="shared" si="7"/>
        <v>4.986912781818181</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25</v>
      </c>
      <c r="D21" s="32">
        <f t="shared" si="1"/>
        <v>0</v>
      </c>
      <c r="E21" s="3">
        <f>COUNTIF(Vertices[Degree],"&gt;= "&amp;D21)-COUNTIF(Vertices[Degree],"&gt;="&amp;D22)</f>
        <v>0</v>
      </c>
      <c r="F21" s="39">
        <f t="shared" si="2"/>
        <v>14.163636363636368</v>
      </c>
      <c r="G21" s="40">
        <f>COUNTIF(Vertices[In-Degree],"&gt;= "&amp;F21)-COUNTIF(Vertices[In-Degree],"&gt;="&amp;F22)</f>
        <v>0</v>
      </c>
      <c r="H21" s="39">
        <f t="shared" si="3"/>
        <v>6.909090909090907</v>
      </c>
      <c r="I21" s="40">
        <f>COUNTIF(Vertices[Out-Degree],"&gt;= "&amp;H21)-COUNTIF(Vertices[Out-Degree],"&gt;="&amp;H22)</f>
        <v>1</v>
      </c>
      <c r="J21" s="39">
        <f t="shared" si="4"/>
        <v>3922.636363636364</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0.037293545454545475</v>
      </c>
      <c r="O21" s="40">
        <f>COUNTIF(Vertices[Eigenvector Centrality],"&gt;= "&amp;N21)-COUNTIF(Vertices[Eigenvector Centrality],"&gt;="&amp;N22)</f>
        <v>0</v>
      </c>
      <c r="P21" s="39">
        <f t="shared" si="7"/>
        <v>5.240545436363636</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14.909090909090914</v>
      </c>
      <c r="G22" s="38">
        <f>COUNTIF(Vertices[In-Degree],"&gt;= "&amp;F22)-COUNTIF(Vertices[In-Degree],"&gt;="&amp;F23)</f>
        <v>0</v>
      </c>
      <c r="H22" s="37">
        <f t="shared" si="3"/>
        <v>7.272727272727271</v>
      </c>
      <c r="I22" s="38">
        <f>COUNTIF(Vertices[Out-Degree],"&gt;= "&amp;H22)-COUNTIF(Vertices[Out-Degree],"&gt;="&amp;H23)</f>
        <v>0</v>
      </c>
      <c r="J22" s="37">
        <f t="shared" si="4"/>
        <v>4129.090909090909</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0.03925636363636366</v>
      </c>
      <c r="O22" s="38">
        <f>COUNTIF(Vertices[Eigenvector Centrality],"&gt;= "&amp;N22)-COUNTIF(Vertices[Eigenvector Centrality],"&gt;="&amp;N23)</f>
        <v>0</v>
      </c>
      <c r="P22" s="37">
        <f t="shared" si="7"/>
        <v>5.494178090909091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120</v>
      </c>
      <c r="D23" s="32">
        <f t="shared" si="1"/>
        <v>0</v>
      </c>
      <c r="E23" s="3">
        <f>COUNTIF(Vertices[Degree],"&gt;= "&amp;D23)-COUNTIF(Vertices[Degree],"&gt;="&amp;D24)</f>
        <v>0</v>
      </c>
      <c r="F23" s="39">
        <f t="shared" si="2"/>
        <v>15.65454545454546</v>
      </c>
      <c r="G23" s="40">
        <f>COUNTIF(Vertices[In-Degree],"&gt;= "&amp;F23)-COUNTIF(Vertices[In-Degree],"&gt;="&amp;F24)</f>
        <v>0</v>
      </c>
      <c r="H23" s="39">
        <f t="shared" si="3"/>
        <v>7.636363636363634</v>
      </c>
      <c r="I23" s="40">
        <f>COUNTIF(Vertices[Out-Degree],"&gt;= "&amp;H23)-COUNTIF(Vertices[Out-Degree],"&gt;="&amp;H24)</f>
        <v>0</v>
      </c>
      <c r="J23" s="39">
        <f t="shared" si="4"/>
        <v>4335.545454545454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0.04121918181818184</v>
      </c>
      <c r="O23" s="40">
        <f>COUNTIF(Vertices[Eigenvector Centrality],"&gt;= "&amp;N23)-COUNTIF(Vertices[Eigenvector Centrality],"&gt;="&amp;N24)</f>
        <v>0</v>
      </c>
      <c r="P23" s="39">
        <f t="shared" si="7"/>
        <v>5.7478107454545455</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214</v>
      </c>
      <c r="D24" s="32">
        <f t="shared" si="1"/>
        <v>0</v>
      </c>
      <c r="E24" s="3">
        <f>COUNTIF(Vertices[Degree],"&gt;= "&amp;D24)-COUNTIF(Vertices[Degree],"&gt;="&amp;D25)</f>
        <v>0</v>
      </c>
      <c r="F24" s="37">
        <f t="shared" si="2"/>
        <v>16.400000000000006</v>
      </c>
      <c r="G24" s="38">
        <f>COUNTIF(Vertices[In-Degree],"&gt;= "&amp;F24)-COUNTIF(Vertices[In-Degree],"&gt;="&amp;F25)</f>
        <v>0</v>
      </c>
      <c r="H24" s="37">
        <f t="shared" si="3"/>
        <v>7.999999999999997</v>
      </c>
      <c r="I24" s="38">
        <f>COUNTIF(Vertices[Out-Degree],"&gt;= "&amp;H24)-COUNTIF(Vertices[Out-Degree],"&gt;="&amp;H25)</f>
        <v>0</v>
      </c>
      <c r="J24" s="37">
        <f t="shared" si="4"/>
        <v>4541.999999999999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0.043182000000000026</v>
      </c>
      <c r="O24" s="38">
        <f>COUNTIF(Vertices[Eigenvector Centrality],"&gt;= "&amp;N24)-COUNTIF(Vertices[Eigenvector Centrality],"&gt;="&amp;N25)</f>
        <v>0</v>
      </c>
      <c r="P24" s="37">
        <f t="shared" si="7"/>
        <v>6.0014434</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130"/>
      <c r="B25" s="130"/>
      <c r="D25" s="32">
        <f t="shared" si="1"/>
        <v>0</v>
      </c>
      <c r="E25" s="3">
        <f>COUNTIF(Vertices[Degree],"&gt;= "&amp;D25)-COUNTIF(Vertices[Degree],"&gt;="&amp;D26)</f>
        <v>0</v>
      </c>
      <c r="F25" s="39">
        <f t="shared" si="2"/>
        <v>17.14545454545455</v>
      </c>
      <c r="G25" s="40">
        <f>COUNTIF(Vertices[In-Degree],"&gt;= "&amp;F25)-COUNTIF(Vertices[In-Degree],"&gt;="&amp;F26)</f>
        <v>0</v>
      </c>
      <c r="H25" s="39">
        <f t="shared" si="3"/>
        <v>8.363636363636362</v>
      </c>
      <c r="I25" s="40">
        <f>COUNTIF(Vertices[Out-Degree],"&gt;= "&amp;H25)-COUNTIF(Vertices[Out-Degree],"&gt;="&amp;H26)</f>
        <v>0</v>
      </c>
      <c r="J25" s="39">
        <f t="shared" si="4"/>
        <v>4748.454545454544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0.04514481818181821</v>
      </c>
      <c r="O25" s="40">
        <f>COUNTIF(Vertices[Eigenvector Centrality],"&gt;= "&amp;N25)-COUNTIF(Vertices[Eigenvector Centrality],"&gt;="&amp;N26)</f>
        <v>0</v>
      </c>
      <c r="P25" s="39">
        <f t="shared" si="7"/>
        <v>6.255076054545455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9</v>
      </c>
      <c r="D26" s="32">
        <f t="shared" si="1"/>
        <v>0</v>
      </c>
      <c r="E26" s="3">
        <f>COUNTIF(Vertices[Degree],"&gt;= "&amp;D26)-COUNTIF(Vertices[Degree],"&gt;="&amp;D28)</f>
        <v>0</v>
      </c>
      <c r="F26" s="37">
        <f t="shared" si="2"/>
        <v>17.890909090909098</v>
      </c>
      <c r="G26" s="38">
        <f>COUNTIF(Vertices[In-Degree],"&gt;= "&amp;F26)-COUNTIF(Vertices[In-Degree],"&gt;="&amp;F28)</f>
        <v>0</v>
      </c>
      <c r="H26" s="37">
        <f t="shared" si="3"/>
        <v>8.727272727272725</v>
      </c>
      <c r="I26" s="38">
        <f>COUNTIF(Vertices[Out-Degree],"&gt;= "&amp;H26)-COUNTIF(Vertices[Out-Degree],"&gt;="&amp;H28)</f>
        <v>0</v>
      </c>
      <c r="J26" s="37">
        <f t="shared" si="4"/>
        <v>4954.909090909089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0.04710763636363639</v>
      </c>
      <c r="O26" s="38">
        <f>COUNTIF(Vertices[Eigenvector Centrality],"&gt;= "&amp;N26)-COUNTIF(Vertices[Eigenvector Centrality],"&gt;="&amp;N28)</f>
        <v>0</v>
      </c>
      <c r="P26" s="37">
        <f t="shared" si="7"/>
        <v>6.50870870909091</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4.14968</v>
      </c>
      <c r="D27" s="32"/>
      <c r="E27" s="3">
        <f>COUNTIF(Vertices[Degree],"&gt;= "&amp;D27)-COUNTIF(Vertices[Degree],"&gt;="&amp;D28)</f>
        <v>0</v>
      </c>
      <c r="F27" s="62"/>
      <c r="G27" s="63">
        <f>COUNTIF(Vertices[In-Degree],"&gt;= "&amp;F27)-COUNTIF(Vertices[In-Degree],"&gt;="&amp;F28)</f>
        <v>-2</v>
      </c>
      <c r="H27" s="62"/>
      <c r="I27" s="63">
        <f>COUNTIF(Vertices[Out-Degree],"&gt;= "&amp;H27)-COUNTIF(Vertices[Out-Degree],"&gt;="&amp;H28)</f>
        <v>-6</v>
      </c>
      <c r="J27" s="62"/>
      <c r="K27" s="63">
        <f>COUNTIF(Vertices[Betweenness Centrality],"&gt;= "&amp;J27)-COUNTIF(Vertices[Betweenness Centrality],"&gt;="&amp;J28)</f>
        <v>-2</v>
      </c>
      <c r="L27" s="62"/>
      <c r="M27" s="63">
        <f>COUNTIF(Vertices[Closeness Centrality],"&gt;= "&amp;L27)-COUNTIF(Vertices[Closeness Centrality],"&gt;="&amp;L28)</f>
        <v>-35</v>
      </c>
      <c r="N27" s="62"/>
      <c r="O27" s="63">
        <f>COUNTIF(Vertices[Eigenvector Centrality],"&gt;= "&amp;N27)-COUNTIF(Vertices[Eigenvector Centrality],"&gt;="&amp;N28)</f>
        <v>-2</v>
      </c>
      <c r="P27" s="62"/>
      <c r="Q27" s="63">
        <f>COUNTIF(Vertices[Eigenvector Centrality],"&gt;= "&amp;P27)-COUNTIF(Vertices[Eigenvector Centrality],"&gt;="&amp;P28)</f>
        <v>0</v>
      </c>
      <c r="R27" s="62"/>
      <c r="S27" s="64">
        <f>COUNTIF(Vertices[Clustering Coefficient],"&gt;= "&amp;R27)-COUNTIF(Vertices[Clustering Coefficient],"&gt;="&amp;R28)</f>
        <v>-35</v>
      </c>
      <c r="T27" s="62"/>
      <c r="U27" s="63">
        <f ca="1">COUNTIF(Vertices[Clustering Coefficient],"&gt;= "&amp;T27)-COUNTIF(Vertices[Clustering Coefficient],"&gt;="&amp;T28)</f>
        <v>0</v>
      </c>
    </row>
    <row r="28" spans="1:21" ht="15">
      <c r="A28" s="130"/>
      <c r="B28" s="130"/>
      <c r="D28" s="32">
        <f>D26+($D$57-$D$2)/BinDivisor</f>
        <v>0</v>
      </c>
      <c r="E28" s="3">
        <f>COUNTIF(Vertices[Degree],"&gt;= "&amp;D28)-COUNTIF(Vertices[Degree],"&gt;="&amp;D40)</f>
        <v>0</v>
      </c>
      <c r="F28" s="39">
        <f>F26+($F$57-$F$2)/BinDivisor</f>
        <v>18.636363636363644</v>
      </c>
      <c r="G28" s="40">
        <f>COUNTIF(Vertices[In-Degree],"&gt;= "&amp;F28)-COUNTIF(Vertices[In-Degree],"&gt;="&amp;F40)</f>
        <v>0</v>
      </c>
      <c r="H28" s="39">
        <f>H26+($H$57-$H$2)/BinDivisor</f>
        <v>9.090909090909088</v>
      </c>
      <c r="I28" s="40">
        <f>COUNTIF(Vertices[Out-Degree],"&gt;= "&amp;H28)-COUNTIF(Vertices[Out-Degree],"&gt;="&amp;H40)</f>
        <v>0</v>
      </c>
      <c r="J28" s="39">
        <f>J26+($J$57-$J$2)/BinDivisor</f>
        <v>5161.363636363634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0.04907045454545458</v>
      </c>
      <c r="O28" s="40">
        <f>COUNTIF(Vertices[Eigenvector Centrality],"&gt;= "&amp;N28)-COUNTIF(Vertices[Eigenvector Centrality],"&gt;="&amp;N40)</f>
        <v>0</v>
      </c>
      <c r="P28" s="39">
        <f>P26+($P$57-$P$2)/BinDivisor</f>
        <v>6.762341363636365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0.005969351389878831</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2760</v>
      </c>
      <c r="B30" s="34">
        <v>0.584199</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130"/>
      <c r="B31" s="130"/>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2761</v>
      </c>
      <c r="B32" s="34" t="s">
        <v>2762</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-2</v>
      </c>
      <c r="H38" s="62"/>
      <c r="I38" s="63">
        <f>COUNTIF(Vertices[Out-Degree],"&gt;= "&amp;H38)-COUNTIF(Vertices[Out-Degree],"&gt;="&amp;H40)</f>
        <v>-6</v>
      </c>
      <c r="J38" s="62"/>
      <c r="K38" s="63">
        <f>COUNTIF(Vertices[Betweenness Centrality],"&gt;= "&amp;J38)-COUNTIF(Vertices[Betweenness Centrality],"&gt;="&amp;J40)</f>
        <v>-2</v>
      </c>
      <c r="L38" s="62"/>
      <c r="M38" s="63">
        <f>COUNTIF(Vertices[Closeness Centrality],"&gt;= "&amp;L38)-COUNTIF(Vertices[Closeness Centrality],"&gt;="&amp;L40)</f>
        <v>-35</v>
      </c>
      <c r="N38" s="62"/>
      <c r="O38" s="63">
        <f>COUNTIF(Vertices[Eigenvector Centrality],"&gt;= "&amp;N38)-COUNTIF(Vertices[Eigenvector Centrality],"&gt;="&amp;N40)</f>
        <v>-2</v>
      </c>
      <c r="P38" s="62"/>
      <c r="Q38" s="63">
        <f>COUNTIF(Vertices[Eigenvector Centrality],"&gt;= "&amp;P38)-COUNTIF(Vertices[Eigenvector Centrality],"&gt;="&amp;P40)</f>
        <v>0</v>
      </c>
      <c r="R38" s="62"/>
      <c r="S38" s="64">
        <f>COUNTIF(Vertices[Clustering Coefficient],"&gt;= "&amp;R38)-COUNTIF(Vertices[Clustering Coefficient],"&gt;="&amp;R40)</f>
        <v>-35</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-2</v>
      </c>
      <c r="H39" s="62"/>
      <c r="I39" s="63">
        <f>COUNTIF(Vertices[Out-Degree],"&gt;= "&amp;H39)-COUNTIF(Vertices[Out-Degree],"&gt;="&amp;H40)</f>
        <v>-6</v>
      </c>
      <c r="J39" s="62"/>
      <c r="K39" s="63">
        <f>COUNTIF(Vertices[Betweenness Centrality],"&gt;= "&amp;J39)-COUNTIF(Vertices[Betweenness Centrality],"&gt;="&amp;J40)</f>
        <v>-2</v>
      </c>
      <c r="L39" s="62"/>
      <c r="M39" s="63">
        <f>COUNTIF(Vertices[Closeness Centrality],"&gt;= "&amp;L39)-COUNTIF(Vertices[Closeness Centrality],"&gt;="&amp;L40)</f>
        <v>-35</v>
      </c>
      <c r="N39" s="62"/>
      <c r="O39" s="63">
        <f>COUNTIF(Vertices[Eigenvector Centrality],"&gt;= "&amp;N39)-COUNTIF(Vertices[Eigenvector Centrality],"&gt;="&amp;N40)</f>
        <v>-2</v>
      </c>
      <c r="P39" s="62"/>
      <c r="Q39" s="63">
        <f>COUNTIF(Vertices[Eigenvector Centrality],"&gt;= "&amp;P39)-COUNTIF(Vertices[Eigenvector Centrality],"&gt;="&amp;P40)</f>
        <v>0</v>
      </c>
      <c r="R39" s="62"/>
      <c r="S39" s="64">
        <f>COUNTIF(Vertices[Clustering Coefficient],"&gt;= "&amp;R39)-COUNTIF(Vertices[Clustering Coefficient],"&gt;="&amp;R40)</f>
        <v>-35</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19.38181818181819</v>
      </c>
      <c r="G40" s="38">
        <f>COUNTIF(Vertices[In-Degree],"&gt;= "&amp;F40)-COUNTIF(Vertices[In-Degree],"&gt;="&amp;F41)</f>
        <v>0</v>
      </c>
      <c r="H40" s="37">
        <f>H28+($H$57-$H$2)/BinDivisor</f>
        <v>9.454545454545451</v>
      </c>
      <c r="I40" s="38">
        <f>COUNTIF(Vertices[Out-Degree],"&gt;= "&amp;H40)-COUNTIF(Vertices[Out-Degree],"&gt;="&amp;H41)</f>
        <v>0</v>
      </c>
      <c r="J40" s="37">
        <f>J28+($J$57-$J$2)/BinDivisor</f>
        <v>5367.818181818179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0.05103327272727276</v>
      </c>
      <c r="O40" s="38">
        <f>COUNTIF(Vertices[Eigenvector Centrality],"&gt;= "&amp;N40)-COUNTIF(Vertices[Eigenvector Centrality],"&gt;="&amp;N41)</f>
        <v>0</v>
      </c>
      <c r="P40" s="37">
        <f>P28+($P$57-$P$2)/BinDivisor</f>
        <v>7.0159740181818195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20.127272727272736</v>
      </c>
      <c r="G41" s="40">
        <f>COUNTIF(Vertices[In-Degree],"&gt;= "&amp;F41)-COUNTIF(Vertices[In-Degree],"&gt;="&amp;F42)</f>
        <v>0</v>
      </c>
      <c r="H41" s="39">
        <f aca="true" t="shared" si="12" ref="H41:H56">H40+($H$57-$H$2)/BinDivisor</f>
        <v>9.818181818181815</v>
      </c>
      <c r="I41" s="40">
        <f>COUNTIF(Vertices[Out-Degree],"&gt;= "&amp;H41)-COUNTIF(Vertices[Out-Degree],"&gt;="&amp;H42)</f>
        <v>2</v>
      </c>
      <c r="J41" s="39">
        <f aca="true" t="shared" si="13" ref="J41:J56">J40+($J$57-$J$2)/BinDivisor</f>
        <v>5574.272727272724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11</v>
      </c>
      <c r="N41" s="39">
        <f aca="true" t="shared" si="15" ref="N41:N56">N40+($N$57-$N$2)/BinDivisor</f>
        <v>0.052996090909090944</v>
      </c>
      <c r="O41" s="40">
        <f>COUNTIF(Vertices[Eigenvector Centrality],"&gt;= "&amp;N41)-COUNTIF(Vertices[Eigenvector Centrality],"&gt;="&amp;N42)</f>
        <v>0</v>
      </c>
      <c r="P41" s="39">
        <f aca="true" t="shared" si="16" ref="P41:P56">P40+($P$57-$P$2)/BinDivisor</f>
        <v>7.269606672727274</v>
      </c>
      <c r="Q41" s="40">
        <f>COUNTIF(Vertices[PageRank],"&gt;= "&amp;P41)-COUNTIF(Vertices[PageRank],"&gt;="&amp;P42)</f>
        <v>0</v>
      </c>
      <c r="R41" s="39">
        <f aca="true" t="shared" si="17" ref="R41:R56">R40+($R$57-$R$2)/BinDivisor</f>
        <v>0.490909090909091</v>
      </c>
      <c r="S41" s="44">
        <f>COUNTIF(Vertices[Clustering Coefficient],"&gt;= "&amp;R41)-COUNTIF(Vertices[Clustering Coefficient],"&gt;="&amp;R42)</f>
        <v>24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20.872727272727282</v>
      </c>
      <c r="G42" s="38">
        <f>COUNTIF(Vertices[In-Degree],"&gt;= "&amp;F42)-COUNTIF(Vertices[In-Degree],"&gt;="&amp;F43)</f>
        <v>1</v>
      </c>
      <c r="H42" s="37">
        <f t="shared" si="12"/>
        <v>10.181818181818178</v>
      </c>
      <c r="I42" s="38">
        <f>COUNTIF(Vertices[Out-Degree],"&gt;= "&amp;H42)-COUNTIF(Vertices[Out-Degree],"&gt;="&amp;H43)</f>
        <v>0</v>
      </c>
      <c r="J42" s="37">
        <f t="shared" si="13"/>
        <v>5780.727272727269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0.05495890909090913</v>
      </c>
      <c r="O42" s="38">
        <f>COUNTIF(Vertices[Eigenvector Centrality],"&gt;= "&amp;N42)-COUNTIF(Vertices[Eigenvector Centrality],"&gt;="&amp;N43)</f>
        <v>0</v>
      </c>
      <c r="P42" s="37">
        <f t="shared" si="16"/>
        <v>7.523239327272729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21.618181818181828</v>
      </c>
      <c r="G43" s="40">
        <f>COUNTIF(Vertices[In-Degree],"&gt;= "&amp;F43)-COUNTIF(Vertices[In-Degree],"&gt;="&amp;F44)</f>
        <v>0</v>
      </c>
      <c r="H43" s="39">
        <f t="shared" si="12"/>
        <v>10.545454545454541</v>
      </c>
      <c r="I43" s="40">
        <f>COUNTIF(Vertices[Out-Degree],"&gt;= "&amp;H43)-COUNTIF(Vertices[Out-Degree],"&gt;="&amp;H44)</f>
        <v>0</v>
      </c>
      <c r="J43" s="39">
        <f t="shared" si="13"/>
        <v>5987.181818181814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0.05692172727272731</v>
      </c>
      <c r="O43" s="40">
        <f>COUNTIF(Vertices[Eigenvector Centrality],"&gt;= "&amp;N43)-COUNTIF(Vertices[Eigenvector Centrality],"&gt;="&amp;N44)</f>
        <v>1</v>
      </c>
      <c r="P43" s="39">
        <f t="shared" si="16"/>
        <v>7.776871981818184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22.363636363636374</v>
      </c>
      <c r="G44" s="38">
        <f>COUNTIF(Vertices[In-Degree],"&gt;= "&amp;F44)-COUNTIF(Vertices[In-Degree],"&gt;="&amp;F45)</f>
        <v>0</v>
      </c>
      <c r="H44" s="37">
        <f t="shared" si="12"/>
        <v>10.909090909090905</v>
      </c>
      <c r="I44" s="38">
        <f>COUNTIF(Vertices[Out-Degree],"&gt;= "&amp;H44)-COUNTIF(Vertices[Out-Degree],"&gt;="&amp;H45)</f>
        <v>0</v>
      </c>
      <c r="J44" s="37">
        <f t="shared" si="13"/>
        <v>6193.636363636359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0.058884545454545495</v>
      </c>
      <c r="O44" s="38">
        <f>COUNTIF(Vertices[Eigenvector Centrality],"&gt;= "&amp;N44)-COUNTIF(Vertices[Eigenvector Centrality],"&gt;="&amp;N45)</f>
        <v>0</v>
      </c>
      <c r="P44" s="37">
        <f t="shared" si="16"/>
        <v>8.030504636363638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23.10909090909092</v>
      </c>
      <c r="G45" s="40">
        <f>COUNTIF(Vertices[In-Degree],"&gt;= "&amp;F45)-COUNTIF(Vertices[In-Degree],"&gt;="&amp;F46)</f>
        <v>0</v>
      </c>
      <c r="H45" s="39">
        <f t="shared" si="12"/>
        <v>11.272727272727268</v>
      </c>
      <c r="I45" s="40">
        <f>COUNTIF(Vertices[Out-Degree],"&gt;= "&amp;H45)-COUNTIF(Vertices[Out-Degree],"&gt;="&amp;H46)</f>
        <v>0</v>
      </c>
      <c r="J45" s="39">
        <f t="shared" si="13"/>
        <v>6400.0909090909045</v>
      </c>
      <c r="K45" s="40">
        <f>COUNTIF(Vertices[Betweenness Centrality],"&gt;= "&amp;J45)-COUNTIF(Vertices[Betweenness Centrality],"&gt;="&amp;J46)</f>
        <v>1</v>
      </c>
      <c r="L45" s="39">
        <f t="shared" si="14"/>
        <v>0.5636363636363637</v>
      </c>
      <c r="M45" s="40">
        <f>COUNTIF(Vertices[Closeness Centrality],"&gt;= "&amp;L45)-COUNTIF(Vertices[Closeness Centrality],"&gt;="&amp;L46)</f>
        <v>0</v>
      </c>
      <c r="N45" s="39">
        <f t="shared" si="15"/>
        <v>0.06084736363636368</v>
      </c>
      <c r="O45" s="40">
        <f>COUNTIF(Vertices[Eigenvector Centrality],"&gt;= "&amp;N45)-COUNTIF(Vertices[Eigenvector Centrality],"&gt;="&amp;N46)</f>
        <v>0</v>
      </c>
      <c r="P45" s="39">
        <f t="shared" si="16"/>
        <v>8.284137290909092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23.854545454545466</v>
      </c>
      <c r="G46" s="38">
        <f>COUNTIF(Vertices[In-Degree],"&gt;= "&amp;F46)-COUNTIF(Vertices[In-Degree],"&gt;="&amp;F47)</f>
        <v>0</v>
      </c>
      <c r="H46" s="37">
        <f t="shared" si="12"/>
        <v>11.636363636363631</v>
      </c>
      <c r="I46" s="38">
        <f>COUNTIF(Vertices[Out-Degree],"&gt;= "&amp;H46)-COUNTIF(Vertices[Out-Degree],"&gt;="&amp;H47)</f>
        <v>0</v>
      </c>
      <c r="J46" s="37">
        <f t="shared" si="13"/>
        <v>6606.5454545454495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0.06281018181818186</v>
      </c>
      <c r="O46" s="38">
        <f>COUNTIF(Vertices[Eigenvector Centrality],"&gt;= "&amp;N46)-COUNTIF(Vertices[Eigenvector Centrality],"&gt;="&amp;N47)</f>
        <v>0</v>
      </c>
      <c r="P46" s="37">
        <f t="shared" si="16"/>
        <v>8.537769945454546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24.600000000000012</v>
      </c>
      <c r="G47" s="40">
        <f>COUNTIF(Vertices[In-Degree],"&gt;= "&amp;F47)-COUNTIF(Vertices[In-Degree],"&gt;="&amp;F48)</f>
        <v>0</v>
      </c>
      <c r="H47" s="39">
        <f t="shared" si="12"/>
        <v>11.999999999999995</v>
      </c>
      <c r="I47" s="40">
        <f>COUNTIF(Vertices[Out-Degree],"&gt;= "&amp;H47)-COUNTIF(Vertices[Out-Degree],"&gt;="&amp;H48)</f>
        <v>1</v>
      </c>
      <c r="J47" s="39">
        <f t="shared" si="13"/>
        <v>6812.9999999999945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0.06477300000000004</v>
      </c>
      <c r="O47" s="40">
        <f>COUNTIF(Vertices[Eigenvector Centrality],"&gt;= "&amp;N47)-COUNTIF(Vertices[Eigenvector Centrality],"&gt;="&amp;N48)</f>
        <v>0</v>
      </c>
      <c r="P47" s="39">
        <f t="shared" si="16"/>
        <v>8.7914026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25.345454545454558</v>
      </c>
      <c r="G48" s="38">
        <f>COUNTIF(Vertices[In-Degree],"&gt;= "&amp;F48)-COUNTIF(Vertices[In-Degree],"&gt;="&amp;F49)</f>
        <v>0</v>
      </c>
      <c r="H48" s="37">
        <f t="shared" si="12"/>
        <v>12.363636363636358</v>
      </c>
      <c r="I48" s="38">
        <f>COUNTIF(Vertices[Out-Degree],"&gt;= "&amp;H48)-COUNTIF(Vertices[Out-Degree],"&gt;="&amp;H49)</f>
        <v>0</v>
      </c>
      <c r="J48" s="37">
        <f t="shared" si="13"/>
        <v>7019.45454545454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0.06673581818181822</v>
      </c>
      <c r="O48" s="38">
        <f>COUNTIF(Vertices[Eigenvector Centrality],"&gt;= "&amp;N48)-COUNTIF(Vertices[Eigenvector Centrality],"&gt;="&amp;N49)</f>
        <v>0</v>
      </c>
      <c r="P48" s="37">
        <f t="shared" si="16"/>
        <v>9.045035254545454</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26.090909090909104</v>
      </c>
      <c r="G49" s="40">
        <f>COUNTIF(Vertices[In-Degree],"&gt;= "&amp;F49)-COUNTIF(Vertices[In-Degree],"&gt;="&amp;F50)</f>
        <v>0</v>
      </c>
      <c r="H49" s="39">
        <f t="shared" si="12"/>
        <v>12.727272727272721</v>
      </c>
      <c r="I49" s="40">
        <f>COUNTIF(Vertices[Out-Degree],"&gt;= "&amp;H49)-COUNTIF(Vertices[Out-Degree],"&gt;="&amp;H50)</f>
        <v>1</v>
      </c>
      <c r="J49" s="39">
        <f t="shared" si="13"/>
        <v>7225.909090909085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0.06869863636363639</v>
      </c>
      <c r="O49" s="40">
        <f>COUNTIF(Vertices[Eigenvector Centrality],"&gt;= "&amp;N49)-COUNTIF(Vertices[Eigenvector Centrality],"&gt;="&amp;N50)</f>
        <v>0</v>
      </c>
      <c r="P49" s="39">
        <f t="shared" si="16"/>
        <v>9.298667909090907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26.83636363636365</v>
      </c>
      <c r="G50" s="38">
        <f>COUNTIF(Vertices[In-Degree],"&gt;= "&amp;F50)-COUNTIF(Vertices[In-Degree],"&gt;="&amp;F51)</f>
        <v>0</v>
      </c>
      <c r="H50" s="37">
        <f t="shared" si="12"/>
        <v>13.090909090909085</v>
      </c>
      <c r="I50" s="38">
        <f>COUNTIF(Vertices[Out-Degree],"&gt;= "&amp;H50)-COUNTIF(Vertices[Out-Degree],"&gt;="&amp;H51)</f>
        <v>0</v>
      </c>
      <c r="J50" s="37">
        <f t="shared" si="13"/>
        <v>7432.36363636363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0.07066145454545457</v>
      </c>
      <c r="O50" s="38">
        <f>COUNTIF(Vertices[Eigenvector Centrality],"&gt;= "&amp;N50)-COUNTIF(Vertices[Eigenvector Centrality],"&gt;="&amp;N51)</f>
        <v>0</v>
      </c>
      <c r="P50" s="37">
        <f t="shared" si="16"/>
        <v>9.552300563636361</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27.581818181818196</v>
      </c>
      <c r="G51" s="40">
        <f>COUNTIF(Vertices[In-Degree],"&gt;= "&amp;F51)-COUNTIF(Vertices[In-Degree],"&gt;="&amp;F52)</f>
        <v>0</v>
      </c>
      <c r="H51" s="39">
        <f t="shared" si="12"/>
        <v>13.454545454545448</v>
      </c>
      <c r="I51" s="40">
        <f>COUNTIF(Vertices[Out-Degree],"&gt;= "&amp;H51)-COUNTIF(Vertices[Out-Degree],"&gt;="&amp;H52)</f>
        <v>0</v>
      </c>
      <c r="J51" s="39">
        <f t="shared" si="13"/>
        <v>7638.818181818175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0.07262427272727275</v>
      </c>
      <c r="O51" s="40">
        <f>COUNTIF(Vertices[Eigenvector Centrality],"&gt;= "&amp;N51)-COUNTIF(Vertices[Eigenvector Centrality],"&gt;="&amp;N52)</f>
        <v>0</v>
      </c>
      <c r="P51" s="39">
        <f t="shared" si="16"/>
        <v>9.805933218181815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28.327272727272742</v>
      </c>
      <c r="G52" s="38">
        <f>COUNTIF(Vertices[In-Degree],"&gt;= "&amp;F52)-COUNTIF(Vertices[In-Degree],"&gt;="&amp;F53)</f>
        <v>0</v>
      </c>
      <c r="H52" s="37">
        <f t="shared" si="12"/>
        <v>13.818181818181811</v>
      </c>
      <c r="I52" s="38">
        <f>COUNTIF(Vertices[Out-Degree],"&gt;= "&amp;H52)-COUNTIF(Vertices[Out-Degree],"&gt;="&amp;H53)</f>
        <v>0</v>
      </c>
      <c r="J52" s="37">
        <f t="shared" si="13"/>
        <v>7845.27272727272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0.07458709090909092</v>
      </c>
      <c r="O52" s="38">
        <f>COUNTIF(Vertices[Eigenvector Centrality],"&gt;= "&amp;N52)-COUNTIF(Vertices[Eigenvector Centrality],"&gt;="&amp;N53)</f>
        <v>0</v>
      </c>
      <c r="P52" s="37">
        <f t="shared" si="16"/>
        <v>10.05956587272727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29.07272727272729</v>
      </c>
      <c r="G53" s="40">
        <f>COUNTIF(Vertices[In-Degree],"&gt;= "&amp;F53)-COUNTIF(Vertices[In-Degree],"&gt;="&amp;F54)</f>
        <v>0</v>
      </c>
      <c r="H53" s="39">
        <f t="shared" si="12"/>
        <v>14.181818181818175</v>
      </c>
      <c r="I53" s="40">
        <f>COUNTIF(Vertices[Out-Degree],"&gt;= "&amp;H53)-COUNTIF(Vertices[Out-Degree],"&gt;="&amp;H54)</f>
        <v>0</v>
      </c>
      <c r="J53" s="39">
        <f t="shared" si="13"/>
        <v>8051.727272727265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0.0765499090909091</v>
      </c>
      <c r="O53" s="40">
        <f>COUNTIF(Vertices[Eigenvector Centrality],"&gt;= "&amp;N53)-COUNTIF(Vertices[Eigenvector Centrality],"&gt;="&amp;N54)</f>
        <v>0</v>
      </c>
      <c r="P53" s="39">
        <f t="shared" si="16"/>
        <v>10.313198527272723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29.818181818181834</v>
      </c>
      <c r="G54" s="38">
        <f>COUNTIF(Vertices[In-Degree],"&gt;= "&amp;F54)-COUNTIF(Vertices[In-Degree],"&gt;="&amp;F55)</f>
        <v>0</v>
      </c>
      <c r="H54" s="37">
        <f t="shared" si="12"/>
        <v>14.545454545454538</v>
      </c>
      <c r="I54" s="38">
        <f>COUNTIF(Vertices[Out-Degree],"&gt;= "&amp;H54)-COUNTIF(Vertices[Out-Degree],"&gt;="&amp;H55)</f>
        <v>0</v>
      </c>
      <c r="J54" s="37">
        <f t="shared" si="13"/>
        <v>8258.18181818181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0.07851272727272728</v>
      </c>
      <c r="O54" s="38">
        <f>COUNTIF(Vertices[Eigenvector Centrality],"&gt;= "&amp;N54)-COUNTIF(Vertices[Eigenvector Centrality],"&gt;="&amp;N55)</f>
        <v>0</v>
      </c>
      <c r="P54" s="37">
        <f t="shared" si="16"/>
        <v>10.566831181818177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30.56363636363638</v>
      </c>
      <c r="G55" s="40">
        <f>COUNTIF(Vertices[In-Degree],"&gt;= "&amp;F55)-COUNTIF(Vertices[In-Degree],"&gt;="&amp;F56)</f>
        <v>0</v>
      </c>
      <c r="H55" s="39">
        <f t="shared" si="12"/>
        <v>14.909090909090901</v>
      </c>
      <c r="I55" s="40">
        <f>COUNTIF(Vertices[Out-Degree],"&gt;= "&amp;H55)-COUNTIF(Vertices[Out-Degree],"&gt;="&amp;H56)</f>
        <v>1</v>
      </c>
      <c r="J55" s="39">
        <f t="shared" si="13"/>
        <v>8464.636363636357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0.08047554545454545</v>
      </c>
      <c r="O55" s="40">
        <f>COUNTIF(Vertices[Eigenvector Centrality],"&gt;= "&amp;N55)-COUNTIF(Vertices[Eigenvector Centrality],"&gt;="&amp;N56)</f>
        <v>0</v>
      </c>
      <c r="P55" s="39">
        <f t="shared" si="16"/>
        <v>10.820463836363631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31.309090909090926</v>
      </c>
      <c r="G56" s="38">
        <f>COUNTIF(Vertices[In-Degree],"&gt;= "&amp;F56)-COUNTIF(Vertices[In-Degree],"&gt;="&amp;F57)</f>
        <v>0</v>
      </c>
      <c r="H56" s="37">
        <f t="shared" si="12"/>
        <v>15.272727272727264</v>
      </c>
      <c r="I56" s="38">
        <f>COUNTIF(Vertices[Out-Degree],"&gt;= "&amp;H56)-COUNTIF(Vertices[Out-Degree],"&gt;="&amp;H57)</f>
        <v>0</v>
      </c>
      <c r="J56" s="37">
        <f t="shared" si="13"/>
        <v>8671.090909090903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0.08243836363636363</v>
      </c>
      <c r="O56" s="38">
        <f>COUNTIF(Vertices[Eigenvector Centrality],"&gt;= "&amp;N56)-COUNTIF(Vertices[Eigenvector Centrality],"&gt;="&amp;N57)</f>
        <v>0</v>
      </c>
      <c r="P56" s="37">
        <f t="shared" si="16"/>
        <v>11.074096490909085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41</v>
      </c>
      <c r="G57" s="42">
        <f>COUNTIF(Vertices[In-Degree],"&gt;= "&amp;F57)-COUNTIF(Vertices[In-Degree],"&gt;="&amp;F58)</f>
        <v>1</v>
      </c>
      <c r="H57" s="41">
        <f>MAX(Vertices[Out-Degree])</f>
        <v>20</v>
      </c>
      <c r="I57" s="42">
        <f>COUNTIF(Vertices[Out-Degree],"&gt;= "&amp;H57)-COUNTIF(Vertices[Out-Degree],"&gt;="&amp;H58)</f>
        <v>1</v>
      </c>
      <c r="J57" s="41">
        <f>MAX(Vertices[Betweenness Centrality])</f>
        <v>11355</v>
      </c>
      <c r="K57" s="42">
        <f>COUNTIF(Vertices[Betweenness Centrality],"&gt;= "&amp;J57)-COUNTIF(Vertices[Betweenness Centrality],"&gt;="&amp;J58)</f>
        <v>1</v>
      </c>
      <c r="L57" s="41">
        <f>MAX(Vertices[Closeness Centrality])</f>
        <v>1</v>
      </c>
      <c r="M57" s="42">
        <f>COUNTIF(Vertices[Closeness Centrality],"&gt;= "&amp;L57)-COUNTIF(Vertices[Closeness Centrality],"&gt;="&amp;L58)</f>
        <v>24</v>
      </c>
      <c r="N57" s="41">
        <f>MAX(Vertices[Eigenvector Centrality])</f>
        <v>0.107955</v>
      </c>
      <c r="O57" s="42">
        <f>COUNTIF(Vertices[Eigenvector Centrality],"&gt;= "&amp;N57)-COUNTIF(Vertices[Eigenvector Centrality],"&gt;="&amp;N58)</f>
        <v>1</v>
      </c>
      <c r="P57" s="41">
        <f>MAX(Vertices[PageRank])</f>
        <v>14.371321</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41</v>
      </c>
    </row>
    <row r="71" spans="1:2" ht="15">
      <c r="A71" s="33" t="s">
        <v>90</v>
      </c>
      <c r="B71" s="47">
        <f>_xlfn.IFERROR(AVERAGE(Vertices[In-Degree]),NoMetricMessage)</f>
        <v>1.184782608695652</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1.184782608695652</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11355</v>
      </c>
    </row>
    <row r="99" spans="1:2" ht="15">
      <c r="A99" s="33" t="s">
        <v>102</v>
      </c>
      <c r="B99" s="47">
        <f>_xlfn.IFERROR(AVERAGE(Vertices[Betweenness Centrality]),NoMetricMessage)</f>
        <v>252.59782608695653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0.18236890760869565</v>
      </c>
    </row>
    <row r="114" spans="1:2" ht="15">
      <c r="A114" s="33" t="s">
        <v>109</v>
      </c>
      <c r="B114" s="47">
        <f>_xlfn.IFERROR(MEDIAN(Vertices[Closeness Centrality]),NoMetricMessage)</f>
        <v>0.002481</v>
      </c>
    </row>
    <row r="125" spans="1:2" ht="15">
      <c r="A125" s="33" t="s">
        <v>112</v>
      </c>
      <c r="B125" s="47">
        <f>IF(COUNT(Vertices[Eigenvector Centrality])&gt;0,N2,NoMetricMessage)</f>
        <v>0</v>
      </c>
    </row>
    <row r="126" spans="1:2" ht="15">
      <c r="A126" s="33" t="s">
        <v>113</v>
      </c>
      <c r="B126" s="47">
        <f>IF(COUNT(Vertices[Eigenvector Centrality])&gt;0,N57,NoMetricMessage)</f>
        <v>0.107955</v>
      </c>
    </row>
    <row r="127" spans="1:2" ht="15">
      <c r="A127" s="33" t="s">
        <v>114</v>
      </c>
      <c r="B127" s="47">
        <f>_xlfn.IFERROR(AVERAGE(Vertices[Eigenvector Centrality]),NoMetricMessage)</f>
        <v>0.005434717391304351</v>
      </c>
    </row>
    <row r="128" spans="1:2" ht="15">
      <c r="A128" s="33" t="s">
        <v>115</v>
      </c>
      <c r="B128" s="47">
        <f>_xlfn.IFERROR(MEDIAN(Vertices[Eigenvector Centrality]),NoMetricMessage)</f>
        <v>0.0005865</v>
      </c>
    </row>
    <row r="139" spans="1:2" ht="15">
      <c r="A139" s="33" t="s">
        <v>140</v>
      </c>
      <c r="B139" s="47">
        <f>IF(COUNT(Vertices[PageRank])&gt;0,P2,NoMetricMessage)</f>
        <v>0.421525</v>
      </c>
    </row>
    <row r="140" spans="1:2" ht="15">
      <c r="A140" s="33" t="s">
        <v>141</v>
      </c>
      <c r="B140" s="47">
        <f>IF(COUNT(Vertices[PageRank])&gt;0,P57,NoMetricMessage)</f>
        <v>14.371321</v>
      </c>
    </row>
    <row r="141" spans="1:2" ht="15">
      <c r="A141" s="33" t="s">
        <v>142</v>
      </c>
      <c r="B141" s="47">
        <f>_xlfn.IFERROR(AVERAGE(Vertices[PageRank]),NoMetricMessage)</f>
        <v>0.9999973967391302</v>
      </c>
    </row>
    <row r="142" spans="1:2" ht="15">
      <c r="A142" s="33" t="s">
        <v>143</v>
      </c>
      <c r="B142" s="47">
        <f>_xlfn.IFERROR(MEDIAN(Vertices[PageRank]),NoMetricMessage)</f>
        <v>0.6590175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0.13004153411099328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4"/>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2431</v>
      </c>
      <c r="R6" t="s">
        <v>129</v>
      </c>
    </row>
    <row r="7" spans="1:11" ht="409.5">
      <c r="A7">
        <v>2</v>
      </c>
      <c r="B7">
        <v>1</v>
      </c>
      <c r="C7">
        <v>0</v>
      </c>
      <c r="D7" t="s">
        <v>60</v>
      </c>
      <c r="E7" t="s">
        <v>60</v>
      </c>
      <c r="F7">
        <v>2</v>
      </c>
      <c r="H7" t="s">
        <v>72</v>
      </c>
      <c r="J7" t="s">
        <v>174</v>
      </c>
      <c r="K7" s="13" t="s">
        <v>2432</v>
      </c>
    </row>
    <row r="8" spans="1:11" ht="15">
      <c r="A8"/>
      <c r="B8">
        <v>2</v>
      </c>
      <c r="C8">
        <v>2</v>
      </c>
      <c r="D8" t="s">
        <v>61</v>
      </c>
      <c r="E8" t="s">
        <v>61</v>
      </c>
      <c r="H8" t="s">
        <v>73</v>
      </c>
      <c r="J8" t="s">
        <v>175</v>
      </c>
      <c r="K8" t="s">
        <v>2433</v>
      </c>
    </row>
    <row r="9" spans="1:11" ht="15">
      <c r="A9"/>
      <c r="B9">
        <v>3</v>
      </c>
      <c r="C9">
        <v>4</v>
      </c>
      <c r="D9" t="s">
        <v>62</v>
      </c>
      <c r="E9" t="s">
        <v>62</v>
      </c>
      <c r="H9" t="s">
        <v>74</v>
      </c>
      <c r="J9" t="s">
        <v>176</v>
      </c>
      <c r="K9" t="s">
        <v>2434</v>
      </c>
    </row>
    <row r="10" spans="1:11" ht="15">
      <c r="A10"/>
      <c r="B10">
        <v>4</v>
      </c>
      <c r="D10" t="s">
        <v>63</v>
      </c>
      <c r="E10" t="s">
        <v>63</v>
      </c>
      <c r="H10" t="s">
        <v>75</v>
      </c>
      <c r="J10" t="s">
        <v>177</v>
      </c>
      <c r="K10" t="s">
        <v>2435</v>
      </c>
    </row>
    <row r="11" spans="1:11" ht="15">
      <c r="A11"/>
      <c r="B11">
        <v>5</v>
      </c>
      <c r="D11" t="s">
        <v>46</v>
      </c>
      <c r="E11">
        <v>1</v>
      </c>
      <c r="H11" t="s">
        <v>76</v>
      </c>
      <c r="J11" t="s">
        <v>178</v>
      </c>
      <c r="K11" t="s">
        <v>2436</v>
      </c>
    </row>
    <row r="12" spans="1:11" ht="15">
      <c r="A12"/>
      <c r="B12"/>
      <c r="D12" t="s">
        <v>64</v>
      </c>
      <c r="E12">
        <v>2</v>
      </c>
      <c r="H12">
        <v>0</v>
      </c>
      <c r="J12" t="s">
        <v>179</v>
      </c>
      <c r="K12" t="s">
        <v>2437</v>
      </c>
    </row>
    <row r="13" spans="1:11" ht="15">
      <c r="A13"/>
      <c r="B13"/>
      <c r="D13">
        <v>1</v>
      </c>
      <c r="E13">
        <v>3</v>
      </c>
      <c r="H13">
        <v>1</v>
      </c>
      <c r="J13" t="s">
        <v>180</v>
      </c>
      <c r="K13" t="s">
        <v>2438</v>
      </c>
    </row>
    <row r="14" spans="4:11" ht="15">
      <c r="D14">
        <v>2</v>
      </c>
      <c r="E14">
        <v>4</v>
      </c>
      <c r="H14">
        <v>2</v>
      </c>
      <c r="J14" t="s">
        <v>181</v>
      </c>
      <c r="K14" t="s">
        <v>2439</v>
      </c>
    </row>
    <row r="15" spans="4:11" ht="15">
      <c r="D15">
        <v>3</v>
      </c>
      <c r="E15">
        <v>5</v>
      </c>
      <c r="H15">
        <v>3</v>
      </c>
      <c r="J15" t="s">
        <v>182</v>
      </c>
      <c r="K15" t="s">
        <v>2440</v>
      </c>
    </row>
    <row r="16" spans="4:11" ht="15">
      <c r="D16">
        <v>4</v>
      </c>
      <c r="E16">
        <v>6</v>
      </c>
      <c r="H16">
        <v>4</v>
      </c>
      <c r="J16" t="s">
        <v>183</v>
      </c>
      <c r="K16" t="s">
        <v>2441</v>
      </c>
    </row>
    <row r="17" spans="4:11" ht="15">
      <c r="D17">
        <v>5</v>
      </c>
      <c r="E17">
        <v>7</v>
      </c>
      <c r="H17">
        <v>5</v>
      </c>
      <c r="J17" t="s">
        <v>184</v>
      </c>
      <c r="K17" t="s">
        <v>2442</v>
      </c>
    </row>
    <row r="18" spans="4:11" ht="409.5">
      <c r="D18">
        <v>6</v>
      </c>
      <c r="E18">
        <v>8</v>
      </c>
      <c r="H18">
        <v>6</v>
      </c>
      <c r="J18" t="s">
        <v>185</v>
      </c>
      <c r="K18" s="13" t="s">
        <v>2443</v>
      </c>
    </row>
    <row r="19" spans="4:11" ht="409.5">
      <c r="D19">
        <v>7</v>
      </c>
      <c r="E19">
        <v>9</v>
      </c>
      <c r="H19">
        <v>7</v>
      </c>
      <c r="J19" t="s">
        <v>186</v>
      </c>
      <c r="K19" s="13" t="s">
        <v>2444</v>
      </c>
    </row>
    <row r="20" spans="4:11" ht="409.5">
      <c r="D20">
        <v>8</v>
      </c>
      <c r="H20">
        <v>8</v>
      </c>
      <c r="J20" t="s">
        <v>187</v>
      </c>
      <c r="K20" s="13" t="s">
        <v>2445</v>
      </c>
    </row>
    <row r="21" spans="4:11" ht="409.5">
      <c r="D21">
        <v>9</v>
      </c>
      <c r="H21">
        <v>9</v>
      </c>
      <c r="J21" t="s">
        <v>188</v>
      </c>
      <c r="K21" s="13" t="s">
        <v>191</v>
      </c>
    </row>
    <row r="22" spans="4:11" ht="15">
      <c r="D22">
        <v>10</v>
      </c>
      <c r="J22" t="s">
        <v>189</v>
      </c>
      <c r="K22">
        <v>16</v>
      </c>
    </row>
    <row r="23" spans="4:11" ht="15">
      <c r="D23">
        <v>11</v>
      </c>
      <c r="J23" t="s">
        <v>193</v>
      </c>
      <c r="K23" t="s">
        <v>3255</v>
      </c>
    </row>
    <row r="24" spans="10:11" ht="409.5">
      <c r="J24" t="s">
        <v>194</v>
      </c>
      <c r="K24" s="13" t="s">
        <v>3256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AFBFA-B46E-4142-B547-40190BCC7AE3}">
  <dimension ref="A1:G4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7.00390625" style="0" bestFit="1" customWidth="1"/>
  </cols>
  <sheetData>
    <row r="1" spans="1:7" ht="15" customHeight="1">
      <c r="A1" s="13" t="s">
        <v>2491</v>
      </c>
      <c r="B1" s="13" t="s">
        <v>2729</v>
      </c>
      <c r="C1" s="13" t="s">
        <v>2730</v>
      </c>
      <c r="D1" s="13" t="s">
        <v>144</v>
      </c>
      <c r="E1" s="13" t="s">
        <v>2732</v>
      </c>
      <c r="F1" s="13" t="s">
        <v>2733</v>
      </c>
      <c r="G1" s="13" t="s">
        <v>2734</v>
      </c>
    </row>
    <row r="2" spans="1:7" ht="15">
      <c r="A2" s="79" t="s">
        <v>2492</v>
      </c>
      <c r="B2" s="79">
        <v>64</v>
      </c>
      <c r="C2" s="125">
        <v>0.020853698273053115</v>
      </c>
      <c r="D2" s="79" t="s">
        <v>2731</v>
      </c>
      <c r="E2" s="79"/>
      <c r="F2" s="79"/>
      <c r="G2" s="79"/>
    </row>
    <row r="3" spans="1:7" ht="15">
      <c r="A3" s="79" t="s">
        <v>2493</v>
      </c>
      <c r="B3" s="79">
        <v>105</v>
      </c>
      <c r="C3" s="125">
        <v>0.03421309872922776</v>
      </c>
      <c r="D3" s="79" t="s">
        <v>2731</v>
      </c>
      <c r="E3" s="79"/>
      <c r="F3" s="79"/>
      <c r="G3" s="79"/>
    </row>
    <row r="4" spans="1:7" ht="15">
      <c r="A4" s="79" t="s">
        <v>2494</v>
      </c>
      <c r="B4" s="79">
        <v>0</v>
      </c>
      <c r="C4" s="125">
        <v>0</v>
      </c>
      <c r="D4" s="79" t="s">
        <v>2731</v>
      </c>
      <c r="E4" s="79"/>
      <c r="F4" s="79"/>
      <c r="G4" s="79"/>
    </row>
    <row r="5" spans="1:7" ht="15">
      <c r="A5" s="79" t="s">
        <v>2495</v>
      </c>
      <c r="B5" s="79">
        <v>2900</v>
      </c>
      <c r="C5" s="125">
        <v>0.9449332029977191</v>
      </c>
      <c r="D5" s="79" t="s">
        <v>2731</v>
      </c>
      <c r="E5" s="79"/>
      <c r="F5" s="79"/>
      <c r="G5" s="79"/>
    </row>
    <row r="6" spans="1:7" ht="15">
      <c r="A6" s="79" t="s">
        <v>2496</v>
      </c>
      <c r="B6" s="79">
        <v>3069</v>
      </c>
      <c r="C6" s="125">
        <v>1</v>
      </c>
      <c r="D6" s="79" t="s">
        <v>2731</v>
      </c>
      <c r="E6" s="79"/>
      <c r="F6" s="79"/>
      <c r="G6" s="79"/>
    </row>
    <row r="7" spans="1:7" ht="15">
      <c r="A7" s="87" t="s">
        <v>307</v>
      </c>
      <c r="B7" s="87">
        <v>68</v>
      </c>
      <c r="C7" s="126">
        <v>0.014298605637476314</v>
      </c>
      <c r="D7" s="87" t="s">
        <v>2731</v>
      </c>
      <c r="E7" s="87" t="b">
        <v>0</v>
      </c>
      <c r="F7" s="87" t="b">
        <v>0</v>
      </c>
      <c r="G7" s="87" t="b">
        <v>0</v>
      </c>
    </row>
    <row r="8" spans="1:7" ht="15">
      <c r="A8" s="87" t="s">
        <v>308</v>
      </c>
      <c r="B8" s="87">
        <v>58</v>
      </c>
      <c r="C8" s="126">
        <v>0.012674742196919945</v>
      </c>
      <c r="D8" s="87" t="s">
        <v>2731</v>
      </c>
      <c r="E8" s="87" t="b">
        <v>0</v>
      </c>
      <c r="F8" s="87" t="b">
        <v>0</v>
      </c>
      <c r="G8" s="87" t="b">
        <v>0</v>
      </c>
    </row>
    <row r="9" spans="1:7" ht="15">
      <c r="A9" s="87" t="s">
        <v>2497</v>
      </c>
      <c r="B9" s="87">
        <v>19</v>
      </c>
      <c r="C9" s="126">
        <v>0.009395424997968721</v>
      </c>
      <c r="D9" s="87" t="s">
        <v>2731</v>
      </c>
      <c r="E9" s="87" t="b">
        <v>0</v>
      </c>
      <c r="F9" s="87" t="b">
        <v>0</v>
      </c>
      <c r="G9" s="87" t="b">
        <v>0</v>
      </c>
    </row>
    <row r="10" spans="1:7" ht="15">
      <c r="A10" s="87" t="s">
        <v>391</v>
      </c>
      <c r="B10" s="87">
        <v>16</v>
      </c>
      <c r="C10" s="126">
        <v>0.008363116751727732</v>
      </c>
      <c r="D10" s="87" t="s">
        <v>2731</v>
      </c>
      <c r="E10" s="87" t="b">
        <v>0</v>
      </c>
      <c r="F10" s="87" t="b">
        <v>0</v>
      </c>
      <c r="G10" s="87" t="b">
        <v>0</v>
      </c>
    </row>
    <row r="11" spans="1:7" ht="15">
      <c r="A11" s="87" t="s">
        <v>2498</v>
      </c>
      <c r="B11" s="87">
        <v>14</v>
      </c>
      <c r="C11" s="126">
        <v>0.007765294554502458</v>
      </c>
      <c r="D11" s="87" t="s">
        <v>2731</v>
      </c>
      <c r="E11" s="87" t="b">
        <v>0</v>
      </c>
      <c r="F11" s="87" t="b">
        <v>0</v>
      </c>
      <c r="G11" s="87" t="b">
        <v>0</v>
      </c>
    </row>
    <row r="12" spans="1:7" ht="15">
      <c r="A12" s="87" t="s">
        <v>2499</v>
      </c>
      <c r="B12" s="87">
        <v>14</v>
      </c>
      <c r="C12" s="126">
        <v>0.007765294554502458</v>
      </c>
      <c r="D12" s="87" t="s">
        <v>2731</v>
      </c>
      <c r="E12" s="87" t="b">
        <v>0</v>
      </c>
      <c r="F12" s="87" t="b">
        <v>0</v>
      </c>
      <c r="G12" s="87" t="b">
        <v>0</v>
      </c>
    </row>
    <row r="13" spans="1:7" ht="15">
      <c r="A13" s="87" t="s">
        <v>2500</v>
      </c>
      <c r="B13" s="87">
        <v>13</v>
      </c>
      <c r="C13" s="126">
        <v>0.007690403681565938</v>
      </c>
      <c r="D13" s="87" t="s">
        <v>2731</v>
      </c>
      <c r="E13" s="87" t="b">
        <v>0</v>
      </c>
      <c r="F13" s="87" t="b">
        <v>0</v>
      </c>
      <c r="G13" s="87" t="b">
        <v>0</v>
      </c>
    </row>
    <row r="14" spans="1:7" ht="15">
      <c r="A14" s="87" t="s">
        <v>2501</v>
      </c>
      <c r="B14" s="87">
        <v>13</v>
      </c>
      <c r="C14" s="126">
        <v>0.0074412816411195465</v>
      </c>
      <c r="D14" s="87" t="s">
        <v>2731</v>
      </c>
      <c r="E14" s="87" t="b">
        <v>0</v>
      </c>
      <c r="F14" s="87" t="b">
        <v>0</v>
      </c>
      <c r="G14" s="87" t="b">
        <v>0</v>
      </c>
    </row>
    <row r="15" spans="1:7" ht="15">
      <c r="A15" s="87" t="s">
        <v>2502</v>
      </c>
      <c r="B15" s="87">
        <v>13</v>
      </c>
      <c r="C15" s="126">
        <v>0.0074412816411195465</v>
      </c>
      <c r="D15" s="87" t="s">
        <v>2731</v>
      </c>
      <c r="E15" s="87" t="b">
        <v>0</v>
      </c>
      <c r="F15" s="87" t="b">
        <v>0</v>
      </c>
      <c r="G15" s="87" t="b">
        <v>0</v>
      </c>
    </row>
    <row r="16" spans="1:7" ht="15">
      <c r="A16" s="87" t="s">
        <v>2503</v>
      </c>
      <c r="B16" s="87">
        <v>12</v>
      </c>
      <c r="C16" s="126">
        <v>0.007348813622214982</v>
      </c>
      <c r="D16" s="87" t="s">
        <v>2731</v>
      </c>
      <c r="E16" s="87" t="b">
        <v>0</v>
      </c>
      <c r="F16" s="87" t="b">
        <v>0</v>
      </c>
      <c r="G16" s="87" t="b">
        <v>0</v>
      </c>
    </row>
    <row r="17" spans="1:7" ht="15">
      <c r="A17" s="87" t="s">
        <v>516</v>
      </c>
      <c r="B17" s="87">
        <v>11</v>
      </c>
      <c r="C17" s="126">
        <v>0.006736412487030399</v>
      </c>
      <c r="D17" s="87" t="s">
        <v>2731</v>
      </c>
      <c r="E17" s="87" t="b">
        <v>0</v>
      </c>
      <c r="F17" s="87" t="b">
        <v>0</v>
      </c>
      <c r="G17" s="87" t="b">
        <v>0</v>
      </c>
    </row>
    <row r="18" spans="1:7" ht="15">
      <c r="A18" s="87" t="s">
        <v>2504</v>
      </c>
      <c r="B18" s="87">
        <v>10</v>
      </c>
      <c r="C18" s="126">
        <v>0.0068864297540855175</v>
      </c>
      <c r="D18" s="87" t="s">
        <v>2731</v>
      </c>
      <c r="E18" s="87" t="b">
        <v>0</v>
      </c>
      <c r="F18" s="87" t="b">
        <v>0</v>
      </c>
      <c r="G18" s="87" t="b">
        <v>0</v>
      </c>
    </row>
    <row r="19" spans="1:7" ht="15">
      <c r="A19" s="87" t="s">
        <v>2505</v>
      </c>
      <c r="B19" s="87">
        <v>9</v>
      </c>
      <c r="C19" s="126">
        <v>0.005943998078552142</v>
      </c>
      <c r="D19" s="87" t="s">
        <v>2731</v>
      </c>
      <c r="E19" s="87" t="b">
        <v>0</v>
      </c>
      <c r="F19" s="87" t="b">
        <v>0</v>
      </c>
      <c r="G19" s="87" t="b">
        <v>0</v>
      </c>
    </row>
    <row r="20" spans="1:7" ht="15">
      <c r="A20" s="87" t="s">
        <v>2506</v>
      </c>
      <c r="B20" s="87">
        <v>9</v>
      </c>
      <c r="C20" s="126">
        <v>0.005943998078552142</v>
      </c>
      <c r="D20" s="87" t="s">
        <v>2731</v>
      </c>
      <c r="E20" s="87" t="b">
        <v>0</v>
      </c>
      <c r="F20" s="87" t="b">
        <v>0</v>
      </c>
      <c r="G20" s="87" t="b">
        <v>0</v>
      </c>
    </row>
    <row r="21" spans="1:7" ht="15">
      <c r="A21" s="87" t="s">
        <v>2507</v>
      </c>
      <c r="B21" s="87">
        <v>8</v>
      </c>
      <c r="C21" s="126">
        <v>0.005509143803268415</v>
      </c>
      <c r="D21" s="87" t="s">
        <v>2731</v>
      </c>
      <c r="E21" s="87" t="b">
        <v>0</v>
      </c>
      <c r="F21" s="87" t="b">
        <v>0</v>
      </c>
      <c r="G21" s="87" t="b">
        <v>0</v>
      </c>
    </row>
    <row r="22" spans="1:7" ht="15">
      <c r="A22" s="87" t="s">
        <v>392</v>
      </c>
      <c r="B22" s="87">
        <v>8</v>
      </c>
      <c r="C22" s="126">
        <v>0.005509143803268415</v>
      </c>
      <c r="D22" s="87" t="s">
        <v>2731</v>
      </c>
      <c r="E22" s="87" t="b">
        <v>0</v>
      </c>
      <c r="F22" s="87" t="b">
        <v>0</v>
      </c>
      <c r="G22" s="87" t="b">
        <v>0</v>
      </c>
    </row>
    <row r="23" spans="1:7" ht="15">
      <c r="A23" s="87" t="s">
        <v>2508</v>
      </c>
      <c r="B23" s="87">
        <v>7</v>
      </c>
      <c r="C23" s="126">
        <v>0.005044284526230207</v>
      </c>
      <c r="D23" s="87" t="s">
        <v>2731</v>
      </c>
      <c r="E23" s="87" t="b">
        <v>0</v>
      </c>
      <c r="F23" s="87" t="b">
        <v>0</v>
      </c>
      <c r="G23" s="87" t="b">
        <v>0</v>
      </c>
    </row>
    <row r="24" spans="1:7" ht="15">
      <c r="A24" s="87" t="s">
        <v>2509</v>
      </c>
      <c r="B24" s="87">
        <v>7</v>
      </c>
      <c r="C24" s="126">
        <v>0.005302623846745253</v>
      </c>
      <c r="D24" s="87" t="s">
        <v>2731</v>
      </c>
      <c r="E24" s="87" t="b">
        <v>0</v>
      </c>
      <c r="F24" s="87" t="b">
        <v>0</v>
      </c>
      <c r="G24" s="87" t="b">
        <v>0</v>
      </c>
    </row>
    <row r="25" spans="1:7" ht="15">
      <c r="A25" s="87" t="s">
        <v>279</v>
      </c>
      <c r="B25" s="87">
        <v>7</v>
      </c>
      <c r="C25" s="126">
        <v>0.005044284526230207</v>
      </c>
      <c r="D25" s="87" t="s">
        <v>2731</v>
      </c>
      <c r="E25" s="87" t="b">
        <v>0</v>
      </c>
      <c r="F25" s="87" t="b">
        <v>0</v>
      </c>
      <c r="G25" s="87" t="b">
        <v>0</v>
      </c>
    </row>
    <row r="26" spans="1:7" ht="15">
      <c r="A26" s="87" t="s">
        <v>2510</v>
      </c>
      <c r="B26" s="87">
        <v>7</v>
      </c>
      <c r="C26" s="126">
        <v>0.005302623846745253</v>
      </c>
      <c r="D26" s="87" t="s">
        <v>2731</v>
      </c>
      <c r="E26" s="87" t="b">
        <v>0</v>
      </c>
      <c r="F26" s="87" t="b">
        <v>0</v>
      </c>
      <c r="G26" s="87" t="b">
        <v>0</v>
      </c>
    </row>
    <row r="27" spans="1:7" ht="15">
      <c r="A27" s="87" t="s">
        <v>2511</v>
      </c>
      <c r="B27" s="87">
        <v>6</v>
      </c>
      <c r="C27" s="126">
        <v>0.004545106154353075</v>
      </c>
      <c r="D27" s="87" t="s">
        <v>2731</v>
      </c>
      <c r="E27" s="87" t="b">
        <v>0</v>
      </c>
      <c r="F27" s="87" t="b">
        <v>0</v>
      </c>
      <c r="G27" s="87" t="b">
        <v>0</v>
      </c>
    </row>
    <row r="28" spans="1:7" ht="15">
      <c r="A28" s="87" t="s">
        <v>349</v>
      </c>
      <c r="B28" s="87">
        <v>6</v>
      </c>
      <c r="C28" s="126">
        <v>0.004545106154353075</v>
      </c>
      <c r="D28" s="87" t="s">
        <v>2731</v>
      </c>
      <c r="E28" s="87" t="b">
        <v>0</v>
      </c>
      <c r="F28" s="87" t="b">
        <v>0</v>
      </c>
      <c r="G28" s="87" t="b">
        <v>0</v>
      </c>
    </row>
    <row r="29" spans="1:7" ht="15">
      <c r="A29" s="87" t="s">
        <v>406</v>
      </c>
      <c r="B29" s="87">
        <v>6</v>
      </c>
      <c r="C29" s="126">
        <v>0.004545106154353075</v>
      </c>
      <c r="D29" s="87" t="s">
        <v>2731</v>
      </c>
      <c r="E29" s="87" t="b">
        <v>0</v>
      </c>
      <c r="F29" s="87" t="b">
        <v>0</v>
      </c>
      <c r="G29" s="87" t="b">
        <v>0</v>
      </c>
    </row>
    <row r="30" spans="1:7" ht="15">
      <c r="A30" s="87" t="s">
        <v>2512</v>
      </c>
      <c r="B30" s="87">
        <v>6</v>
      </c>
      <c r="C30" s="126">
        <v>0.004545106154353075</v>
      </c>
      <c r="D30" s="87" t="s">
        <v>2731</v>
      </c>
      <c r="E30" s="87" t="b">
        <v>0</v>
      </c>
      <c r="F30" s="87" t="b">
        <v>0</v>
      </c>
      <c r="G30" s="87" t="b">
        <v>0</v>
      </c>
    </row>
    <row r="31" spans="1:7" ht="15">
      <c r="A31" s="87" t="s">
        <v>2513</v>
      </c>
      <c r="B31" s="87">
        <v>6</v>
      </c>
      <c r="C31" s="126">
        <v>0.004545106154353075</v>
      </c>
      <c r="D31" s="87" t="s">
        <v>2731</v>
      </c>
      <c r="E31" s="87" t="b">
        <v>0</v>
      </c>
      <c r="F31" s="87" t="b">
        <v>0</v>
      </c>
      <c r="G31" s="87" t="b">
        <v>0</v>
      </c>
    </row>
    <row r="32" spans="1:7" ht="15">
      <c r="A32" s="87" t="s">
        <v>2514</v>
      </c>
      <c r="B32" s="87">
        <v>6</v>
      </c>
      <c r="C32" s="126">
        <v>0.004545106154353075</v>
      </c>
      <c r="D32" s="87" t="s">
        <v>2731</v>
      </c>
      <c r="E32" s="87" t="b">
        <v>0</v>
      </c>
      <c r="F32" s="87" t="b">
        <v>0</v>
      </c>
      <c r="G32" s="87" t="b">
        <v>0</v>
      </c>
    </row>
    <row r="33" spans="1:7" ht="15">
      <c r="A33" s="87" t="s">
        <v>2515</v>
      </c>
      <c r="B33" s="87">
        <v>6</v>
      </c>
      <c r="C33" s="126">
        <v>0.004545106154353075</v>
      </c>
      <c r="D33" s="87" t="s">
        <v>2731</v>
      </c>
      <c r="E33" s="87" t="b">
        <v>0</v>
      </c>
      <c r="F33" s="87" t="b">
        <v>0</v>
      </c>
      <c r="G33" s="87" t="b">
        <v>0</v>
      </c>
    </row>
    <row r="34" spans="1:7" ht="15">
      <c r="A34" s="87" t="s">
        <v>2516</v>
      </c>
      <c r="B34" s="87">
        <v>5</v>
      </c>
      <c r="C34" s="126">
        <v>0.004005838864517744</v>
      </c>
      <c r="D34" s="87" t="s">
        <v>2731</v>
      </c>
      <c r="E34" s="87" t="b">
        <v>0</v>
      </c>
      <c r="F34" s="87" t="b">
        <v>0</v>
      </c>
      <c r="G34" s="87" t="b">
        <v>0</v>
      </c>
    </row>
    <row r="35" spans="1:7" ht="15">
      <c r="A35" s="87" t="s">
        <v>2517</v>
      </c>
      <c r="B35" s="87">
        <v>5</v>
      </c>
      <c r="C35" s="126">
        <v>0.004005838864517744</v>
      </c>
      <c r="D35" s="87" t="s">
        <v>2731</v>
      </c>
      <c r="E35" s="87" t="b">
        <v>0</v>
      </c>
      <c r="F35" s="87" t="b">
        <v>0</v>
      </c>
      <c r="G35" s="87" t="b">
        <v>0</v>
      </c>
    </row>
    <row r="36" spans="1:7" ht="15">
      <c r="A36" s="87" t="s">
        <v>2518</v>
      </c>
      <c r="B36" s="87">
        <v>5</v>
      </c>
      <c r="C36" s="126">
        <v>0.004005838864517744</v>
      </c>
      <c r="D36" s="87" t="s">
        <v>2731</v>
      </c>
      <c r="E36" s="87" t="b">
        <v>0</v>
      </c>
      <c r="F36" s="87" t="b">
        <v>0</v>
      </c>
      <c r="G36" s="87" t="b">
        <v>0</v>
      </c>
    </row>
    <row r="37" spans="1:7" ht="15">
      <c r="A37" s="87" t="s">
        <v>2519</v>
      </c>
      <c r="B37" s="87">
        <v>5</v>
      </c>
      <c r="C37" s="126">
        <v>0.004005838864517744</v>
      </c>
      <c r="D37" s="87" t="s">
        <v>2731</v>
      </c>
      <c r="E37" s="87" t="b">
        <v>0</v>
      </c>
      <c r="F37" s="87" t="b">
        <v>0</v>
      </c>
      <c r="G37" s="87" t="b">
        <v>0</v>
      </c>
    </row>
    <row r="38" spans="1:7" ht="15">
      <c r="A38" s="87" t="s">
        <v>2520</v>
      </c>
      <c r="B38" s="87">
        <v>5</v>
      </c>
      <c r="C38" s="126">
        <v>0.004617329354088737</v>
      </c>
      <c r="D38" s="87" t="s">
        <v>2731</v>
      </c>
      <c r="E38" s="87" t="b">
        <v>0</v>
      </c>
      <c r="F38" s="87" t="b">
        <v>0</v>
      </c>
      <c r="G38" s="87" t="b">
        <v>0</v>
      </c>
    </row>
    <row r="39" spans="1:7" ht="15">
      <c r="A39" s="87" t="s">
        <v>2521</v>
      </c>
      <c r="B39" s="87">
        <v>5</v>
      </c>
      <c r="C39" s="126">
        <v>0.004005838864517744</v>
      </c>
      <c r="D39" s="87" t="s">
        <v>2731</v>
      </c>
      <c r="E39" s="87" t="b">
        <v>0</v>
      </c>
      <c r="F39" s="87" t="b">
        <v>0</v>
      </c>
      <c r="G39" s="87" t="b">
        <v>0</v>
      </c>
    </row>
    <row r="40" spans="1:7" ht="15">
      <c r="A40" s="87" t="s">
        <v>2522</v>
      </c>
      <c r="B40" s="87">
        <v>5</v>
      </c>
      <c r="C40" s="126">
        <v>0.004272955769170601</v>
      </c>
      <c r="D40" s="87" t="s">
        <v>2731</v>
      </c>
      <c r="E40" s="87" t="b">
        <v>0</v>
      </c>
      <c r="F40" s="87" t="b">
        <v>0</v>
      </c>
      <c r="G40" s="87" t="b">
        <v>0</v>
      </c>
    </row>
    <row r="41" spans="1:7" ht="15">
      <c r="A41" s="87" t="s">
        <v>2523</v>
      </c>
      <c r="B41" s="87">
        <v>5</v>
      </c>
      <c r="C41" s="126">
        <v>0.004005838864517744</v>
      </c>
      <c r="D41" s="87" t="s">
        <v>2731</v>
      </c>
      <c r="E41" s="87" t="b">
        <v>0</v>
      </c>
      <c r="F41" s="87" t="b">
        <v>0</v>
      </c>
      <c r="G41" s="87" t="b">
        <v>0</v>
      </c>
    </row>
    <row r="42" spans="1:7" ht="15">
      <c r="A42" s="87" t="s">
        <v>2524</v>
      </c>
      <c r="B42" s="87">
        <v>5</v>
      </c>
      <c r="C42" s="126">
        <v>0.004272955769170601</v>
      </c>
      <c r="D42" s="87" t="s">
        <v>2731</v>
      </c>
      <c r="E42" s="87" t="b">
        <v>0</v>
      </c>
      <c r="F42" s="87" t="b">
        <v>0</v>
      </c>
      <c r="G42" s="87" t="b">
        <v>0</v>
      </c>
    </row>
    <row r="43" spans="1:7" ht="15">
      <c r="A43" s="87" t="s">
        <v>2525</v>
      </c>
      <c r="B43" s="87">
        <v>5</v>
      </c>
      <c r="C43" s="126">
        <v>0.004005838864517744</v>
      </c>
      <c r="D43" s="87" t="s">
        <v>2731</v>
      </c>
      <c r="E43" s="87" t="b">
        <v>0</v>
      </c>
      <c r="F43" s="87" t="b">
        <v>0</v>
      </c>
      <c r="G43" s="87" t="b">
        <v>0</v>
      </c>
    </row>
    <row r="44" spans="1:7" ht="15">
      <c r="A44" s="87" t="s">
        <v>2526</v>
      </c>
      <c r="B44" s="87">
        <v>5</v>
      </c>
      <c r="C44" s="126">
        <v>0.004617329354088737</v>
      </c>
      <c r="D44" s="87" t="s">
        <v>2731</v>
      </c>
      <c r="E44" s="87" t="b">
        <v>0</v>
      </c>
      <c r="F44" s="87" t="b">
        <v>0</v>
      </c>
      <c r="G44" s="87" t="b">
        <v>0</v>
      </c>
    </row>
    <row r="45" spans="1:7" ht="15">
      <c r="A45" s="87" t="s">
        <v>2527</v>
      </c>
      <c r="B45" s="87">
        <v>5</v>
      </c>
      <c r="C45" s="126">
        <v>0.004617329354088737</v>
      </c>
      <c r="D45" s="87" t="s">
        <v>2731</v>
      </c>
      <c r="E45" s="87" t="b">
        <v>0</v>
      </c>
      <c r="F45" s="87" t="b">
        <v>0</v>
      </c>
      <c r="G45" s="87" t="b">
        <v>0</v>
      </c>
    </row>
    <row r="46" spans="1:7" ht="15">
      <c r="A46" s="87" t="s">
        <v>2528</v>
      </c>
      <c r="B46" s="87">
        <v>5</v>
      </c>
      <c r="C46" s="126">
        <v>0.004005838864517744</v>
      </c>
      <c r="D46" s="87" t="s">
        <v>2731</v>
      </c>
      <c r="E46" s="87" t="b">
        <v>0</v>
      </c>
      <c r="F46" s="87" t="b">
        <v>0</v>
      </c>
      <c r="G46" s="87" t="b">
        <v>0</v>
      </c>
    </row>
    <row r="47" spans="1:7" ht="15">
      <c r="A47" s="87" t="s">
        <v>2529</v>
      </c>
      <c r="B47" s="87">
        <v>4</v>
      </c>
      <c r="C47" s="126">
        <v>0.0034183646153364807</v>
      </c>
      <c r="D47" s="87" t="s">
        <v>2731</v>
      </c>
      <c r="E47" s="87" t="b">
        <v>1</v>
      </c>
      <c r="F47" s="87" t="b">
        <v>0</v>
      </c>
      <c r="G47" s="87" t="b">
        <v>0</v>
      </c>
    </row>
    <row r="48" spans="1:7" ht="15">
      <c r="A48" s="87" t="s">
        <v>2530</v>
      </c>
      <c r="B48" s="87">
        <v>4</v>
      </c>
      <c r="C48" s="126">
        <v>0.0034183646153364807</v>
      </c>
      <c r="D48" s="87" t="s">
        <v>2731</v>
      </c>
      <c r="E48" s="87" t="b">
        <v>0</v>
      </c>
      <c r="F48" s="87" t="b">
        <v>0</v>
      </c>
      <c r="G48" s="87" t="b">
        <v>0</v>
      </c>
    </row>
    <row r="49" spans="1:7" ht="15">
      <c r="A49" s="87" t="s">
        <v>2531</v>
      </c>
      <c r="B49" s="87">
        <v>4</v>
      </c>
      <c r="C49" s="126">
        <v>0.0034183646153364807</v>
      </c>
      <c r="D49" s="87" t="s">
        <v>2731</v>
      </c>
      <c r="E49" s="87" t="b">
        <v>0</v>
      </c>
      <c r="F49" s="87" t="b">
        <v>0</v>
      </c>
      <c r="G49" s="87" t="b">
        <v>0</v>
      </c>
    </row>
    <row r="50" spans="1:7" ht="15">
      <c r="A50" s="87" t="s">
        <v>2532</v>
      </c>
      <c r="B50" s="87">
        <v>4</v>
      </c>
      <c r="C50" s="126">
        <v>0.0034183646153364807</v>
      </c>
      <c r="D50" s="87" t="s">
        <v>2731</v>
      </c>
      <c r="E50" s="87" t="b">
        <v>0</v>
      </c>
      <c r="F50" s="87" t="b">
        <v>0</v>
      </c>
      <c r="G50" s="87" t="b">
        <v>0</v>
      </c>
    </row>
    <row r="51" spans="1:7" ht="15">
      <c r="A51" s="87" t="s">
        <v>2533</v>
      </c>
      <c r="B51" s="87">
        <v>4</v>
      </c>
      <c r="C51" s="126">
        <v>0.0034183646153364807</v>
      </c>
      <c r="D51" s="87" t="s">
        <v>2731</v>
      </c>
      <c r="E51" s="87" t="b">
        <v>0</v>
      </c>
      <c r="F51" s="87" t="b">
        <v>0</v>
      </c>
      <c r="G51" s="87" t="b">
        <v>0</v>
      </c>
    </row>
    <row r="52" spans="1:7" ht="15">
      <c r="A52" s="87" t="s">
        <v>2534</v>
      </c>
      <c r="B52" s="87">
        <v>4</v>
      </c>
      <c r="C52" s="126">
        <v>0.0036938634832709904</v>
      </c>
      <c r="D52" s="87" t="s">
        <v>2731</v>
      </c>
      <c r="E52" s="87" t="b">
        <v>0</v>
      </c>
      <c r="F52" s="87" t="b">
        <v>0</v>
      </c>
      <c r="G52" s="87" t="b">
        <v>0</v>
      </c>
    </row>
    <row r="53" spans="1:7" ht="15">
      <c r="A53" s="87" t="s">
        <v>2535</v>
      </c>
      <c r="B53" s="87">
        <v>4</v>
      </c>
      <c r="C53" s="126">
        <v>0.0034183646153364807</v>
      </c>
      <c r="D53" s="87" t="s">
        <v>2731</v>
      </c>
      <c r="E53" s="87" t="b">
        <v>0</v>
      </c>
      <c r="F53" s="87" t="b">
        <v>0</v>
      </c>
      <c r="G53" s="87" t="b">
        <v>0</v>
      </c>
    </row>
    <row r="54" spans="1:7" ht="15">
      <c r="A54" s="87" t="s">
        <v>2536</v>
      </c>
      <c r="B54" s="87">
        <v>4</v>
      </c>
      <c r="C54" s="126">
        <v>0.0034183646153364807</v>
      </c>
      <c r="D54" s="87" t="s">
        <v>2731</v>
      </c>
      <c r="E54" s="87" t="b">
        <v>0</v>
      </c>
      <c r="F54" s="87" t="b">
        <v>0</v>
      </c>
      <c r="G54" s="87" t="b">
        <v>0</v>
      </c>
    </row>
    <row r="55" spans="1:7" ht="15">
      <c r="A55" s="87" t="s">
        <v>2537</v>
      </c>
      <c r="B55" s="87">
        <v>4</v>
      </c>
      <c r="C55" s="126">
        <v>0.0034183646153364807</v>
      </c>
      <c r="D55" s="87" t="s">
        <v>2731</v>
      </c>
      <c r="E55" s="87" t="b">
        <v>0</v>
      </c>
      <c r="F55" s="87" t="b">
        <v>0</v>
      </c>
      <c r="G55" s="87" t="b">
        <v>0</v>
      </c>
    </row>
    <row r="56" spans="1:7" ht="15">
      <c r="A56" s="87" t="s">
        <v>2538</v>
      </c>
      <c r="B56" s="87">
        <v>4</v>
      </c>
      <c r="C56" s="126">
        <v>0.0034183646153364807</v>
      </c>
      <c r="D56" s="87" t="s">
        <v>2731</v>
      </c>
      <c r="E56" s="87" t="b">
        <v>0</v>
      </c>
      <c r="F56" s="87" t="b">
        <v>0</v>
      </c>
      <c r="G56" s="87" t="b">
        <v>0</v>
      </c>
    </row>
    <row r="57" spans="1:7" ht="15">
      <c r="A57" s="87" t="s">
        <v>2539</v>
      </c>
      <c r="B57" s="87">
        <v>4</v>
      </c>
      <c r="C57" s="126">
        <v>0.0034183646153364807</v>
      </c>
      <c r="D57" s="87" t="s">
        <v>2731</v>
      </c>
      <c r="E57" s="87" t="b">
        <v>0</v>
      </c>
      <c r="F57" s="87" t="b">
        <v>0</v>
      </c>
      <c r="G57" s="87" t="b">
        <v>0</v>
      </c>
    </row>
    <row r="58" spans="1:7" ht="15">
      <c r="A58" s="87" t="s">
        <v>2540</v>
      </c>
      <c r="B58" s="87">
        <v>4</v>
      </c>
      <c r="C58" s="126">
        <v>0.0034183646153364807</v>
      </c>
      <c r="D58" s="87" t="s">
        <v>2731</v>
      </c>
      <c r="E58" s="87" t="b">
        <v>0</v>
      </c>
      <c r="F58" s="87" t="b">
        <v>0</v>
      </c>
      <c r="G58" s="87" t="b">
        <v>0</v>
      </c>
    </row>
    <row r="59" spans="1:7" ht="15">
      <c r="A59" s="87" t="s">
        <v>2541</v>
      </c>
      <c r="B59" s="87">
        <v>4</v>
      </c>
      <c r="C59" s="126">
        <v>0.0036938634832709904</v>
      </c>
      <c r="D59" s="87" t="s">
        <v>2731</v>
      </c>
      <c r="E59" s="87" t="b">
        <v>0</v>
      </c>
      <c r="F59" s="87" t="b">
        <v>0</v>
      </c>
      <c r="G59" s="87" t="b">
        <v>0</v>
      </c>
    </row>
    <row r="60" spans="1:7" ht="15">
      <c r="A60" s="87" t="s">
        <v>2542</v>
      </c>
      <c r="B60" s="87">
        <v>4</v>
      </c>
      <c r="C60" s="126">
        <v>0.0036938634832709904</v>
      </c>
      <c r="D60" s="87" t="s">
        <v>2731</v>
      </c>
      <c r="E60" s="87" t="b">
        <v>0</v>
      </c>
      <c r="F60" s="87" t="b">
        <v>0</v>
      </c>
      <c r="G60" s="87" t="b">
        <v>0</v>
      </c>
    </row>
    <row r="61" spans="1:7" ht="15">
      <c r="A61" s="87" t="s">
        <v>2543</v>
      </c>
      <c r="B61" s="87">
        <v>4</v>
      </c>
      <c r="C61" s="126">
        <v>0.0034183646153364807</v>
      </c>
      <c r="D61" s="87" t="s">
        <v>2731</v>
      </c>
      <c r="E61" s="87" t="b">
        <v>1</v>
      </c>
      <c r="F61" s="87" t="b">
        <v>0</v>
      </c>
      <c r="G61" s="87" t="b">
        <v>0</v>
      </c>
    </row>
    <row r="62" spans="1:7" ht="15">
      <c r="A62" s="87" t="s">
        <v>2544</v>
      </c>
      <c r="B62" s="87">
        <v>4</v>
      </c>
      <c r="C62" s="126">
        <v>0.0034183646153364807</v>
      </c>
      <c r="D62" s="87" t="s">
        <v>2731</v>
      </c>
      <c r="E62" s="87" t="b">
        <v>0</v>
      </c>
      <c r="F62" s="87" t="b">
        <v>0</v>
      </c>
      <c r="G62" s="87" t="b">
        <v>0</v>
      </c>
    </row>
    <row r="63" spans="1:7" ht="15">
      <c r="A63" s="87" t="s">
        <v>2545</v>
      </c>
      <c r="B63" s="87">
        <v>4</v>
      </c>
      <c r="C63" s="126">
        <v>0.0034183646153364807</v>
      </c>
      <c r="D63" s="87" t="s">
        <v>2731</v>
      </c>
      <c r="E63" s="87" t="b">
        <v>0</v>
      </c>
      <c r="F63" s="87" t="b">
        <v>0</v>
      </c>
      <c r="G63" s="87" t="b">
        <v>0</v>
      </c>
    </row>
    <row r="64" spans="1:7" ht="15">
      <c r="A64" s="87" t="s">
        <v>2546</v>
      </c>
      <c r="B64" s="87">
        <v>4</v>
      </c>
      <c r="C64" s="126">
        <v>0.0034183646153364807</v>
      </c>
      <c r="D64" s="87" t="s">
        <v>2731</v>
      </c>
      <c r="E64" s="87" t="b">
        <v>0</v>
      </c>
      <c r="F64" s="87" t="b">
        <v>0</v>
      </c>
      <c r="G64" s="87" t="b">
        <v>0</v>
      </c>
    </row>
    <row r="65" spans="1:7" ht="15">
      <c r="A65" s="87" t="s">
        <v>310</v>
      </c>
      <c r="B65" s="87">
        <v>4</v>
      </c>
      <c r="C65" s="126">
        <v>0.0034183646153364807</v>
      </c>
      <c r="D65" s="87" t="s">
        <v>2731</v>
      </c>
      <c r="E65" s="87" t="b">
        <v>0</v>
      </c>
      <c r="F65" s="87" t="b">
        <v>0</v>
      </c>
      <c r="G65" s="87" t="b">
        <v>0</v>
      </c>
    </row>
    <row r="66" spans="1:7" ht="15">
      <c r="A66" s="87" t="s">
        <v>2547</v>
      </c>
      <c r="B66" s="87">
        <v>4</v>
      </c>
      <c r="C66" s="126">
        <v>0.0034183646153364807</v>
      </c>
      <c r="D66" s="87" t="s">
        <v>2731</v>
      </c>
      <c r="E66" s="87" t="b">
        <v>0</v>
      </c>
      <c r="F66" s="87" t="b">
        <v>0</v>
      </c>
      <c r="G66" s="87" t="b">
        <v>0</v>
      </c>
    </row>
    <row r="67" spans="1:7" ht="15">
      <c r="A67" s="87" t="s">
        <v>417</v>
      </c>
      <c r="B67" s="87">
        <v>3</v>
      </c>
      <c r="C67" s="126">
        <v>0.0027703976124532426</v>
      </c>
      <c r="D67" s="87" t="s">
        <v>2731</v>
      </c>
      <c r="E67" s="87" t="b">
        <v>0</v>
      </c>
      <c r="F67" s="87" t="b">
        <v>0</v>
      </c>
      <c r="G67" s="87" t="b">
        <v>0</v>
      </c>
    </row>
    <row r="68" spans="1:7" ht="15">
      <c r="A68" s="87" t="s">
        <v>2548</v>
      </c>
      <c r="B68" s="87">
        <v>3</v>
      </c>
      <c r="C68" s="126">
        <v>0.0027703976124532426</v>
      </c>
      <c r="D68" s="87" t="s">
        <v>2731</v>
      </c>
      <c r="E68" s="87" t="b">
        <v>0</v>
      </c>
      <c r="F68" s="87" t="b">
        <v>0</v>
      </c>
      <c r="G68" s="87" t="b">
        <v>0</v>
      </c>
    </row>
    <row r="69" spans="1:7" ht="15">
      <c r="A69" s="87" t="s">
        <v>2549</v>
      </c>
      <c r="B69" s="87">
        <v>3</v>
      </c>
      <c r="C69" s="126">
        <v>0.0027703976124532426</v>
      </c>
      <c r="D69" s="87" t="s">
        <v>2731</v>
      </c>
      <c r="E69" s="87" t="b">
        <v>0</v>
      </c>
      <c r="F69" s="87" t="b">
        <v>0</v>
      </c>
      <c r="G69" s="87" t="b">
        <v>0</v>
      </c>
    </row>
    <row r="70" spans="1:7" ht="15">
      <c r="A70" s="87" t="s">
        <v>2550</v>
      </c>
      <c r="B70" s="87">
        <v>3</v>
      </c>
      <c r="C70" s="126">
        <v>0.0027703976124532426</v>
      </c>
      <c r="D70" s="87" t="s">
        <v>2731</v>
      </c>
      <c r="E70" s="87" t="b">
        <v>0</v>
      </c>
      <c r="F70" s="87" t="b">
        <v>0</v>
      </c>
      <c r="G70" s="87" t="b">
        <v>0</v>
      </c>
    </row>
    <row r="71" spans="1:7" ht="15">
      <c r="A71" s="87" t="s">
        <v>2551</v>
      </c>
      <c r="B71" s="87">
        <v>3</v>
      </c>
      <c r="C71" s="126">
        <v>0.0027703976124532426</v>
      </c>
      <c r="D71" s="87" t="s">
        <v>2731</v>
      </c>
      <c r="E71" s="87" t="b">
        <v>0</v>
      </c>
      <c r="F71" s="87" t="b">
        <v>0</v>
      </c>
      <c r="G71" s="87" t="b">
        <v>0</v>
      </c>
    </row>
    <row r="72" spans="1:7" ht="15">
      <c r="A72" s="87" t="s">
        <v>2552</v>
      </c>
      <c r="B72" s="87">
        <v>3</v>
      </c>
      <c r="C72" s="126">
        <v>0.0027703976124532426</v>
      </c>
      <c r="D72" s="87" t="s">
        <v>2731</v>
      </c>
      <c r="E72" s="87" t="b">
        <v>0</v>
      </c>
      <c r="F72" s="87" t="b">
        <v>0</v>
      </c>
      <c r="G72" s="87" t="b">
        <v>0</v>
      </c>
    </row>
    <row r="73" spans="1:7" ht="15">
      <c r="A73" s="87" t="s">
        <v>2553</v>
      </c>
      <c r="B73" s="87">
        <v>3</v>
      </c>
      <c r="C73" s="126">
        <v>0.0027703976124532426</v>
      </c>
      <c r="D73" s="87" t="s">
        <v>2731</v>
      </c>
      <c r="E73" s="87" t="b">
        <v>0</v>
      </c>
      <c r="F73" s="87" t="b">
        <v>0</v>
      </c>
      <c r="G73" s="87" t="b">
        <v>0</v>
      </c>
    </row>
    <row r="74" spans="1:7" ht="15">
      <c r="A74" s="87" t="s">
        <v>2554</v>
      </c>
      <c r="B74" s="87">
        <v>3</v>
      </c>
      <c r="C74" s="126">
        <v>0.0027703976124532426</v>
      </c>
      <c r="D74" s="87" t="s">
        <v>2731</v>
      </c>
      <c r="E74" s="87" t="b">
        <v>0</v>
      </c>
      <c r="F74" s="87" t="b">
        <v>0</v>
      </c>
      <c r="G74" s="87" t="b">
        <v>0</v>
      </c>
    </row>
    <row r="75" spans="1:7" ht="15">
      <c r="A75" s="87" t="s">
        <v>2555</v>
      </c>
      <c r="B75" s="87">
        <v>3</v>
      </c>
      <c r="C75" s="126">
        <v>0.0027703976124532426</v>
      </c>
      <c r="D75" s="87" t="s">
        <v>2731</v>
      </c>
      <c r="E75" s="87" t="b">
        <v>0</v>
      </c>
      <c r="F75" s="87" t="b">
        <v>0</v>
      </c>
      <c r="G75" s="87" t="b">
        <v>0</v>
      </c>
    </row>
    <row r="76" spans="1:7" ht="15">
      <c r="A76" s="87" t="s">
        <v>2556</v>
      </c>
      <c r="B76" s="87">
        <v>3</v>
      </c>
      <c r="C76" s="126">
        <v>0.0027703976124532426</v>
      </c>
      <c r="D76" s="87" t="s">
        <v>2731</v>
      </c>
      <c r="E76" s="87" t="b">
        <v>0</v>
      </c>
      <c r="F76" s="87" t="b">
        <v>0</v>
      </c>
      <c r="G76" s="87" t="b">
        <v>0</v>
      </c>
    </row>
    <row r="77" spans="1:7" ht="15">
      <c r="A77" s="87" t="s">
        <v>414</v>
      </c>
      <c r="B77" s="87">
        <v>3</v>
      </c>
      <c r="C77" s="126">
        <v>0.0027703976124532426</v>
      </c>
      <c r="D77" s="87" t="s">
        <v>2731</v>
      </c>
      <c r="E77" s="87" t="b">
        <v>0</v>
      </c>
      <c r="F77" s="87" t="b">
        <v>0</v>
      </c>
      <c r="G77" s="87" t="b">
        <v>0</v>
      </c>
    </row>
    <row r="78" spans="1:7" ht="15">
      <c r="A78" s="87" t="s">
        <v>2557</v>
      </c>
      <c r="B78" s="87">
        <v>3</v>
      </c>
      <c r="C78" s="126">
        <v>0.0027703976124532426</v>
      </c>
      <c r="D78" s="87" t="s">
        <v>2731</v>
      </c>
      <c r="E78" s="87" t="b">
        <v>0</v>
      </c>
      <c r="F78" s="87" t="b">
        <v>0</v>
      </c>
      <c r="G78" s="87" t="b">
        <v>0</v>
      </c>
    </row>
    <row r="79" spans="1:7" ht="15">
      <c r="A79" s="87" t="s">
        <v>2558</v>
      </c>
      <c r="B79" s="87">
        <v>3</v>
      </c>
      <c r="C79" s="126">
        <v>0.003061617996779066</v>
      </c>
      <c r="D79" s="87" t="s">
        <v>2731</v>
      </c>
      <c r="E79" s="87" t="b">
        <v>0</v>
      </c>
      <c r="F79" s="87" t="b">
        <v>0</v>
      </c>
      <c r="G79" s="87" t="b">
        <v>0</v>
      </c>
    </row>
    <row r="80" spans="1:7" ht="15">
      <c r="A80" s="87" t="s">
        <v>2559</v>
      </c>
      <c r="B80" s="87">
        <v>3</v>
      </c>
      <c r="C80" s="126">
        <v>0.003061617996779066</v>
      </c>
      <c r="D80" s="87" t="s">
        <v>2731</v>
      </c>
      <c r="E80" s="87" t="b">
        <v>0</v>
      </c>
      <c r="F80" s="87" t="b">
        <v>0</v>
      </c>
      <c r="G80" s="87" t="b">
        <v>0</v>
      </c>
    </row>
    <row r="81" spans="1:7" ht="15">
      <c r="A81" s="87" t="s">
        <v>2560</v>
      </c>
      <c r="B81" s="87">
        <v>3</v>
      </c>
      <c r="C81" s="126">
        <v>0.003061617996779066</v>
      </c>
      <c r="D81" s="87" t="s">
        <v>2731</v>
      </c>
      <c r="E81" s="87" t="b">
        <v>0</v>
      </c>
      <c r="F81" s="87" t="b">
        <v>0</v>
      </c>
      <c r="G81" s="87" t="b">
        <v>0</v>
      </c>
    </row>
    <row r="82" spans="1:7" ht="15">
      <c r="A82" s="87" t="s">
        <v>2561</v>
      </c>
      <c r="B82" s="87">
        <v>3</v>
      </c>
      <c r="C82" s="126">
        <v>0.003559462532055771</v>
      </c>
      <c r="D82" s="87" t="s">
        <v>2731</v>
      </c>
      <c r="E82" s="87" t="b">
        <v>0</v>
      </c>
      <c r="F82" s="87" t="b">
        <v>0</v>
      </c>
      <c r="G82" s="87" t="b">
        <v>0</v>
      </c>
    </row>
    <row r="83" spans="1:7" ht="15">
      <c r="A83" s="87" t="s">
        <v>2562</v>
      </c>
      <c r="B83" s="87">
        <v>3</v>
      </c>
      <c r="C83" s="126">
        <v>0.0027703976124532426</v>
      </c>
      <c r="D83" s="87" t="s">
        <v>2731</v>
      </c>
      <c r="E83" s="87" t="b">
        <v>0</v>
      </c>
      <c r="F83" s="87" t="b">
        <v>0</v>
      </c>
      <c r="G83" s="87" t="b">
        <v>0</v>
      </c>
    </row>
    <row r="84" spans="1:7" ht="15">
      <c r="A84" s="87" t="s">
        <v>2563</v>
      </c>
      <c r="B84" s="87">
        <v>3</v>
      </c>
      <c r="C84" s="126">
        <v>0.0027703976124532426</v>
      </c>
      <c r="D84" s="87" t="s">
        <v>2731</v>
      </c>
      <c r="E84" s="87" t="b">
        <v>0</v>
      </c>
      <c r="F84" s="87" t="b">
        <v>0</v>
      </c>
      <c r="G84" s="87" t="b">
        <v>0</v>
      </c>
    </row>
    <row r="85" spans="1:7" ht="15">
      <c r="A85" s="87" t="s">
        <v>2564</v>
      </c>
      <c r="B85" s="87">
        <v>3</v>
      </c>
      <c r="C85" s="126">
        <v>0.0027703976124532426</v>
      </c>
      <c r="D85" s="87" t="s">
        <v>2731</v>
      </c>
      <c r="E85" s="87" t="b">
        <v>0</v>
      </c>
      <c r="F85" s="87" t="b">
        <v>0</v>
      </c>
      <c r="G85" s="87" t="b">
        <v>0</v>
      </c>
    </row>
    <row r="86" spans="1:7" ht="15">
      <c r="A86" s="87" t="s">
        <v>2565</v>
      </c>
      <c r="B86" s="87">
        <v>3</v>
      </c>
      <c r="C86" s="126">
        <v>0.0027703976124532426</v>
      </c>
      <c r="D86" s="87" t="s">
        <v>2731</v>
      </c>
      <c r="E86" s="87" t="b">
        <v>0</v>
      </c>
      <c r="F86" s="87" t="b">
        <v>0</v>
      </c>
      <c r="G86" s="87" t="b">
        <v>0</v>
      </c>
    </row>
    <row r="87" spans="1:7" ht="15">
      <c r="A87" s="87" t="s">
        <v>2566</v>
      </c>
      <c r="B87" s="87">
        <v>3</v>
      </c>
      <c r="C87" s="126">
        <v>0.003061617996779066</v>
      </c>
      <c r="D87" s="87" t="s">
        <v>2731</v>
      </c>
      <c r="E87" s="87" t="b">
        <v>0</v>
      </c>
      <c r="F87" s="87" t="b">
        <v>0</v>
      </c>
      <c r="G87" s="87" t="b">
        <v>0</v>
      </c>
    </row>
    <row r="88" spans="1:7" ht="15">
      <c r="A88" s="87" t="s">
        <v>409</v>
      </c>
      <c r="B88" s="87">
        <v>3</v>
      </c>
      <c r="C88" s="126">
        <v>0.0027703976124532426</v>
      </c>
      <c r="D88" s="87" t="s">
        <v>2731</v>
      </c>
      <c r="E88" s="87" t="b">
        <v>0</v>
      </c>
      <c r="F88" s="87" t="b">
        <v>0</v>
      </c>
      <c r="G88" s="87" t="b">
        <v>0</v>
      </c>
    </row>
    <row r="89" spans="1:7" ht="15">
      <c r="A89" s="87" t="s">
        <v>2567</v>
      </c>
      <c r="B89" s="87">
        <v>3</v>
      </c>
      <c r="C89" s="126">
        <v>0.0027703976124532426</v>
      </c>
      <c r="D89" s="87" t="s">
        <v>2731</v>
      </c>
      <c r="E89" s="87" t="b">
        <v>0</v>
      </c>
      <c r="F89" s="87" t="b">
        <v>0</v>
      </c>
      <c r="G89" s="87" t="b">
        <v>0</v>
      </c>
    </row>
    <row r="90" spans="1:7" ht="15">
      <c r="A90" s="87" t="s">
        <v>2568</v>
      </c>
      <c r="B90" s="87">
        <v>3</v>
      </c>
      <c r="C90" s="126">
        <v>0.003061617996779066</v>
      </c>
      <c r="D90" s="87" t="s">
        <v>2731</v>
      </c>
      <c r="E90" s="87" t="b">
        <v>0</v>
      </c>
      <c r="F90" s="87" t="b">
        <v>0</v>
      </c>
      <c r="G90" s="87" t="b">
        <v>0</v>
      </c>
    </row>
    <row r="91" spans="1:7" ht="15">
      <c r="A91" s="87" t="s">
        <v>407</v>
      </c>
      <c r="B91" s="87">
        <v>3</v>
      </c>
      <c r="C91" s="126">
        <v>0.0027703976124532426</v>
      </c>
      <c r="D91" s="87" t="s">
        <v>2731</v>
      </c>
      <c r="E91" s="87" t="b">
        <v>0</v>
      </c>
      <c r="F91" s="87" t="b">
        <v>0</v>
      </c>
      <c r="G91" s="87" t="b">
        <v>0</v>
      </c>
    </row>
    <row r="92" spans="1:7" ht="15">
      <c r="A92" s="87" t="s">
        <v>2569</v>
      </c>
      <c r="B92" s="87">
        <v>3</v>
      </c>
      <c r="C92" s="126">
        <v>0.0027703976124532426</v>
      </c>
      <c r="D92" s="87" t="s">
        <v>2731</v>
      </c>
      <c r="E92" s="87" t="b">
        <v>1</v>
      </c>
      <c r="F92" s="87" t="b">
        <v>0</v>
      </c>
      <c r="G92" s="87" t="b">
        <v>0</v>
      </c>
    </row>
    <row r="93" spans="1:7" ht="15">
      <c r="A93" s="87" t="s">
        <v>2570</v>
      </c>
      <c r="B93" s="87">
        <v>3</v>
      </c>
      <c r="C93" s="126">
        <v>0.0027703976124532426</v>
      </c>
      <c r="D93" s="87" t="s">
        <v>2731</v>
      </c>
      <c r="E93" s="87" t="b">
        <v>0</v>
      </c>
      <c r="F93" s="87" t="b">
        <v>0</v>
      </c>
      <c r="G93" s="87" t="b">
        <v>0</v>
      </c>
    </row>
    <row r="94" spans="1:7" ht="15">
      <c r="A94" s="87" t="s">
        <v>2571</v>
      </c>
      <c r="B94" s="87">
        <v>3</v>
      </c>
      <c r="C94" s="126">
        <v>0.0027703976124532426</v>
      </c>
      <c r="D94" s="87" t="s">
        <v>2731</v>
      </c>
      <c r="E94" s="87" t="b">
        <v>0</v>
      </c>
      <c r="F94" s="87" t="b">
        <v>0</v>
      </c>
      <c r="G94" s="87" t="b">
        <v>0</v>
      </c>
    </row>
    <row r="95" spans="1:7" ht="15">
      <c r="A95" s="87" t="s">
        <v>2572</v>
      </c>
      <c r="B95" s="87">
        <v>3</v>
      </c>
      <c r="C95" s="126">
        <v>0.0027703976124532426</v>
      </c>
      <c r="D95" s="87" t="s">
        <v>2731</v>
      </c>
      <c r="E95" s="87" t="b">
        <v>0</v>
      </c>
      <c r="F95" s="87" t="b">
        <v>0</v>
      </c>
      <c r="G95" s="87" t="b">
        <v>0</v>
      </c>
    </row>
    <row r="96" spans="1:7" ht="15">
      <c r="A96" s="87" t="s">
        <v>2573</v>
      </c>
      <c r="B96" s="87">
        <v>3</v>
      </c>
      <c r="C96" s="126">
        <v>0.0027703976124532426</v>
      </c>
      <c r="D96" s="87" t="s">
        <v>2731</v>
      </c>
      <c r="E96" s="87" t="b">
        <v>0</v>
      </c>
      <c r="F96" s="87" t="b">
        <v>0</v>
      </c>
      <c r="G96" s="87" t="b">
        <v>0</v>
      </c>
    </row>
    <row r="97" spans="1:7" ht="15">
      <c r="A97" s="87" t="s">
        <v>2574</v>
      </c>
      <c r="B97" s="87">
        <v>3</v>
      </c>
      <c r="C97" s="126">
        <v>0.0027703976124532426</v>
      </c>
      <c r="D97" s="87" t="s">
        <v>2731</v>
      </c>
      <c r="E97" s="87" t="b">
        <v>0</v>
      </c>
      <c r="F97" s="87" t="b">
        <v>1</v>
      </c>
      <c r="G97" s="87" t="b">
        <v>0</v>
      </c>
    </row>
    <row r="98" spans="1:7" ht="15">
      <c r="A98" s="87" t="s">
        <v>2575</v>
      </c>
      <c r="B98" s="87">
        <v>3</v>
      </c>
      <c r="C98" s="126">
        <v>0.0027703976124532426</v>
      </c>
      <c r="D98" s="87" t="s">
        <v>2731</v>
      </c>
      <c r="E98" s="87" t="b">
        <v>0</v>
      </c>
      <c r="F98" s="87" t="b">
        <v>0</v>
      </c>
      <c r="G98" s="87" t="b">
        <v>0</v>
      </c>
    </row>
    <row r="99" spans="1:7" ht="15">
      <c r="A99" s="87" t="s">
        <v>2576</v>
      </c>
      <c r="B99" s="87">
        <v>3</v>
      </c>
      <c r="C99" s="126">
        <v>0.003061617996779066</v>
      </c>
      <c r="D99" s="87" t="s">
        <v>2731</v>
      </c>
      <c r="E99" s="87" t="b">
        <v>0</v>
      </c>
      <c r="F99" s="87" t="b">
        <v>0</v>
      </c>
      <c r="G99" s="87" t="b">
        <v>0</v>
      </c>
    </row>
    <row r="100" spans="1:7" ht="15">
      <c r="A100" s="87" t="s">
        <v>2577</v>
      </c>
      <c r="B100" s="87">
        <v>3</v>
      </c>
      <c r="C100" s="126">
        <v>0.003061617996779066</v>
      </c>
      <c r="D100" s="87" t="s">
        <v>2731</v>
      </c>
      <c r="E100" s="87" t="b">
        <v>0</v>
      </c>
      <c r="F100" s="87" t="b">
        <v>0</v>
      </c>
      <c r="G100" s="87" t="b">
        <v>0</v>
      </c>
    </row>
    <row r="101" spans="1:7" ht="15">
      <c r="A101" s="87" t="s">
        <v>2578</v>
      </c>
      <c r="B101" s="87">
        <v>3</v>
      </c>
      <c r="C101" s="126">
        <v>0.003061617996779066</v>
      </c>
      <c r="D101" s="87" t="s">
        <v>2731</v>
      </c>
      <c r="E101" s="87" t="b">
        <v>0</v>
      </c>
      <c r="F101" s="87" t="b">
        <v>0</v>
      </c>
      <c r="G101" s="87" t="b">
        <v>0</v>
      </c>
    </row>
    <row r="102" spans="1:7" ht="15">
      <c r="A102" s="87" t="s">
        <v>2579</v>
      </c>
      <c r="B102" s="87">
        <v>3</v>
      </c>
      <c r="C102" s="126">
        <v>0.0027703976124532426</v>
      </c>
      <c r="D102" s="87" t="s">
        <v>2731</v>
      </c>
      <c r="E102" s="87" t="b">
        <v>0</v>
      </c>
      <c r="F102" s="87" t="b">
        <v>0</v>
      </c>
      <c r="G102" s="87" t="b">
        <v>0</v>
      </c>
    </row>
    <row r="103" spans="1:7" ht="15">
      <c r="A103" s="87" t="s">
        <v>2580</v>
      </c>
      <c r="B103" s="87">
        <v>3</v>
      </c>
      <c r="C103" s="126">
        <v>0.0027703976124532426</v>
      </c>
      <c r="D103" s="87" t="s">
        <v>2731</v>
      </c>
      <c r="E103" s="87" t="b">
        <v>0</v>
      </c>
      <c r="F103" s="87" t="b">
        <v>0</v>
      </c>
      <c r="G103" s="87" t="b">
        <v>0</v>
      </c>
    </row>
    <row r="104" spans="1:7" ht="15">
      <c r="A104" s="87" t="s">
        <v>2581</v>
      </c>
      <c r="B104" s="87">
        <v>3</v>
      </c>
      <c r="C104" s="126">
        <v>0.0027703976124532426</v>
      </c>
      <c r="D104" s="87" t="s">
        <v>2731</v>
      </c>
      <c r="E104" s="87" t="b">
        <v>0</v>
      </c>
      <c r="F104" s="87" t="b">
        <v>0</v>
      </c>
      <c r="G104" s="87" t="b">
        <v>0</v>
      </c>
    </row>
    <row r="105" spans="1:7" ht="15">
      <c r="A105" s="87" t="s">
        <v>2582</v>
      </c>
      <c r="B105" s="87">
        <v>3</v>
      </c>
      <c r="C105" s="126">
        <v>0.0027703976124532426</v>
      </c>
      <c r="D105" s="87" t="s">
        <v>2731</v>
      </c>
      <c r="E105" s="87" t="b">
        <v>0</v>
      </c>
      <c r="F105" s="87" t="b">
        <v>0</v>
      </c>
      <c r="G105" s="87" t="b">
        <v>0</v>
      </c>
    </row>
    <row r="106" spans="1:7" ht="15">
      <c r="A106" s="87" t="s">
        <v>2583</v>
      </c>
      <c r="B106" s="87">
        <v>3</v>
      </c>
      <c r="C106" s="126">
        <v>0.0027703976124532426</v>
      </c>
      <c r="D106" s="87" t="s">
        <v>2731</v>
      </c>
      <c r="E106" s="87" t="b">
        <v>0</v>
      </c>
      <c r="F106" s="87" t="b">
        <v>0</v>
      </c>
      <c r="G106" s="87" t="b">
        <v>0</v>
      </c>
    </row>
    <row r="107" spans="1:7" ht="15">
      <c r="A107" s="87" t="s">
        <v>2584</v>
      </c>
      <c r="B107" s="87">
        <v>3</v>
      </c>
      <c r="C107" s="126">
        <v>0.0027703976124532426</v>
      </c>
      <c r="D107" s="87" t="s">
        <v>2731</v>
      </c>
      <c r="E107" s="87" t="b">
        <v>0</v>
      </c>
      <c r="F107" s="87" t="b">
        <v>0</v>
      </c>
      <c r="G107" s="87" t="b">
        <v>0</v>
      </c>
    </row>
    <row r="108" spans="1:7" ht="15">
      <c r="A108" s="87" t="s">
        <v>2585</v>
      </c>
      <c r="B108" s="87">
        <v>3</v>
      </c>
      <c r="C108" s="126">
        <v>0.0027703976124532426</v>
      </c>
      <c r="D108" s="87" t="s">
        <v>2731</v>
      </c>
      <c r="E108" s="87" t="b">
        <v>0</v>
      </c>
      <c r="F108" s="87" t="b">
        <v>0</v>
      </c>
      <c r="G108" s="87" t="b">
        <v>0</v>
      </c>
    </row>
    <row r="109" spans="1:7" ht="15">
      <c r="A109" s="87" t="s">
        <v>2586</v>
      </c>
      <c r="B109" s="87">
        <v>3</v>
      </c>
      <c r="C109" s="126">
        <v>0.0027703976124532426</v>
      </c>
      <c r="D109" s="87" t="s">
        <v>2731</v>
      </c>
      <c r="E109" s="87" t="b">
        <v>0</v>
      </c>
      <c r="F109" s="87" t="b">
        <v>0</v>
      </c>
      <c r="G109" s="87" t="b">
        <v>0</v>
      </c>
    </row>
    <row r="110" spans="1:7" ht="15">
      <c r="A110" s="87" t="s">
        <v>2587</v>
      </c>
      <c r="B110" s="87">
        <v>3</v>
      </c>
      <c r="C110" s="126">
        <v>0.0027703976124532426</v>
      </c>
      <c r="D110" s="87" t="s">
        <v>2731</v>
      </c>
      <c r="E110" s="87" t="b">
        <v>0</v>
      </c>
      <c r="F110" s="87" t="b">
        <v>0</v>
      </c>
      <c r="G110" s="87" t="b">
        <v>0</v>
      </c>
    </row>
    <row r="111" spans="1:7" ht="15">
      <c r="A111" s="87" t="s">
        <v>2588</v>
      </c>
      <c r="B111" s="87">
        <v>3</v>
      </c>
      <c r="C111" s="126">
        <v>0.0027703976124532426</v>
      </c>
      <c r="D111" s="87" t="s">
        <v>2731</v>
      </c>
      <c r="E111" s="87" t="b">
        <v>0</v>
      </c>
      <c r="F111" s="87" t="b">
        <v>0</v>
      </c>
      <c r="G111" s="87" t="b">
        <v>0</v>
      </c>
    </row>
    <row r="112" spans="1:7" ht="15">
      <c r="A112" s="87" t="s">
        <v>2589</v>
      </c>
      <c r="B112" s="87">
        <v>3</v>
      </c>
      <c r="C112" s="126">
        <v>0.003061617996779066</v>
      </c>
      <c r="D112" s="87" t="s">
        <v>2731</v>
      </c>
      <c r="E112" s="87" t="b">
        <v>0</v>
      </c>
      <c r="F112" s="87" t="b">
        <v>0</v>
      </c>
      <c r="G112" s="87" t="b">
        <v>0</v>
      </c>
    </row>
    <row r="113" spans="1:7" ht="15">
      <c r="A113" s="87" t="s">
        <v>389</v>
      </c>
      <c r="B113" s="87">
        <v>3</v>
      </c>
      <c r="C113" s="126">
        <v>0.0027703976124532426</v>
      </c>
      <c r="D113" s="87" t="s">
        <v>2731</v>
      </c>
      <c r="E113" s="87" t="b">
        <v>0</v>
      </c>
      <c r="F113" s="87" t="b">
        <v>0</v>
      </c>
      <c r="G113" s="87" t="b">
        <v>0</v>
      </c>
    </row>
    <row r="114" spans="1:7" ht="15">
      <c r="A114" s="87" t="s">
        <v>2590</v>
      </c>
      <c r="B114" s="87">
        <v>3</v>
      </c>
      <c r="C114" s="126">
        <v>0.0027703976124532426</v>
      </c>
      <c r="D114" s="87" t="s">
        <v>2731</v>
      </c>
      <c r="E114" s="87" t="b">
        <v>0</v>
      </c>
      <c r="F114" s="87" t="b">
        <v>0</v>
      </c>
      <c r="G114" s="87" t="b">
        <v>0</v>
      </c>
    </row>
    <row r="115" spans="1:7" ht="15">
      <c r="A115" s="87" t="s">
        <v>2591</v>
      </c>
      <c r="B115" s="87">
        <v>3</v>
      </c>
      <c r="C115" s="126">
        <v>0.0027703976124532426</v>
      </c>
      <c r="D115" s="87" t="s">
        <v>2731</v>
      </c>
      <c r="E115" s="87" t="b">
        <v>0</v>
      </c>
      <c r="F115" s="87" t="b">
        <v>0</v>
      </c>
      <c r="G115" s="87" t="b">
        <v>0</v>
      </c>
    </row>
    <row r="116" spans="1:7" ht="15">
      <c r="A116" s="87" t="s">
        <v>2592</v>
      </c>
      <c r="B116" s="87">
        <v>3</v>
      </c>
      <c r="C116" s="126">
        <v>0.003061617996779066</v>
      </c>
      <c r="D116" s="87" t="s">
        <v>2731</v>
      </c>
      <c r="E116" s="87" t="b">
        <v>0</v>
      </c>
      <c r="F116" s="87" t="b">
        <v>0</v>
      </c>
      <c r="G116" s="87" t="b">
        <v>0</v>
      </c>
    </row>
    <row r="117" spans="1:7" ht="15">
      <c r="A117" s="87" t="s">
        <v>2593</v>
      </c>
      <c r="B117" s="87">
        <v>3</v>
      </c>
      <c r="C117" s="126">
        <v>0.003061617996779066</v>
      </c>
      <c r="D117" s="87" t="s">
        <v>2731</v>
      </c>
      <c r="E117" s="87" t="b">
        <v>0</v>
      </c>
      <c r="F117" s="87" t="b">
        <v>0</v>
      </c>
      <c r="G117" s="87" t="b">
        <v>0</v>
      </c>
    </row>
    <row r="118" spans="1:7" ht="15">
      <c r="A118" s="87" t="s">
        <v>2594</v>
      </c>
      <c r="B118" s="87">
        <v>3</v>
      </c>
      <c r="C118" s="126">
        <v>0.0027703976124532426</v>
      </c>
      <c r="D118" s="87" t="s">
        <v>2731</v>
      </c>
      <c r="E118" s="87" t="b">
        <v>0</v>
      </c>
      <c r="F118" s="87" t="b">
        <v>0</v>
      </c>
      <c r="G118" s="87" t="b">
        <v>0</v>
      </c>
    </row>
    <row r="119" spans="1:7" ht="15">
      <c r="A119" s="87" t="s">
        <v>2595</v>
      </c>
      <c r="B119" s="87">
        <v>3</v>
      </c>
      <c r="C119" s="126">
        <v>0.0027703976124532426</v>
      </c>
      <c r="D119" s="87" t="s">
        <v>2731</v>
      </c>
      <c r="E119" s="87" t="b">
        <v>0</v>
      </c>
      <c r="F119" s="87" t="b">
        <v>0</v>
      </c>
      <c r="G119" s="87" t="b">
        <v>0</v>
      </c>
    </row>
    <row r="120" spans="1:7" ht="15">
      <c r="A120" s="87" t="s">
        <v>2596</v>
      </c>
      <c r="B120" s="87">
        <v>3</v>
      </c>
      <c r="C120" s="126">
        <v>0.0027703976124532426</v>
      </c>
      <c r="D120" s="87" t="s">
        <v>2731</v>
      </c>
      <c r="E120" s="87" t="b">
        <v>0</v>
      </c>
      <c r="F120" s="87" t="b">
        <v>0</v>
      </c>
      <c r="G120" s="87" t="b">
        <v>0</v>
      </c>
    </row>
    <row r="121" spans="1:7" ht="15">
      <c r="A121" s="87" t="s">
        <v>2597</v>
      </c>
      <c r="B121" s="87">
        <v>3</v>
      </c>
      <c r="C121" s="126">
        <v>0.0027703976124532426</v>
      </c>
      <c r="D121" s="87" t="s">
        <v>2731</v>
      </c>
      <c r="E121" s="87" t="b">
        <v>0</v>
      </c>
      <c r="F121" s="87" t="b">
        <v>0</v>
      </c>
      <c r="G121" s="87" t="b">
        <v>0</v>
      </c>
    </row>
    <row r="122" spans="1:7" ht="15">
      <c r="A122" s="87" t="s">
        <v>2598</v>
      </c>
      <c r="B122" s="87">
        <v>3</v>
      </c>
      <c r="C122" s="126">
        <v>0.003559462532055771</v>
      </c>
      <c r="D122" s="87" t="s">
        <v>2731</v>
      </c>
      <c r="E122" s="87" t="b">
        <v>0</v>
      </c>
      <c r="F122" s="87" t="b">
        <v>0</v>
      </c>
      <c r="G122" s="87" t="b">
        <v>0</v>
      </c>
    </row>
    <row r="123" spans="1:7" ht="15">
      <c r="A123" s="87" t="s">
        <v>2599</v>
      </c>
      <c r="B123" s="87">
        <v>3</v>
      </c>
      <c r="C123" s="126">
        <v>0.003559462532055771</v>
      </c>
      <c r="D123" s="87" t="s">
        <v>2731</v>
      </c>
      <c r="E123" s="87" t="b">
        <v>0</v>
      </c>
      <c r="F123" s="87" t="b">
        <v>0</v>
      </c>
      <c r="G123" s="87" t="b">
        <v>0</v>
      </c>
    </row>
    <row r="124" spans="1:7" ht="15">
      <c r="A124" s="87" t="s">
        <v>2600</v>
      </c>
      <c r="B124" s="87">
        <v>2</v>
      </c>
      <c r="C124" s="126">
        <v>0.002372975021370514</v>
      </c>
      <c r="D124" s="87" t="s">
        <v>2731</v>
      </c>
      <c r="E124" s="87" t="b">
        <v>1</v>
      </c>
      <c r="F124" s="87" t="b">
        <v>0</v>
      </c>
      <c r="G124" s="87" t="b">
        <v>0</v>
      </c>
    </row>
    <row r="125" spans="1:7" ht="15">
      <c r="A125" s="87" t="s">
        <v>2601</v>
      </c>
      <c r="B125" s="87">
        <v>2</v>
      </c>
      <c r="C125" s="126">
        <v>0.0020410786645193774</v>
      </c>
      <c r="D125" s="87" t="s">
        <v>2731</v>
      </c>
      <c r="E125" s="87" t="b">
        <v>0</v>
      </c>
      <c r="F125" s="87" t="b">
        <v>0</v>
      </c>
      <c r="G125" s="87" t="b">
        <v>0</v>
      </c>
    </row>
    <row r="126" spans="1:7" ht="15">
      <c r="A126" s="87" t="s">
        <v>2602</v>
      </c>
      <c r="B126" s="87">
        <v>2</v>
      </c>
      <c r="C126" s="126">
        <v>0.0020410786645193774</v>
      </c>
      <c r="D126" s="87" t="s">
        <v>2731</v>
      </c>
      <c r="E126" s="87" t="b">
        <v>0</v>
      </c>
      <c r="F126" s="87" t="b">
        <v>0</v>
      </c>
      <c r="G126" s="87" t="b">
        <v>0</v>
      </c>
    </row>
    <row r="127" spans="1:7" ht="15">
      <c r="A127" s="87" t="s">
        <v>2603</v>
      </c>
      <c r="B127" s="87">
        <v>2</v>
      </c>
      <c r="C127" s="126">
        <v>0.0020410786645193774</v>
      </c>
      <c r="D127" s="87" t="s">
        <v>2731</v>
      </c>
      <c r="E127" s="87" t="b">
        <v>0</v>
      </c>
      <c r="F127" s="87" t="b">
        <v>0</v>
      </c>
      <c r="G127" s="87" t="b">
        <v>0</v>
      </c>
    </row>
    <row r="128" spans="1:7" ht="15">
      <c r="A128" s="87" t="s">
        <v>418</v>
      </c>
      <c r="B128" s="87">
        <v>2</v>
      </c>
      <c r="C128" s="126">
        <v>0.0020410786645193774</v>
      </c>
      <c r="D128" s="87" t="s">
        <v>2731</v>
      </c>
      <c r="E128" s="87" t="b">
        <v>0</v>
      </c>
      <c r="F128" s="87" t="b">
        <v>0</v>
      </c>
      <c r="G128" s="87" t="b">
        <v>0</v>
      </c>
    </row>
    <row r="129" spans="1:7" ht="15">
      <c r="A129" s="87" t="s">
        <v>2604</v>
      </c>
      <c r="B129" s="87">
        <v>2</v>
      </c>
      <c r="C129" s="126">
        <v>0.0020410786645193774</v>
      </c>
      <c r="D129" s="87" t="s">
        <v>2731</v>
      </c>
      <c r="E129" s="87" t="b">
        <v>0</v>
      </c>
      <c r="F129" s="87" t="b">
        <v>0</v>
      </c>
      <c r="G129" s="87" t="b">
        <v>0</v>
      </c>
    </row>
    <row r="130" spans="1:7" ht="15">
      <c r="A130" s="87" t="s">
        <v>2605</v>
      </c>
      <c r="B130" s="87">
        <v>2</v>
      </c>
      <c r="C130" s="126">
        <v>0.0020410786645193774</v>
      </c>
      <c r="D130" s="87" t="s">
        <v>2731</v>
      </c>
      <c r="E130" s="87" t="b">
        <v>0</v>
      </c>
      <c r="F130" s="87" t="b">
        <v>0</v>
      </c>
      <c r="G130" s="87" t="b">
        <v>0</v>
      </c>
    </row>
    <row r="131" spans="1:7" ht="15">
      <c r="A131" s="87" t="s">
        <v>2606</v>
      </c>
      <c r="B131" s="87">
        <v>2</v>
      </c>
      <c r="C131" s="126">
        <v>0.0020410786645193774</v>
      </c>
      <c r="D131" s="87" t="s">
        <v>2731</v>
      </c>
      <c r="E131" s="87" t="b">
        <v>0</v>
      </c>
      <c r="F131" s="87" t="b">
        <v>0</v>
      </c>
      <c r="G131" s="87" t="b">
        <v>0</v>
      </c>
    </row>
    <row r="132" spans="1:7" ht="15">
      <c r="A132" s="87" t="s">
        <v>2607</v>
      </c>
      <c r="B132" s="87">
        <v>2</v>
      </c>
      <c r="C132" s="126">
        <v>0.0020410786645193774</v>
      </c>
      <c r="D132" s="87" t="s">
        <v>2731</v>
      </c>
      <c r="E132" s="87" t="b">
        <v>0</v>
      </c>
      <c r="F132" s="87" t="b">
        <v>0</v>
      </c>
      <c r="G132" s="87" t="b">
        <v>0</v>
      </c>
    </row>
    <row r="133" spans="1:7" ht="15">
      <c r="A133" s="87" t="s">
        <v>2608</v>
      </c>
      <c r="B133" s="87">
        <v>2</v>
      </c>
      <c r="C133" s="126">
        <v>0.0020410786645193774</v>
      </c>
      <c r="D133" s="87" t="s">
        <v>2731</v>
      </c>
      <c r="E133" s="87" t="b">
        <v>0</v>
      </c>
      <c r="F133" s="87" t="b">
        <v>0</v>
      </c>
      <c r="G133" s="87" t="b">
        <v>0</v>
      </c>
    </row>
    <row r="134" spans="1:7" ht="15">
      <c r="A134" s="87" t="s">
        <v>2609</v>
      </c>
      <c r="B134" s="87">
        <v>2</v>
      </c>
      <c r="C134" s="126">
        <v>0.0020410786645193774</v>
      </c>
      <c r="D134" s="87" t="s">
        <v>2731</v>
      </c>
      <c r="E134" s="87" t="b">
        <v>0</v>
      </c>
      <c r="F134" s="87" t="b">
        <v>0</v>
      </c>
      <c r="G134" s="87" t="b">
        <v>0</v>
      </c>
    </row>
    <row r="135" spans="1:7" ht="15">
      <c r="A135" s="87" t="s">
        <v>2610</v>
      </c>
      <c r="B135" s="87">
        <v>2</v>
      </c>
      <c r="C135" s="126">
        <v>0.0020410786645193774</v>
      </c>
      <c r="D135" s="87" t="s">
        <v>2731</v>
      </c>
      <c r="E135" s="87" t="b">
        <v>0</v>
      </c>
      <c r="F135" s="87" t="b">
        <v>0</v>
      </c>
      <c r="G135" s="87" t="b">
        <v>0</v>
      </c>
    </row>
    <row r="136" spans="1:7" ht="15">
      <c r="A136" s="87" t="s">
        <v>2611</v>
      </c>
      <c r="B136" s="87">
        <v>2</v>
      </c>
      <c r="C136" s="126">
        <v>0.0020410786645193774</v>
      </c>
      <c r="D136" s="87" t="s">
        <v>2731</v>
      </c>
      <c r="E136" s="87" t="b">
        <v>0</v>
      </c>
      <c r="F136" s="87" t="b">
        <v>0</v>
      </c>
      <c r="G136" s="87" t="b">
        <v>0</v>
      </c>
    </row>
    <row r="137" spans="1:7" ht="15">
      <c r="A137" s="87" t="s">
        <v>2612</v>
      </c>
      <c r="B137" s="87">
        <v>2</v>
      </c>
      <c r="C137" s="126">
        <v>0.0020410786645193774</v>
      </c>
      <c r="D137" s="87" t="s">
        <v>2731</v>
      </c>
      <c r="E137" s="87" t="b">
        <v>0</v>
      </c>
      <c r="F137" s="87" t="b">
        <v>0</v>
      </c>
      <c r="G137" s="87" t="b">
        <v>0</v>
      </c>
    </row>
    <row r="138" spans="1:7" ht="15">
      <c r="A138" s="87" t="s">
        <v>2613</v>
      </c>
      <c r="B138" s="87">
        <v>2</v>
      </c>
      <c r="C138" s="126">
        <v>0.0020410786645193774</v>
      </c>
      <c r="D138" s="87" t="s">
        <v>2731</v>
      </c>
      <c r="E138" s="87" t="b">
        <v>0</v>
      </c>
      <c r="F138" s="87" t="b">
        <v>0</v>
      </c>
      <c r="G138" s="87" t="b">
        <v>0</v>
      </c>
    </row>
    <row r="139" spans="1:7" ht="15">
      <c r="A139" s="87" t="s">
        <v>2614</v>
      </c>
      <c r="B139" s="87">
        <v>2</v>
      </c>
      <c r="C139" s="126">
        <v>0.0020410786645193774</v>
      </c>
      <c r="D139" s="87" t="s">
        <v>2731</v>
      </c>
      <c r="E139" s="87" t="b">
        <v>0</v>
      </c>
      <c r="F139" s="87" t="b">
        <v>1</v>
      </c>
      <c r="G139" s="87" t="b">
        <v>0</v>
      </c>
    </row>
    <row r="140" spans="1:7" ht="15">
      <c r="A140" s="87" t="s">
        <v>380</v>
      </c>
      <c r="B140" s="87">
        <v>2</v>
      </c>
      <c r="C140" s="126">
        <v>0.0020410786645193774</v>
      </c>
      <c r="D140" s="87" t="s">
        <v>2731</v>
      </c>
      <c r="E140" s="87" t="b">
        <v>0</v>
      </c>
      <c r="F140" s="87" t="b">
        <v>0</v>
      </c>
      <c r="G140" s="87" t="b">
        <v>0</v>
      </c>
    </row>
    <row r="141" spans="1:7" ht="15">
      <c r="A141" s="87" t="s">
        <v>366</v>
      </c>
      <c r="B141" s="87">
        <v>2</v>
      </c>
      <c r="C141" s="126">
        <v>0.0020410786645193774</v>
      </c>
      <c r="D141" s="87" t="s">
        <v>2731</v>
      </c>
      <c r="E141" s="87" t="b">
        <v>0</v>
      </c>
      <c r="F141" s="87" t="b">
        <v>0</v>
      </c>
      <c r="G141" s="87" t="b">
        <v>0</v>
      </c>
    </row>
    <row r="142" spans="1:7" ht="15">
      <c r="A142" s="87" t="s">
        <v>381</v>
      </c>
      <c r="B142" s="87">
        <v>2</v>
      </c>
      <c r="C142" s="126">
        <v>0.0020410786645193774</v>
      </c>
      <c r="D142" s="87" t="s">
        <v>2731</v>
      </c>
      <c r="E142" s="87" t="b">
        <v>0</v>
      </c>
      <c r="F142" s="87" t="b">
        <v>0</v>
      </c>
      <c r="G142" s="87" t="b">
        <v>0</v>
      </c>
    </row>
    <row r="143" spans="1:7" ht="15">
      <c r="A143" s="87" t="s">
        <v>2615</v>
      </c>
      <c r="B143" s="87">
        <v>2</v>
      </c>
      <c r="C143" s="126">
        <v>0.0020410786645193774</v>
      </c>
      <c r="D143" s="87" t="s">
        <v>2731</v>
      </c>
      <c r="E143" s="87" t="b">
        <v>1</v>
      </c>
      <c r="F143" s="87" t="b">
        <v>0</v>
      </c>
      <c r="G143" s="87" t="b">
        <v>0</v>
      </c>
    </row>
    <row r="144" spans="1:7" ht="15">
      <c r="A144" s="87" t="s">
        <v>2616</v>
      </c>
      <c r="B144" s="87">
        <v>2</v>
      </c>
      <c r="C144" s="126">
        <v>0.0020410786645193774</v>
      </c>
      <c r="D144" s="87" t="s">
        <v>2731</v>
      </c>
      <c r="E144" s="87" t="b">
        <v>0</v>
      </c>
      <c r="F144" s="87" t="b">
        <v>0</v>
      </c>
      <c r="G144" s="87" t="b">
        <v>0</v>
      </c>
    </row>
    <row r="145" spans="1:7" ht="15">
      <c r="A145" s="87" t="s">
        <v>2617</v>
      </c>
      <c r="B145" s="87">
        <v>2</v>
      </c>
      <c r="C145" s="126">
        <v>0.0020410786645193774</v>
      </c>
      <c r="D145" s="87" t="s">
        <v>2731</v>
      </c>
      <c r="E145" s="87" t="b">
        <v>0</v>
      </c>
      <c r="F145" s="87" t="b">
        <v>0</v>
      </c>
      <c r="G145" s="87" t="b">
        <v>0</v>
      </c>
    </row>
    <row r="146" spans="1:7" ht="15">
      <c r="A146" s="87" t="s">
        <v>2618</v>
      </c>
      <c r="B146" s="87">
        <v>2</v>
      </c>
      <c r="C146" s="126">
        <v>0.0020410786645193774</v>
      </c>
      <c r="D146" s="87" t="s">
        <v>2731</v>
      </c>
      <c r="E146" s="87" t="b">
        <v>0</v>
      </c>
      <c r="F146" s="87" t="b">
        <v>0</v>
      </c>
      <c r="G146" s="87" t="b">
        <v>0</v>
      </c>
    </row>
    <row r="147" spans="1:7" ht="15">
      <c r="A147" s="87" t="s">
        <v>2619</v>
      </c>
      <c r="B147" s="87">
        <v>2</v>
      </c>
      <c r="C147" s="126">
        <v>0.0020410786645193774</v>
      </c>
      <c r="D147" s="87" t="s">
        <v>2731</v>
      </c>
      <c r="E147" s="87" t="b">
        <v>0</v>
      </c>
      <c r="F147" s="87" t="b">
        <v>0</v>
      </c>
      <c r="G147" s="87" t="b">
        <v>0</v>
      </c>
    </row>
    <row r="148" spans="1:7" ht="15">
      <c r="A148" s="87" t="s">
        <v>294</v>
      </c>
      <c r="B148" s="87">
        <v>2</v>
      </c>
      <c r="C148" s="126">
        <v>0.0020410786645193774</v>
      </c>
      <c r="D148" s="87" t="s">
        <v>2731</v>
      </c>
      <c r="E148" s="87" t="b">
        <v>0</v>
      </c>
      <c r="F148" s="87" t="b">
        <v>0</v>
      </c>
      <c r="G148" s="87" t="b">
        <v>0</v>
      </c>
    </row>
    <row r="149" spans="1:7" ht="15">
      <c r="A149" s="87" t="s">
        <v>2620</v>
      </c>
      <c r="B149" s="87">
        <v>2</v>
      </c>
      <c r="C149" s="126">
        <v>0.0020410786645193774</v>
      </c>
      <c r="D149" s="87" t="s">
        <v>2731</v>
      </c>
      <c r="E149" s="87" t="b">
        <v>0</v>
      </c>
      <c r="F149" s="87" t="b">
        <v>0</v>
      </c>
      <c r="G149" s="87" t="b">
        <v>0</v>
      </c>
    </row>
    <row r="150" spans="1:7" ht="15">
      <c r="A150" s="87" t="s">
        <v>2621</v>
      </c>
      <c r="B150" s="87">
        <v>2</v>
      </c>
      <c r="C150" s="126">
        <v>0.0020410786645193774</v>
      </c>
      <c r="D150" s="87" t="s">
        <v>2731</v>
      </c>
      <c r="E150" s="87" t="b">
        <v>0</v>
      </c>
      <c r="F150" s="87" t="b">
        <v>0</v>
      </c>
      <c r="G150" s="87" t="b">
        <v>0</v>
      </c>
    </row>
    <row r="151" spans="1:7" ht="15">
      <c r="A151" s="87" t="s">
        <v>2622</v>
      </c>
      <c r="B151" s="87">
        <v>2</v>
      </c>
      <c r="C151" s="126">
        <v>0.0020410786645193774</v>
      </c>
      <c r="D151" s="87" t="s">
        <v>2731</v>
      </c>
      <c r="E151" s="87" t="b">
        <v>0</v>
      </c>
      <c r="F151" s="87" t="b">
        <v>0</v>
      </c>
      <c r="G151" s="87" t="b">
        <v>0</v>
      </c>
    </row>
    <row r="152" spans="1:7" ht="15">
      <c r="A152" s="87" t="s">
        <v>2623</v>
      </c>
      <c r="B152" s="87">
        <v>2</v>
      </c>
      <c r="C152" s="126">
        <v>0.0020410786645193774</v>
      </c>
      <c r="D152" s="87" t="s">
        <v>2731</v>
      </c>
      <c r="E152" s="87" t="b">
        <v>0</v>
      </c>
      <c r="F152" s="87" t="b">
        <v>0</v>
      </c>
      <c r="G152" s="87" t="b">
        <v>0</v>
      </c>
    </row>
    <row r="153" spans="1:7" ht="15">
      <c r="A153" s="87" t="s">
        <v>2624</v>
      </c>
      <c r="B153" s="87">
        <v>2</v>
      </c>
      <c r="C153" s="126">
        <v>0.0020410786645193774</v>
      </c>
      <c r="D153" s="87" t="s">
        <v>2731</v>
      </c>
      <c r="E153" s="87" t="b">
        <v>0</v>
      </c>
      <c r="F153" s="87" t="b">
        <v>0</v>
      </c>
      <c r="G153" s="87" t="b">
        <v>0</v>
      </c>
    </row>
    <row r="154" spans="1:7" ht="15">
      <c r="A154" s="87" t="s">
        <v>2625</v>
      </c>
      <c r="B154" s="87">
        <v>2</v>
      </c>
      <c r="C154" s="126">
        <v>0.002372975021370514</v>
      </c>
      <c r="D154" s="87" t="s">
        <v>2731</v>
      </c>
      <c r="E154" s="87" t="b">
        <v>0</v>
      </c>
      <c r="F154" s="87" t="b">
        <v>0</v>
      </c>
      <c r="G154" s="87" t="b">
        <v>0</v>
      </c>
    </row>
    <row r="155" spans="1:7" ht="15">
      <c r="A155" s="87" t="s">
        <v>292</v>
      </c>
      <c r="B155" s="87">
        <v>2</v>
      </c>
      <c r="C155" s="126">
        <v>0.0020410786645193774</v>
      </c>
      <c r="D155" s="87" t="s">
        <v>2731</v>
      </c>
      <c r="E155" s="87" t="b">
        <v>0</v>
      </c>
      <c r="F155" s="87" t="b">
        <v>0</v>
      </c>
      <c r="G155" s="87" t="b">
        <v>0</v>
      </c>
    </row>
    <row r="156" spans="1:7" ht="15">
      <c r="A156" s="87" t="s">
        <v>2626</v>
      </c>
      <c r="B156" s="87">
        <v>2</v>
      </c>
      <c r="C156" s="126">
        <v>0.0020410786645193774</v>
      </c>
      <c r="D156" s="87" t="s">
        <v>2731</v>
      </c>
      <c r="E156" s="87" t="b">
        <v>0</v>
      </c>
      <c r="F156" s="87" t="b">
        <v>0</v>
      </c>
      <c r="G156" s="87" t="b">
        <v>0</v>
      </c>
    </row>
    <row r="157" spans="1:7" ht="15">
      <c r="A157" s="87" t="s">
        <v>2627</v>
      </c>
      <c r="B157" s="87">
        <v>2</v>
      </c>
      <c r="C157" s="126">
        <v>0.0020410786645193774</v>
      </c>
      <c r="D157" s="87" t="s">
        <v>2731</v>
      </c>
      <c r="E157" s="87" t="b">
        <v>0</v>
      </c>
      <c r="F157" s="87" t="b">
        <v>1</v>
      </c>
      <c r="G157" s="87" t="b">
        <v>0</v>
      </c>
    </row>
    <row r="158" spans="1:7" ht="15">
      <c r="A158" s="87" t="s">
        <v>2628</v>
      </c>
      <c r="B158" s="87">
        <v>2</v>
      </c>
      <c r="C158" s="126">
        <v>0.0020410786645193774</v>
      </c>
      <c r="D158" s="87" t="s">
        <v>2731</v>
      </c>
      <c r="E158" s="87" t="b">
        <v>0</v>
      </c>
      <c r="F158" s="87" t="b">
        <v>0</v>
      </c>
      <c r="G158" s="87" t="b">
        <v>0</v>
      </c>
    </row>
    <row r="159" spans="1:7" ht="15">
      <c r="A159" s="87" t="s">
        <v>2629</v>
      </c>
      <c r="B159" s="87">
        <v>2</v>
      </c>
      <c r="C159" s="126">
        <v>0.0020410786645193774</v>
      </c>
      <c r="D159" s="87" t="s">
        <v>2731</v>
      </c>
      <c r="E159" s="87" t="b">
        <v>0</v>
      </c>
      <c r="F159" s="87" t="b">
        <v>0</v>
      </c>
      <c r="G159" s="87" t="b">
        <v>0</v>
      </c>
    </row>
    <row r="160" spans="1:7" ht="15">
      <c r="A160" s="87" t="s">
        <v>2630</v>
      </c>
      <c r="B160" s="87">
        <v>2</v>
      </c>
      <c r="C160" s="126">
        <v>0.0020410786645193774</v>
      </c>
      <c r="D160" s="87" t="s">
        <v>2731</v>
      </c>
      <c r="E160" s="87" t="b">
        <v>0</v>
      </c>
      <c r="F160" s="87" t="b">
        <v>0</v>
      </c>
      <c r="G160" s="87" t="b">
        <v>0</v>
      </c>
    </row>
    <row r="161" spans="1:7" ht="15">
      <c r="A161" s="87" t="s">
        <v>2631</v>
      </c>
      <c r="B161" s="87">
        <v>2</v>
      </c>
      <c r="C161" s="126">
        <v>0.0020410786645193774</v>
      </c>
      <c r="D161" s="87" t="s">
        <v>2731</v>
      </c>
      <c r="E161" s="87" t="b">
        <v>0</v>
      </c>
      <c r="F161" s="87" t="b">
        <v>0</v>
      </c>
      <c r="G161" s="87" t="b">
        <v>0</v>
      </c>
    </row>
    <row r="162" spans="1:7" ht="15">
      <c r="A162" s="87" t="s">
        <v>2632</v>
      </c>
      <c r="B162" s="87">
        <v>2</v>
      </c>
      <c r="C162" s="126">
        <v>0.0020410786645193774</v>
      </c>
      <c r="D162" s="87" t="s">
        <v>2731</v>
      </c>
      <c r="E162" s="87" t="b">
        <v>0</v>
      </c>
      <c r="F162" s="87" t="b">
        <v>0</v>
      </c>
      <c r="G162" s="87" t="b">
        <v>0</v>
      </c>
    </row>
    <row r="163" spans="1:7" ht="15">
      <c r="A163" s="87" t="s">
        <v>2633</v>
      </c>
      <c r="B163" s="87">
        <v>2</v>
      </c>
      <c r="C163" s="126">
        <v>0.0020410786645193774</v>
      </c>
      <c r="D163" s="87" t="s">
        <v>2731</v>
      </c>
      <c r="E163" s="87" t="b">
        <v>1</v>
      </c>
      <c r="F163" s="87" t="b">
        <v>0</v>
      </c>
      <c r="G163" s="87" t="b">
        <v>0</v>
      </c>
    </row>
    <row r="164" spans="1:7" ht="15">
      <c r="A164" s="87" t="s">
        <v>2634</v>
      </c>
      <c r="B164" s="87">
        <v>2</v>
      </c>
      <c r="C164" s="126">
        <v>0.0020410786645193774</v>
      </c>
      <c r="D164" s="87" t="s">
        <v>2731</v>
      </c>
      <c r="E164" s="87" t="b">
        <v>0</v>
      </c>
      <c r="F164" s="87" t="b">
        <v>0</v>
      </c>
      <c r="G164" s="87" t="b">
        <v>0</v>
      </c>
    </row>
    <row r="165" spans="1:7" ht="15">
      <c r="A165" s="87" t="s">
        <v>2635</v>
      </c>
      <c r="B165" s="87">
        <v>2</v>
      </c>
      <c r="C165" s="126">
        <v>0.002372975021370514</v>
      </c>
      <c r="D165" s="87" t="s">
        <v>2731</v>
      </c>
      <c r="E165" s="87" t="b">
        <v>0</v>
      </c>
      <c r="F165" s="87" t="b">
        <v>0</v>
      </c>
      <c r="G165" s="87" t="b">
        <v>0</v>
      </c>
    </row>
    <row r="166" spans="1:7" ht="15">
      <c r="A166" s="87" t="s">
        <v>2636</v>
      </c>
      <c r="B166" s="87">
        <v>2</v>
      </c>
      <c r="C166" s="126">
        <v>0.0020410786645193774</v>
      </c>
      <c r="D166" s="87" t="s">
        <v>2731</v>
      </c>
      <c r="E166" s="87" t="b">
        <v>0</v>
      </c>
      <c r="F166" s="87" t="b">
        <v>0</v>
      </c>
      <c r="G166" s="87" t="b">
        <v>0</v>
      </c>
    </row>
    <row r="167" spans="1:7" ht="15">
      <c r="A167" s="87" t="s">
        <v>2637</v>
      </c>
      <c r="B167" s="87">
        <v>2</v>
      </c>
      <c r="C167" s="126">
        <v>0.0020410786645193774</v>
      </c>
      <c r="D167" s="87" t="s">
        <v>2731</v>
      </c>
      <c r="E167" s="87" t="b">
        <v>0</v>
      </c>
      <c r="F167" s="87" t="b">
        <v>1</v>
      </c>
      <c r="G167" s="87" t="b">
        <v>0</v>
      </c>
    </row>
    <row r="168" spans="1:7" ht="15">
      <c r="A168" s="87" t="s">
        <v>2638</v>
      </c>
      <c r="B168" s="87">
        <v>2</v>
      </c>
      <c r="C168" s="126">
        <v>0.0020410786645193774</v>
      </c>
      <c r="D168" s="87" t="s">
        <v>2731</v>
      </c>
      <c r="E168" s="87" t="b">
        <v>0</v>
      </c>
      <c r="F168" s="87" t="b">
        <v>0</v>
      </c>
      <c r="G168" s="87" t="b">
        <v>0</v>
      </c>
    </row>
    <row r="169" spans="1:7" ht="15">
      <c r="A169" s="87" t="s">
        <v>2639</v>
      </c>
      <c r="B169" s="87">
        <v>2</v>
      </c>
      <c r="C169" s="126">
        <v>0.0020410786645193774</v>
      </c>
      <c r="D169" s="87" t="s">
        <v>2731</v>
      </c>
      <c r="E169" s="87" t="b">
        <v>0</v>
      </c>
      <c r="F169" s="87" t="b">
        <v>0</v>
      </c>
      <c r="G169" s="87" t="b">
        <v>0</v>
      </c>
    </row>
    <row r="170" spans="1:7" ht="15">
      <c r="A170" s="87" t="s">
        <v>2640</v>
      </c>
      <c r="B170" s="87">
        <v>2</v>
      </c>
      <c r="C170" s="126">
        <v>0.0020410786645193774</v>
      </c>
      <c r="D170" s="87" t="s">
        <v>2731</v>
      </c>
      <c r="E170" s="87" t="b">
        <v>0</v>
      </c>
      <c r="F170" s="87" t="b">
        <v>0</v>
      </c>
      <c r="G170" s="87" t="b">
        <v>0</v>
      </c>
    </row>
    <row r="171" spans="1:7" ht="15">
      <c r="A171" s="87" t="s">
        <v>2641</v>
      </c>
      <c r="B171" s="87">
        <v>2</v>
      </c>
      <c r="C171" s="126">
        <v>0.0020410786645193774</v>
      </c>
      <c r="D171" s="87" t="s">
        <v>2731</v>
      </c>
      <c r="E171" s="87" t="b">
        <v>0</v>
      </c>
      <c r="F171" s="87" t="b">
        <v>1</v>
      </c>
      <c r="G171" s="87" t="b">
        <v>0</v>
      </c>
    </row>
    <row r="172" spans="1:7" ht="15">
      <c r="A172" s="87" t="s">
        <v>2642</v>
      </c>
      <c r="B172" s="87">
        <v>2</v>
      </c>
      <c r="C172" s="126">
        <v>0.002372975021370514</v>
      </c>
      <c r="D172" s="87" t="s">
        <v>2731</v>
      </c>
      <c r="E172" s="87" t="b">
        <v>0</v>
      </c>
      <c r="F172" s="87" t="b">
        <v>0</v>
      </c>
      <c r="G172" s="87" t="b">
        <v>0</v>
      </c>
    </row>
    <row r="173" spans="1:7" ht="15">
      <c r="A173" s="87" t="s">
        <v>2643</v>
      </c>
      <c r="B173" s="87">
        <v>2</v>
      </c>
      <c r="C173" s="126">
        <v>0.0020410786645193774</v>
      </c>
      <c r="D173" s="87" t="s">
        <v>2731</v>
      </c>
      <c r="E173" s="87" t="b">
        <v>0</v>
      </c>
      <c r="F173" s="87" t="b">
        <v>0</v>
      </c>
      <c r="G173" s="87" t="b">
        <v>0</v>
      </c>
    </row>
    <row r="174" spans="1:7" ht="15">
      <c r="A174" s="87" t="s">
        <v>2644</v>
      </c>
      <c r="B174" s="87">
        <v>2</v>
      </c>
      <c r="C174" s="126">
        <v>0.0020410786645193774</v>
      </c>
      <c r="D174" s="87" t="s">
        <v>2731</v>
      </c>
      <c r="E174" s="87" t="b">
        <v>0</v>
      </c>
      <c r="F174" s="87" t="b">
        <v>0</v>
      </c>
      <c r="G174" s="87" t="b">
        <v>0</v>
      </c>
    </row>
    <row r="175" spans="1:7" ht="15">
      <c r="A175" s="87" t="s">
        <v>2645</v>
      </c>
      <c r="B175" s="87">
        <v>2</v>
      </c>
      <c r="C175" s="126">
        <v>0.0020410786645193774</v>
      </c>
      <c r="D175" s="87" t="s">
        <v>2731</v>
      </c>
      <c r="E175" s="87" t="b">
        <v>0</v>
      </c>
      <c r="F175" s="87" t="b">
        <v>0</v>
      </c>
      <c r="G175" s="87" t="b">
        <v>0</v>
      </c>
    </row>
    <row r="176" spans="1:7" ht="15">
      <c r="A176" s="87" t="s">
        <v>2646</v>
      </c>
      <c r="B176" s="87">
        <v>2</v>
      </c>
      <c r="C176" s="126">
        <v>0.0020410786645193774</v>
      </c>
      <c r="D176" s="87" t="s">
        <v>2731</v>
      </c>
      <c r="E176" s="87" t="b">
        <v>0</v>
      </c>
      <c r="F176" s="87" t="b">
        <v>0</v>
      </c>
      <c r="G176" s="87" t="b">
        <v>0</v>
      </c>
    </row>
    <row r="177" spans="1:7" ht="15">
      <c r="A177" s="87" t="s">
        <v>2647</v>
      </c>
      <c r="B177" s="87">
        <v>2</v>
      </c>
      <c r="C177" s="126">
        <v>0.0020410786645193774</v>
      </c>
      <c r="D177" s="87" t="s">
        <v>2731</v>
      </c>
      <c r="E177" s="87" t="b">
        <v>0</v>
      </c>
      <c r="F177" s="87" t="b">
        <v>0</v>
      </c>
      <c r="G177" s="87" t="b">
        <v>0</v>
      </c>
    </row>
    <row r="178" spans="1:7" ht="15">
      <c r="A178" s="87" t="s">
        <v>2648</v>
      </c>
      <c r="B178" s="87">
        <v>2</v>
      </c>
      <c r="C178" s="126">
        <v>0.0020410786645193774</v>
      </c>
      <c r="D178" s="87" t="s">
        <v>2731</v>
      </c>
      <c r="E178" s="87" t="b">
        <v>0</v>
      </c>
      <c r="F178" s="87" t="b">
        <v>0</v>
      </c>
      <c r="G178" s="87" t="b">
        <v>0</v>
      </c>
    </row>
    <row r="179" spans="1:7" ht="15">
      <c r="A179" s="87" t="s">
        <v>2649</v>
      </c>
      <c r="B179" s="87">
        <v>2</v>
      </c>
      <c r="C179" s="126">
        <v>0.0020410786645193774</v>
      </c>
      <c r="D179" s="87" t="s">
        <v>2731</v>
      </c>
      <c r="E179" s="87" t="b">
        <v>0</v>
      </c>
      <c r="F179" s="87" t="b">
        <v>0</v>
      </c>
      <c r="G179" s="87" t="b">
        <v>0</v>
      </c>
    </row>
    <row r="180" spans="1:7" ht="15">
      <c r="A180" s="87" t="s">
        <v>2650</v>
      </c>
      <c r="B180" s="87">
        <v>2</v>
      </c>
      <c r="C180" s="126">
        <v>0.0020410786645193774</v>
      </c>
      <c r="D180" s="87" t="s">
        <v>2731</v>
      </c>
      <c r="E180" s="87" t="b">
        <v>0</v>
      </c>
      <c r="F180" s="87" t="b">
        <v>0</v>
      </c>
      <c r="G180" s="87" t="b">
        <v>0</v>
      </c>
    </row>
    <row r="181" spans="1:7" ht="15">
      <c r="A181" s="87" t="s">
        <v>2651</v>
      </c>
      <c r="B181" s="87">
        <v>2</v>
      </c>
      <c r="C181" s="126">
        <v>0.0020410786645193774</v>
      </c>
      <c r="D181" s="87" t="s">
        <v>2731</v>
      </c>
      <c r="E181" s="87" t="b">
        <v>0</v>
      </c>
      <c r="F181" s="87" t="b">
        <v>0</v>
      </c>
      <c r="G181" s="87" t="b">
        <v>0</v>
      </c>
    </row>
    <row r="182" spans="1:7" ht="15">
      <c r="A182" s="87" t="s">
        <v>2652</v>
      </c>
      <c r="B182" s="87">
        <v>2</v>
      </c>
      <c r="C182" s="126">
        <v>0.0020410786645193774</v>
      </c>
      <c r="D182" s="87" t="s">
        <v>2731</v>
      </c>
      <c r="E182" s="87" t="b">
        <v>1</v>
      </c>
      <c r="F182" s="87" t="b">
        <v>0</v>
      </c>
      <c r="G182" s="87" t="b">
        <v>0</v>
      </c>
    </row>
    <row r="183" spans="1:7" ht="15">
      <c r="A183" s="87" t="s">
        <v>2653</v>
      </c>
      <c r="B183" s="87">
        <v>2</v>
      </c>
      <c r="C183" s="126">
        <v>0.0020410786645193774</v>
      </c>
      <c r="D183" s="87" t="s">
        <v>2731</v>
      </c>
      <c r="E183" s="87" t="b">
        <v>0</v>
      </c>
      <c r="F183" s="87" t="b">
        <v>0</v>
      </c>
      <c r="G183" s="87" t="b">
        <v>0</v>
      </c>
    </row>
    <row r="184" spans="1:7" ht="15">
      <c r="A184" s="87" t="s">
        <v>403</v>
      </c>
      <c r="B184" s="87">
        <v>2</v>
      </c>
      <c r="C184" s="126">
        <v>0.0020410786645193774</v>
      </c>
      <c r="D184" s="87" t="s">
        <v>2731</v>
      </c>
      <c r="E184" s="87" t="b">
        <v>0</v>
      </c>
      <c r="F184" s="87" t="b">
        <v>0</v>
      </c>
      <c r="G184" s="87" t="b">
        <v>0</v>
      </c>
    </row>
    <row r="185" spans="1:7" ht="15">
      <c r="A185" s="87" t="s">
        <v>2654</v>
      </c>
      <c r="B185" s="87">
        <v>2</v>
      </c>
      <c r="C185" s="126">
        <v>0.0020410786645193774</v>
      </c>
      <c r="D185" s="87" t="s">
        <v>2731</v>
      </c>
      <c r="E185" s="87" t="b">
        <v>1</v>
      </c>
      <c r="F185" s="87" t="b">
        <v>0</v>
      </c>
      <c r="G185" s="87" t="b">
        <v>0</v>
      </c>
    </row>
    <row r="186" spans="1:7" ht="15">
      <c r="A186" s="87" t="s">
        <v>2655</v>
      </c>
      <c r="B186" s="87">
        <v>2</v>
      </c>
      <c r="C186" s="126">
        <v>0.0020410786645193774</v>
      </c>
      <c r="D186" s="87" t="s">
        <v>2731</v>
      </c>
      <c r="E186" s="87" t="b">
        <v>0</v>
      </c>
      <c r="F186" s="87" t="b">
        <v>0</v>
      </c>
      <c r="G186" s="87" t="b">
        <v>0</v>
      </c>
    </row>
    <row r="187" spans="1:7" ht="15">
      <c r="A187" s="87" t="s">
        <v>2656</v>
      </c>
      <c r="B187" s="87">
        <v>2</v>
      </c>
      <c r="C187" s="126">
        <v>0.0020410786645193774</v>
      </c>
      <c r="D187" s="87" t="s">
        <v>2731</v>
      </c>
      <c r="E187" s="87" t="b">
        <v>0</v>
      </c>
      <c r="F187" s="87" t="b">
        <v>0</v>
      </c>
      <c r="G187" s="87" t="b">
        <v>0</v>
      </c>
    </row>
    <row r="188" spans="1:7" ht="15">
      <c r="A188" s="87" t="s">
        <v>2657</v>
      </c>
      <c r="B188" s="87">
        <v>2</v>
      </c>
      <c r="C188" s="126">
        <v>0.0020410786645193774</v>
      </c>
      <c r="D188" s="87" t="s">
        <v>2731</v>
      </c>
      <c r="E188" s="87" t="b">
        <v>0</v>
      </c>
      <c r="F188" s="87" t="b">
        <v>0</v>
      </c>
      <c r="G188" s="87" t="b">
        <v>0</v>
      </c>
    </row>
    <row r="189" spans="1:7" ht="15">
      <c r="A189" s="87" t="s">
        <v>2658</v>
      </c>
      <c r="B189" s="87">
        <v>2</v>
      </c>
      <c r="C189" s="126">
        <v>0.0020410786645193774</v>
      </c>
      <c r="D189" s="87" t="s">
        <v>2731</v>
      </c>
      <c r="E189" s="87" t="b">
        <v>0</v>
      </c>
      <c r="F189" s="87" t="b">
        <v>0</v>
      </c>
      <c r="G189" s="87" t="b">
        <v>0</v>
      </c>
    </row>
    <row r="190" spans="1:7" ht="15">
      <c r="A190" s="87" t="s">
        <v>2659</v>
      </c>
      <c r="B190" s="87">
        <v>2</v>
      </c>
      <c r="C190" s="126">
        <v>0.0020410786645193774</v>
      </c>
      <c r="D190" s="87" t="s">
        <v>2731</v>
      </c>
      <c r="E190" s="87" t="b">
        <v>0</v>
      </c>
      <c r="F190" s="87" t="b">
        <v>0</v>
      </c>
      <c r="G190" s="87" t="b">
        <v>0</v>
      </c>
    </row>
    <row r="191" spans="1:7" ht="15">
      <c r="A191" s="87" t="s">
        <v>2660</v>
      </c>
      <c r="B191" s="87">
        <v>2</v>
      </c>
      <c r="C191" s="126">
        <v>0.0020410786645193774</v>
      </c>
      <c r="D191" s="87" t="s">
        <v>2731</v>
      </c>
      <c r="E191" s="87" t="b">
        <v>0</v>
      </c>
      <c r="F191" s="87" t="b">
        <v>0</v>
      </c>
      <c r="G191" s="87" t="b">
        <v>0</v>
      </c>
    </row>
    <row r="192" spans="1:7" ht="15">
      <c r="A192" s="87" t="s">
        <v>2661</v>
      </c>
      <c r="B192" s="87">
        <v>2</v>
      </c>
      <c r="C192" s="126">
        <v>0.002372975021370514</v>
      </c>
      <c r="D192" s="87" t="s">
        <v>2731</v>
      </c>
      <c r="E192" s="87" t="b">
        <v>0</v>
      </c>
      <c r="F192" s="87" t="b">
        <v>0</v>
      </c>
      <c r="G192" s="87" t="b">
        <v>0</v>
      </c>
    </row>
    <row r="193" spans="1:7" ht="15">
      <c r="A193" s="87" t="s">
        <v>2662</v>
      </c>
      <c r="B193" s="87">
        <v>2</v>
      </c>
      <c r="C193" s="126">
        <v>0.0020410786645193774</v>
      </c>
      <c r="D193" s="87" t="s">
        <v>2731</v>
      </c>
      <c r="E193" s="87" t="b">
        <v>1</v>
      </c>
      <c r="F193" s="87" t="b">
        <v>0</v>
      </c>
      <c r="G193" s="87" t="b">
        <v>0</v>
      </c>
    </row>
    <row r="194" spans="1:7" ht="15">
      <c r="A194" s="87" t="s">
        <v>2663</v>
      </c>
      <c r="B194" s="87">
        <v>2</v>
      </c>
      <c r="C194" s="126">
        <v>0.0020410786645193774</v>
      </c>
      <c r="D194" s="87" t="s">
        <v>2731</v>
      </c>
      <c r="E194" s="87" t="b">
        <v>0</v>
      </c>
      <c r="F194" s="87" t="b">
        <v>0</v>
      </c>
      <c r="G194" s="87" t="b">
        <v>0</v>
      </c>
    </row>
    <row r="195" spans="1:7" ht="15">
      <c r="A195" s="87" t="s">
        <v>2664</v>
      </c>
      <c r="B195" s="87">
        <v>2</v>
      </c>
      <c r="C195" s="126">
        <v>0.0020410786645193774</v>
      </c>
      <c r="D195" s="87" t="s">
        <v>2731</v>
      </c>
      <c r="E195" s="87" t="b">
        <v>0</v>
      </c>
      <c r="F195" s="87" t="b">
        <v>1</v>
      </c>
      <c r="G195" s="87" t="b">
        <v>0</v>
      </c>
    </row>
    <row r="196" spans="1:7" ht="15">
      <c r="A196" s="87" t="s">
        <v>2665</v>
      </c>
      <c r="B196" s="87">
        <v>2</v>
      </c>
      <c r="C196" s="126">
        <v>0.0020410786645193774</v>
      </c>
      <c r="D196" s="87" t="s">
        <v>2731</v>
      </c>
      <c r="E196" s="87" t="b">
        <v>0</v>
      </c>
      <c r="F196" s="87" t="b">
        <v>0</v>
      </c>
      <c r="G196" s="87" t="b">
        <v>0</v>
      </c>
    </row>
    <row r="197" spans="1:7" ht="15">
      <c r="A197" s="87" t="s">
        <v>2666</v>
      </c>
      <c r="B197" s="87">
        <v>2</v>
      </c>
      <c r="C197" s="126">
        <v>0.002372975021370514</v>
      </c>
      <c r="D197" s="87" t="s">
        <v>2731</v>
      </c>
      <c r="E197" s="87" t="b">
        <v>0</v>
      </c>
      <c r="F197" s="87" t="b">
        <v>0</v>
      </c>
      <c r="G197" s="87" t="b">
        <v>0</v>
      </c>
    </row>
    <row r="198" spans="1:7" ht="15">
      <c r="A198" s="87" t="s">
        <v>2667</v>
      </c>
      <c r="B198" s="87">
        <v>2</v>
      </c>
      <c r="C198" s="126">
        <v>0.0020410786645193774</v>
      </c>
      <c r="D198" s="87" t="s">
        <v>2731</v>
      </c>
      <c r="E198" s="87" t="b">
        <v>0</v>
      </c>
      <c r="F198" s="87" t="b">
        <v>0</v>
      </c>
      <c r="G198" s="87" t="b">
        <v>0</v>
      </c>
    </row>
    <row r="199" spans="1:7" ht="15">
      <c r="A199" s="87" t="s">
        <v>2668</v>
      </c>
      <c r="B199" s="87">
        <v>2</v>
      </c>
      <c r="C199" s="126">
        <v>0.0020410786645193774</v>
      </c>
      <c r="D199" s="87" t="s">
        <v>2731</v>
      </c>
      <c r="E199" s="87" t="b">
        <v>1</v>
      </c>
      <c r="F199" s="87" t="b">
        <v>0</v>
      </c>
      <c r="G199" s="87" t="b">
        <v>0</v>
      </c>
    </row>
    <row r="200" spans="1:7" ht="15">
      <c r="A200" s="87" t="s">
        <v>2669</v>
      </c>
      <c r="B200" s="87">
        <v>2</v>
      </c>
      <c r="C200" s="126">
        <v>0.002372975021370514</v>
      </c>
      <c r="D200" s="87" t="s">
        <v>2731</v>
      </c>
      <c r="E200" s="87" t="b">
        <v>0</v>
      </c>
      <c r="F200" s="87" t="b">
        <v>0</v>
      </c>
      <c r="G200" s="87" t="b">
        <v>0</v>
      </c>
    </row>
    <row r="201" spans="1:7" ht="15">
      <c r="A201" s="87" t="s">
        <v>2670</v>
      </c>
      <c r="B201" s="87">
        <v>2</v>
      </c>
      <c r="C201" s="126">
        <v>0.0020410786645193774</v>
      </c>
      <c r="D201" s="87" t="s">
        <v>2731</v>
      </c>
      <c r="E201" s="87" t="b">
        <v>0</v>
      </c>
      <c r="F201" s="87" t="b">
        <v>0</v>
      </c>
      <c r="G201" s="87" t="b">
        <v>0</v>
      </c>
    </row>
    <row r="202" spans="1:7" ht="15">
      <c r="A202" s="87" t="s">
        <v>2671</v>
      </c>
      <c r="B202" s="87">
        <v>2</v>
      </c>
      <c r="C202" s="126">
        <v>0.0020410786645193774</v>
      </c>
      <c r="D202" s="87" t="s">
        <v>2731</v>
      </c>
      <c r="E202" s="87" t="b">
        <v>0</v>
      </c>
      <c r="F202" s="87" t="b">
        <v>0</v>
      </c>
      <c r="G202" s="87" t="b">
        <v>0</v>
      </c>
    </row>
    <row r="203" spans="1:7" ht="15">
      <c r="A203" s="87" t="s">
        <v>2672</v>
      </c>
      <c r="B203" s="87">
        <v>2</v>
      </c>
      <c r="C203" s="126">
        <v>0.0020410786645193774</v>
      </c>
      <c r="D203" s="87" t="s">
        <v>2731</v>
      </c>
      <c r="E203" s="87" t="b">
        <v>0</v>
      </c>
      <c r="F203" s="87" t="b">
        <v>0</v>
      </c>
      <c r="G203" s="87" t="b">
        <v>0</v>
      </c>
    </row>
    <row r="204" spans="1:7" ht="15">
      <c r="A204" s="87" t="s">
        <v>2673</v>
      </c>
      <c r="B204" s="87">
        <v>2</v>
      </c>
      <c r="C204" s="126">
        <v>0.0020410786645193774</v>
      </c>
      <c r="D204" s="87" t="s">
        <v>2731</v>
      </c>
      <c r="E204" s="87" t="b">
        <v>1</v>
      </c>
      <c r="F204" s="87" t="b">
        <v>0</v>
      </c>
      <c r="G204" s="87" t="b">
        <v>0</v>
      </c>
    </row>
    <row r="205" spans="1:7" ht="15">
      <c r="A205" s="87" t="s">
        <v>2674</v>
      </c>
      <c r="B205" s="87">
        <v>2</v>
      </c>
      <c r="C205" s="126">
        <v>0.0020410786645193774</v>
      </c>
      <c r="D205" s="87" t="s">
        <v>2731</v>
      </c>
      <c r="E205" s="87" t="b">
        <v>0</v>
      </c>
      <c r="F205" s="87" t="b">
        <v>0</v>
      </c>
      <c r="G205" s="87" t="b">
        <v>0</v>
      </c>
    </row>
    <row r="206" spans="1:7" ht="15">
      <c r="A206" s="87" t="s">
        <v>2675</v>
      </c>
      <c r="B206" s="87">
        <v>2</v>
      </c>
      <c r="C206" s="126">
        <v>0.0020410786645193774</v>
      </c>
      <c r="D206" s="87" t="s">
        <v>2731</v>
      </c>
      <c r="E206" s="87" t="b">
        <v>0</v>
      </c>
      <c r="F206" s="87" t="b">
        <v>0</v>
      </c>
      <c r="G206" s="87" t="b">
        <v>0</v>
      </c>
    </row>
    <row r="207" spans="1:7" ht="15">
      <c r="A207" s="87" t="s">
        <v>2676</v>
      </c>
      <c r="B207" s="87">
        <v>2</v>
      </c>
      <c r="C207" s="126">
        <v>0.0020410786645193774</v>
      </c>
      <c r="D207" s="87" t="s">
        <v>2731</v>
      </c>
      <c r="E207" s="87" t="b">
        <v>0</v>
      </c>
      <c r="F207" s="87" t="b">
        <v>0</v>
      </c>
      <c r="G207" s="87" t="b">
        <v>0</v>
      </c>
    </row>
    <row r="208" spans="1:7" ht="15">
      <c r="A208" s="87" t="s">
        <v>2677</v>
      </c>
      <c r="B208" s="87">
        <v>2</v>
      </c>
      <c r="C208" s="126">
        <v>0.0020410786645193774</v>
      </c>
      <c r="D208" s="87" t="s">
        <v>2731</v>
      </c>
      <c r="E208" s="87" t="b">
        <v>0</v>
      </c>
      <c r="F208" s="87" t="b">
        <v>0</v>
      </c>
      <c r="G208" s="87" t="b">
        <v>0</v>
      </c>
    </row>
    <row r="209" spans="1:7" ht="15">
      <c r="A209" s="87" t="s">
        <v>2678</v>
      </c>
      <c r="B209" s="87">
        <v>2</v>
      </c>
      <c r="C209" s="126">
        <v>0.0020410786645193774</v>
      </c>
      <c r="D209" s="87" t="s">
        <v>2731</v>
      </c>
      <c r="E209" s="87" t="b">
        <v>0</v>
      </c>
      <c r="F209" s="87" t="b">
        <v>0</v>
      </c>
      <c r="G209" s="87" t="b">
        <v>0</v>
      </c>
    </row>
    <row r="210" spans="1:7" ht="15">
      <c r="A210" s="87" t="s">
        <v>2679</v>
      </c>
      <c r="B210" s="87">
        <v>2</v>
      </c>
      <c r="C210" s="126">
        <v>0.0020410786645193774</v>
      </c>
      <c r="D210" s="87" t="s">
        <v>2731</v>
      </c>
      <c r="E210" s="87" t="b">
        <v>0</v>
      </c>
      <c r="F210" s="87" t="b">
        <v>0</v>
      </c>
      <c r="G210" s="87" t="b">
        <v>0</v>
      </c>
    </row>
    <row r="211" spans="1:7" ht="15">
      <c r="A211" s="87" t="s">
        <v>2680</v>
      </c>
      <c r="B211" s="87">
        <v>2</v>
      </c>
      <c r="C211" s="126">
        <v>0.0020410786645193774</v>
      </c>
      <c r="D211" s="87" t="s">
        <v>2731</v>
      </c>
      <c r="E211" s="87" t="b">
        <v>0</v>
      </c>
      <c r="F211" s="87" t="b">
        <v>0</v>
      </c>
      <c r="G211" s="87" t="b">
        <v>0</v>
      </c>
    </row>
    <row r="212" spans="1:7" ht="15">
      <c r="A212" s="87" t="s">
        <v>2681</v>
      </c>
      <c r="B212" s="87">
        <v>2</v>
      </c>
      <c r="C212" s="126">
        <v>0.0020410786645193774</v>
      </c>
      <c r="D212" s="87" t="s">
        <v>2731</v>
      </c>
      <c r="E212" s="87" t="b">
        <v>0</v>
      </c>
      <c r="F212" s="87" t="b">
        <v>0</v>
      </c>
      <c r="G212" s="87" t="b">
        <v>0</v>
      </c>
    </row>
    <row r="213" spans="1:7" ht="15">
      <c r="A213" s="87" t="s">
        <v>2682</v>
      </c>
      <c r="B213" s="87">
        <v>2</v>
      </c>
      <c r="C213" s="126">
        <v>0.0020410786645193774</v>
      </c>
      <c r="D213" s="87" t="s">
        <v>2731</v>
      </c>
      <c r="E213" s="87" t="b">
        <v>0</v>
      </c>
      <c r="F213" s="87" t="b">
        <v>0</v>
      </c>
      <c r="G213" s="87" t="b">
        <v>0</v>
      </c>
    </row>
    <row r="214" spans="1:7" ht="15">
      <c r="A214" s="87" t="s">
        <v>2683</v>
      </c>
      <c r="B214" s="87">
        <v>2</v>
      </c>
      <c r="C214" s="126">
        <v>0.0020410786645193774</v>
      </c>
      <c r="D214" s="87" t="s">
        <v>2731</v>
      </c>
      <c r="E214" s="87" t="b">
        <v>0</v>
      </c>
      <c r="F214" s="87" t="b">
        <v>0</v>
      </c>
      <c r="G214" s="87" t="b">
        <v>0</v>
      </c>
    </row>
    <row r="215" spans="1:7" ht="15">
      <c r="A215" s="87" t="s">
        <v>2684</v>
      </c>
      <c r="B215" s="87">
        <v>2</v>
      </c>
      <c r="C215" s="126">
        <v>0.002372975021370514</v>
      </c>
      <c r="D215" s="87" t="s">
        <v>2731</v>
      </c>
      <c r="E215" s="87" t="b">
        <v>0</v>
      </c>
      <c r="F215" s="87" t="b">
        <v>1</v>
      </c>
      <c r="G215" s="87" t="b">
        <v>0</v>
      </c>
    </row>
    <row r="216" spans="1:7" ht="15">
      <c r="A216" s="87" t="s">
        <v>2685</v>
      </c>
      <c r="B216" s="87">
        <v>2</v>
      </c>
      <c r="C216" s="126">
        <v>0.0020410786645193774</v>
      </c>
      <c r="D216" s="87" t="s">
        <v>2731</v>
      </c>
      <c r="E216" s="87" t="b">
        <v>0</v>
      </c>
      <c r="F216" s="87" t="b">
        <v>0</v>
      </c>
      <c r="G216" s="87" t="b">
        <v>0</v>
      </c>
    </row>
    <row r="217" spans="1:7" ht="15">
      <c r="A217" s="87" t="s">
        <v>2686</v>
      </c>
      <c r="B217" s="87">
        <v>2</v>
      </c>
      <c r="C217" s="126">
        <v>0.0020410786645193774</v>
      </c>
      <c r="D217" s="87" t="s">
        <v>2731</v>
      </c>
      <c r="E217" s="87" t="b">
        <v>0</v>
      </c>
      <c r="F217" s="87" t="b">
        <v>0</v>
      </c>
      <c r="G217" s="87" t="b">
        <v>0</v>
      </c>
    </row>
    <row r="218" spans="1:7" ht="15">
      <c r="A218" s="87" t="s">
        <v>2687</v>
      </c>
      <c r="B218" s="87">
        <v>2</v>
      </c>
      <c r="C218" s="126">
        <v>0.0020410786645193774</v>
      </c>
      <c r="D218" s="87" t="s">
        <v>2731</v>
      </c>
      <c r="E218" s="87" t="b">
        <v>0</v>
      </c>
      <c r="F218" s="87" t="b">
        <v>0</v>
      </c>
      <c r="G218" s="87" t="b">
        <v>0</v>
      </c>
    </row>
    <row r="219" spans="1:7" ht="15">
      <c r="A219" s="87" t="s">
        <v>2688</v>
      </c>
      <c r="B219" s="87">
        <v>2</v>
      </c>
      <c r="C219" s="126">
        <v>0.0020410786645193774</v>
      </c>
      <c r="D219" s="87" t="s">
        <v>2731</v>
      </c>
      <c r="E219" s="87" t="b">
        <v>0</v>
      </c>
      <c r="F219" s="87" t="b">
        <v>0</v>
      </c>
      <c r="G219" s="87" t="b">
        <v>0</v>
      </c>
    </row>
    <row r="220" spans="1:7" ht="15">
      <c r="A220" s="87" t="s">
        <v>2689</v>
      </c>
      <c r="B220" s="87">
        <v>2</v>
      </c>
      <c r="C220" s="126">
        <v>0.0020410786645193774</v>
      </c>
      <c r="D220" s="87" t="s">
        <v>2731</v>
      </c>
      <c r="E220" s="87" t="b">
        <v>0</v>
      </c>
      <c r="F220" s="87" t="b">
        <v>0</v>
      </c>
      <c r="G220" s="87" t="b">
        <v>0</v>
      </c>
    </row>
    <row r="221" spans="1:7" ht="15">
      <c r="A221" s="87" t="s">
        <v>2690</v>
      </c>
      <c r="B221" s="87">
        <v>2</v>
      </c>
      <c r="C221" s="126">
        <v>0.0020410786645193774</v>
      </c>
      <c r="D221" s="87" t="s">
        <v>2731</v>
      </c>
      <c r="E221" s="87" t="b">
        <v>0</v>
      </c>
      <c r="F221" s="87" t="b">
        <v>0</v>
      </c>
      <c r="G221" s="87" t="b">
        <v>0</v>
      </c>
    </row>
    <row r="222" spans="1:7" ht="15">
      <c r="A222" s="87" t="s">
        <v>2691</v>
      </c>
      <c r="B222" s="87">
        <v>2</v>
      </c>
      <c r="C222" s="126">
        <v>0.0020410786645193774</v>
      </c>
      <c r="D222" s="87" t="s">
        <v>2731</v>
      </c>
      <c r="E222" s="87" t="b">
        <v>1</v>
      </c>
      <c r="F222" s="87" t="b">
        <v>0</v>
      </c>
      <c r="G222" s="87" t="b">
        <v>0</v>
      </c>
    </row>
    <row r="223" spans="1:7" ht="15">
      <c r="A223" s="87" t="s">
        <v>2692</v>
      </c>
      <c r="B223" s="87">
        <v>2</v>
      </c>
      <c r="C223" s="126">
        <v>0.002372975021370514</v>
      </c>
      <c r="D223" s="87" t="s">
        <v>2731</v>
      </c>
      <c r="E223" s="87" t="b">
        <v>0</v>
      </c>
      <c r="F223" s="87" t="b">
        <v>0</v>
      </c>
      <c r="G223" s="87" t="b">
        <v>0</v>
      </c>
    </row>
    <row r="224" spans="1:7" ht="15">
      <c r="A224" s="87" t="s">
        <v>2693</v>
      </c>
      <c r="B224" s="87">
        <v>2</v>
      </c>
      <c r="C224" s="126">
        <v>0.0020410786645193774</v>
      </c>
      <c r="D224" s="87" t="s">
        <v>2731</v>
      </c>
      <c r="E224" s="87" t="b">
        <v>0</v>
      </c>
      <c r="F224" s="87" t="b">
        <v>0</v>
      </c>
      <c r="G224" s="87" t="b">
        <v>0</v>
      </c>
    </row>
    <row r="225" spans="1:7" ht="15">
      <c r="A225" s="87" t="s">
        <v>2694</v>
      </c>
      <c r="B225" s="87">
        <v>2</v>
      </c>
      <c r="C225" s="126">
        <v>0.0020410786645193774</v>
      </c>
      <c r="D225" s="87" t="s">
        <v>2731</v>
      </c>
      <c r="E225" s="87" t="b">
        <v>0</v>
      </c>
      <c r="F225" s="87" t="b">
        <v>0</v>
      </c>
      <c r="G225" s="87" t="b">
        <v>0</v>
      </c>
    </row>
    <row r="226" spans="1:7" ht="15">
      <c r="A226" s="87" t="s">
        <v>2695</v>
      </c>
      <c r="B226" s="87">
        <v>2</v>
      </c>
      <c r="C226" s="126">
        <v>0.0020410786645193774</v>
      </c>
      <c r="D226" s="87" t="s">
        <v>2731</v>
      </c>
      <c r="E226" s="87" t="b">
        <v>0</v>
      </c>
      <c r="F226" s="87" t="b">
        <v>0</v>
      </c>
      <c r="G226" s="87" t="b">
        <v>0</v>
      </c>
    </row>
    <row r="227" spans="1:7" ht="15">
      <c r="A227" s="87" t="s">
        <v>2696</v>
      </c>
      <c r="B227" s="87">
        <v>2</v>
      </c>
      <c r="C227" s="126">
        <v>0.0020410786645193774</v>
      </c>
      <c r="D227" s="87" t="s">
        <v>2731</v>
      </c>
      <c r="E227" s="87" t="b">
        <v>0</v>
      </c>
      <c r="F227" s="87" t="b">
        <v>0</v>
      </c>
      <c r="G227" s="87" t="b">
        <v>0</v>
      </c>
    </row>
    <row r="228" spans="1:7" ht="15">
      <c r="A228" s="87" t="s">
        <v>2697</v>
      </c>
      <c r="B228" s="87">
        <v>2</v>
      </c>
      <c r="C228" s="126">
        <v>0.0020410786645193774</v>
      </c>
      <c r="D228" s="87" t="s">
        <v>2731</v>
      </c>
      <c r="E228" s="87" t="b">
        <v>0</v>
      </c>
      <c r="F228" s="87" t="b">
        <v>0</v>
      </c>
      <c r="G228" s="87" t="b">
        <v>0</v>
      </c>
    </row>
    <row r="229" spans="1:7" ht="15">
      <c r="A229" s="87" t="s">
        <v>2698</v>
      </c>
      <c r="B229" s="87">
        <v>2</v>
      </c>
      <c r="C229" s="126">
        <v>0.0020410786645193774</v>
      </c>
      <c r="D229" s="87" t="s">
        <v>2731</v>
      </c>
      <c r="E229" s="87" t="b">
        <v>0</v>
      </c>
      <c r="F229" s="87" t="b">
        <v>0</v>
      </c>
      <c r="G229" s="87" t="b">
        <v>0</v>
      </c>
    </row>
    <row r="230" spans="1:7" ht="15">
      <c r="A230" s="87" t="s">
        <v>2699</v>
      </c>
      <c r="B230" s="87">
        <v>2</v>
      </c>
      <c r="C230" s="126">
        <v>0.0020410786645193774</v>
      </c>
      <c r="D230" s="87" t="s">
        <v>2731</v>
      </c>
      <c r="E230" s="87" t="b">
        <v>0</v>
      </c>
      <c r="F230" s="87" t="b">
        <v>0</v>
      </c>
      <c r="G230" s="87" t="b">
        <v>0</v>
      </c>
    </row>
    <row r="231" spans="1:7" ht="15">
      <c r="A231" s="87" t="s">
        <v>2700</v>
      </c>
      <c r="B231" s="87">
        <v>2</v>
      </c>
      <c r="C231" s="126">
        <v>0.0020410786645193774</v>
      </c>
      <c r="D231" s="87" t="s">
        <v>2731</v>
      </c>
      <c r="E231" s="87" t="b">
        <v>0</v>
      </c>
      <c r="F231" s="87" t="b">
        <v>0</v>
      </c>
      <c r="G231" s="87" t="b">
        <v>0</v>
      </c>
    </row>
    <row r="232" spans="1:7" ht="15">
      <c r="A232" s="87" t="s">
        <v>2701</v>
      </c>
      <c r="B232" s="87">
        <v>2</v>
      </c>
      <c r="C232" s="126">
        <v>0.0020410786645193774</v>
      </c>
      <c r="D232" s="87" t="s">
        <v>2731</v>
      </c>
      <c r="E232" s="87" t="b">
        <v>0</v>
      </c>
      <c r="F232" s="87" t="b">
        <v>0</v>
      </c>
      <c r="G232" s="87" t="b">
        <v>0</v>
      </c>
    </row>
    <row r="233" spans="1:7" ht="15">
      <c r="A233" s="87" t="s">
        <v>2702</v>
      </c>
      <c r="B233" s="87">
        <v>2</v>
      </c>
      <c r="C233" s="126">
        <v>0.0020410786645193774</v>
      </c>
      <c r="D233" s="87" t="s">
        <v>2731</v>
      </c>
      <c r="E233" s="87" t="b">
        <v>0</v>
      </c>
      <c r="F233" s="87" t="b">
        <v>1</v>
      </c>
      <c r="G233" s="87" t="b">
        <v>0</v>
      </c>
    </row>
    <row r="234" spans="1:7" ht="15">
      <c r="A234" s="87" t="s">
        <v>2703</v>
      </c>
      <c r="B234" s="87">
        <v>2</v>
      </c>
      <c r="C234" s="126">
        <v>0.0020410786645193774</v>
      </c>
      <c r="D234" s="87" t="s">
        <v>2731</v>
      </c>
      <c r="E234" s="87" t="b">
        <v>0</v>
      </c>
      <c r="F234" s="87" t="b">
        <v>1</v>
      </c>
      <c r="G234" s="87" t="b">
        <v>0</v>
      </c>
    </row>
    <row r="235" spans="1:7" ht="15">
      <c r="A235" s="87" t="s">
        <v>2704</v>
      </c>
      <c r="B235" s="87">
        <v>2</v>
      </c>
      <c r="C235" s="126">
        <v>0.0020410786645193774</v>
      </c>
      <c r="D235" s="87" t="s">
        <v>2731</v>
      </c>
      <c r="E235" s="87" t="b">
        <v>0</v>
      </c>
      <c r="F235" s="87" t="b">
        <v>0</v>
      </c>
      <c r="G235" s="87" t="b">
        <v>0</v>
      </c>
    </row>
    <row r="236" spans="1:7" ht="15">
      <c r="A236" s="87" t="s">
        <v>388</v>
      </c>
      <c r="B236" s="87">
        <v>2</v>
      </c>
      <c r="C236" s="126">
        <v>0.0020410786645193774</v>
      </c>
      <c r="D236" s="87" t="s">
        <v>2731</v>
      </c>
      <c r="E236" s="87" t="b">
        <v>0</v>
      </c>
      <c r="F236" s="87" t="b">
        <v>0</v>
      </c>
      <c r="G236" s="87" t="b">
        <v>0</v>
      </c>
    </row>
    <row r="237" spans="1:7" ht="15">
      <c r="A237" s="87" t="s">
        <v>387</v>
      </c>
      <c r="B237" s="87">
        <v>2</v>
      </c>
      <c r="C237" s="126">
        <v>0.0020410786645193774</v>
      </c>
      <c r="D237" s="87" t="s">
        <v>2731</v>
      </c>
      <c r="E237" s="87" t="b">
        <v>0</v>
      </c>
      <c r="F237" s="87" t="b">
        <v>0</v>
      </c>
      <c r="G237" s="87" t="b">
        <v>0</v>
      </c>
    </row>
    <row r="238" spans="1:7" ht="15">
      <c r="A238" s="87" t="s">
        <v>386</v>
      </c>
      <c r="B238" s="87">
        <v>2</v>
      </c>
      <c r="C238" s="126">
        <v>0.0020410786645193774</v>
      </c>
      <c r="D238" s="87" t="s">
        <v>2731</v>
      </c>
      <c r="E238" s="87" t="b">
        <v>0</v>
      </c>
      <c r="F238" s="87" t="b">
        <v>0</v>
      </c>
      <c r="G238" s="87" t="b">
        <v>0</v>
      </c>
    </row>
    <row r="239" spans="1:7" ht="15">
      <c r="A239" s="87" t="s">
        <v>385</v>
      </c>
      <c r="B239" s="87">
        <v>2</v>
      </c>
      <c r="C239" s="126">
        <v>0.0020410786645193774</v>
      </c>
      <c r="D239" s="87" t="s">
        <v>2731</v>
      </c>
      <c r="E239" s="87" t="b">
        <v>0</v>
      </c>
      <c r="F239" s="87" t="b">
        <v>0</v>
      </c>
      <c r="G239" s="87" t="b">
        <v>0</v>
      </c>
    </row>
    <row r="240" spans="1:7" ht="15">
      <c r="A240" s="87" t="s">
        <v>384</v>
      </c>
      <c r="B240" s="87">
        <v>2</v>
      </c>
      <c r="C240" s="126">
        <v>0.0020410786645193774</v>
      </c>
      <c r="D240" s="87" t="s">
        <v>2731</v>
      </c>
      <c r="E240" s="87" t="b">
        <v>0</v>
      </c>
      <c r="F240" s="87" t="b">
        <v>0</v>
      </c>
      <c r="G240" s="87" t="b">
        <v>0</v>
      </c>
    </row>
    <row r="241" spans="1:7" ht="15">
      <c r="A241" s="87" t="s">
        <v>383</v>
      </c>
      <c r="B241" s="87">
        <v>2</v>
      </c>
      <c r="C241" s="126">
        <v>0.0020410786645193774</v>
      </c>
      <c r="D241" s="87" t="s">
        <v>2731</v>
      </c>
      <c r="E241" s="87" t="b">
        <v>0</v>
      </c>
      <c r="F241" s="87" t="b">
        <v>0</v>
      </c>
      <c r="G241" s="87" t="b">
        <v>0</v>
      </c>
    </row>
    <row r="242" spans="1:7" ht="15">
      <c r="A242" s="87" t="s">
        <v>382</v>
      </c>
      <c r="B242" s="87">
        <v>2</v>
      </c>
      <c r="C242" s="126">
        <v>0.0020410786645193774</v>
      </c>
      <c r="D242" s="87" t="s">
        <v>2731</v>
      </c>
      <c r="E242" s="87" t="b">
        <v>0</v>
      </c>
      <c r="F242" s="87" t="b">
        <v>0</v>
      </c>
      <c r="G242" s="87" t="b">
        <v>0</v>
      </c>
    </row>
    <row r="243" spans="1:7" ht="15">
      <c r="A243" s="87" t="s">
        <v>390</v>
      </c>
      <c r="B243" s="87">
        <v>2</v>
      </c>
      <c r="C243" s="126">
        <v>0.0020410786645193774</v>
      </c>
      <c r="D243" s="87" t="s">
        <v>2731</v>
      </c>
      <c r="E243" s="87" t="b">
        <v>0</v>
      </c>
      <c r="F243" s="87" t="b">
        <v>0</v>
      </c>
      <c r="G243" s="87" t="b">
        <v>0</v>
      </c>
    </row>
    <row r="244" spans="1:7" ht="15">
      <c r="A244" s="87" t="s">
        <v>2705</v>
      </c>
      <c r="B244" s="87">
        <v>2</v>
      </c>
      <c r="C244" s="126">
        <v>0.0020410786645193774</v>
      </c>
      <c r="D244" s="87" t="s">
        <v>2731</v>
      </c>
      <c r="E244" s="87" t="b">
        <v>0</v>
      </c>
      <c r="F244" s="87" t="b">
        <v>0</v>
      </c>
      <c r="G244" s="87" t="b">
        <v>0</v>
      </c>
    </row>
    <row r="245" spans="1:7" ht="15">
      <c r="A245" s="87" t="s">
        <v>2706</v>
      </c>
      <c r="B245" s="87">
        <v>2</v>
      </c>
      <c r="C245" s="126">
        <v>0.0020410786645193774</v>
      </c>
      <c r="D245" s="87" t="s">
        <v>2731</v>
      </c>
      <c r="E245" s="87" t="b">
        <v>0</v>
      </c>
      <c r="F245" s="87" t="b">
        <v>0</v>
      </c>
      <c r="G245" s="87" t="b">
        <v>0</v>
      </c>
    </row>
    <row r="246" spans="1:7" ht="15">
      <c r="A246" s="87" t="s">
        <v>2707</v>
      </c>
      <c r="B246" s="87">
        <v>2</v>
      </c>
      <c r="C246" s="126">
        <v>0.0020410786645193774</v>
      </c>
      <c r="D246" s="87" t="s">
        <v>2731</v>
      </c>
      <c r="E246" s="87" t="b">
        <v>0</v>
      </c>
      <c r="F246" s="87" t="b">
        <v>0</v>
      </c>
      <c r="G246" s="87" t="b">
        <v>0</v>
      </c>
    </row>
    <row r="247" spans="1:7" ht="15">
      <c r="A247" s="87" t="s">
        <v>2708</v>
      </c>
      <c r="B247" s="87">
        <v>2</v>
      </c>
      <c r="C247" s="126">
        <v>0.0020410786645193774</v>
      </c>
      <c r="D247" s="87" t="s">
        <v>2731</v>
      </c>
      <c r="E247" s="87" t="b">
        <v>0</v>
      </c>
      <c r="F247" s="87" t="b">
        <v>0</v>
      </c>
      <c r="G247" s="87" t="b">
        <v>0</v>
      </c>
    </row>
    <row r="248" spans="1:7" ht="15">
      <c r="A248" s="87" t="s">
        <v>2709</v>
      </c>
      <c r="B248" s="87">
        <v>2</v>
      </c>
      <c r="C248" s="126">
        <v>0.0020410786645193774</v>
      </c>
      <c r="D248" s="87" t="s">
        <v>2731</v>
      </c>
      <c r="E248" s="87" t="b">
        <v>0</v>
      </c>
      <c r="F248" s="87" t="b">
        <v>0</v>
      </c>
      <c r="G248" s="87" t="b">
        <v>0</v>
      </c>
    </row>
    <row r="249" spans="1:7" ht="15">
      <c r="A249" s="87" t="s">
        <v>2710</v>
      </c>
      <c r="B249" s="87">
        <v>2</v>
      </c>
      <c r="C249" s="126">
        <v>0.0020410786645193774</v>
      </c>
      <c r="D249" s="87" t="s">
        <v>2731</v>
      </c>
      <c r="E249" s="87" t="b">
        <v>0</v>
      </c>
      <c r="F249" s="87" t="b">
        <v>0</v>
      </c>
      <c r="G249" s="87" t="b">
        <v>0</v>
      </c>
    </row>
    <row r="250" spans="1:7" ht="15">
      <c r="A250" s="87" t="s">
        <v>2711</v>
      </c>
      <c r="B250" s="87">
        <v>2</v>
      </c>
      <c r="C250" s="126">
        <v>0.0020410786645193774</v>
      </c>
      <c r="D250" s="87" t="s">
        <v>2731</v>
      </c>
      <c r="E250" s="87" t="b">
        <v>0</v>
      </c>
      <c r="F250" s="87" t="b">
        <v>1</v>
      </c>
      <c r="G250" s="87" t="b">
        <v>0</v>
      </c>
    </row>
    <row r="251" spans="1:7" ht="15">
      <c r="A251" s="87" t="s">
        <v>2712</v>
      </c>
      <c r="B251" s="87">
        <v>2</v>
      </c>
      <c r="C251" s="126">
        <v>0.0020410786645193774</v>
      </c>
      <c r="D251" s="87" t="s">
        <v>2731</v>
      </c>
      <c r="E251" s="87" t="b">
        <v>0</v>
      </c>
      <c r="F251" s="87" t="b">
        <v>0</v>
      </c>
      <c r="G251" s="87" t="b">
        <v>0</v>
      </c>
    </row>
    <row r="252" spans="1:7" ht="15">
      <c r="A252" s="87" t="s">
        <v>2713</v>
      </c>
      <c r="B252" s="87">
        <v>2</v>
      </c>
      <c r="C252" s="126">
        <v>0.0020410786645193774</v>
      </c>
      <c r="D252" s="87" t="s">
        <v>2731</v>
      </c>
      <c r="E252" s="87" t="b">
        <v>0</v>
      </c>
      <c r="F252" s="87" t="b">
        <v>1</v>
      </c>
      <c r="G252" s="87" t="b">
        <v>0</v>
      </c>
    </row>
    <row r="253" spans="1:7" ht="15">
      <c r="A253" s="87" t="s">
        <v>2714</v>
      </c>
      <c r="B253" s="87">
        <v>2</v>
      </c>
      <c r="C253" s="126">
        <v>0.0020410786645193774</v>
      </c>
      <c r="D253" s="87" t="s">
        <v>2731</v>
      </c>
      <c r="E253" s="87" t="b">
        <v>0</v>
      </c>
      <c r="F253" s="87" t="b">
        <v>0</v>
      </c>
      <c r="G253" s="87" t="b">
        <v>0</v>
      </c>
    </row>
    <row r="254" spans="1:7" ht="15">
      <c r="A254" s="87" t="s">
        <v>2715</v>
      </c>
      <c r="B254" s="87">
        <v>2</v>
      </c>
      <c r="C254" s="126">
        <v>0.0020410786645193774</v>
      </c>
      <c r="D254" s="87" t="s">
        <v>2731</v>
      </c>
      <c r="E254" s="87" t="b">
        <v>0</v>
      </c>
      <c r="F254" s="87" t="b">
        <v>0</v>
      </c>
      <c r="G254" s="87" t="b">
        <v>0</v>
      </c>
    </row>
    <row r="255" spans="1:7" ht="15">
      <c r="A255" s="87" t="s">
        <v>2716</v>
      </c>
      <c r="B255" s="87">
        <v>2</v>
      </c>
      <c r="C255" s="126">
        <v>0.002372975021370514</v>
      </c>
      <c r="D255" s="87" t="s">
        <v>2731</v>
      </c>
      <c r="E255" s="87" t="b">
        <v>0</v>
      </c>
      <c r="F255" s="87" t="b">
        <v>0</v>
      </c>
      <c r="G255" s="87" t="b">
        <v>0</v>
      </c>
    </row>
    <row r="256" spans="1:7" ht="15">
      <c r="A256" s="87" t="s">
        <v>2717</v>
      </c>
      <c r="B256" s="87">
        <v>2</v>
      </c>
      <c r="C256" s="126">
        <v>0.002372975021370514</v>
      </c>
      <c r="D256" s="87" t="s">
        <v>2731</v>
      </c>
      <c r="E256" s="87" t="b">
        <v>0</v>
      </c>
      <c r="F256" s="87" t="b">
        <v>0</v>
      </c>
      <c r="G256" s="87" t="b">
        <v>0</v>
      </c>
    </row>
    <row r="257" spans="1:7" ht="15">
      <c r="A257" s="87" t="s">
        <v>343</v>
      </c>
      <c r="B257" s="87">
        <v>2</v>
      </c>
      <c r="C257" s="126">
        <v>0.0020410786645193774</v>
      </c>
      <c r="D257" s="87" t="s">
        <v>2731</v>
      </c>
      <c r="E257" s="87" t="b">
        <v>0</v>
      </c>
      <c r="F257" s="87" t="b">
        <v>0</v>
      </c>
      <c r="G257" s="87" t="b">
        <v>0</v>
      </c>
    </row>
    <row r="258" spans="1:7" ht="15">
      <c r="A258" s="87" t="s">
        <v>2718</v>
      </c>
      <c r="B258" s="87">
        <v>2</v>
      </c>
      <c r="C258" s="126">
        <v>0.0020410786645193774</v>
      </c>
      <c r="D258" s="87" t="s">
        <v>2731</v>
      </c>
      <c r="E258" s="87" t="b">
        <v>0</v>
      </c>
      <c r="F258" s="87" t="b">
        <v>0</v>
      </c>
      <c r="G258" s="87" t="b">
        <v>0</v>
      </c>
    </row>
    <row r="259" spans="1:7" ht="15">
      <c r="A259" s="87" t="s">
        <v>2719</v>
      </c>
      <c r="B259" s="87">
        <v>2</v>
      </c>
      <c r="C259" s="126">
        <v>0.0020410786645193774</v>
      </c>
      <c r="D259" s="87" t="s">
        <v>2731</v>
      </c>
      <c r="E259" s="87" t="b">
        <v>0</v>
      </c>
      <c r="F259" s="87" t="b">
        <v>0</v>
      </c>
      <c r="G259" s="87" t="b">
        <v>0</v>
      </c>
    </row>
    <row r="260" spans="1:7" ht="15">
      <c r="A260" s="87" t="s">
        <v>2720</v>
      </c>
      <c r="B260" s="87">
        <v>2</v>
      </c>
      <c r="C260" s="126">
        <v>0.002372975021370514</v>
      </c>
      <c r="D260" s="87" t="s">
        <v>2731</v>
      </c>
      <c r="E260" s="87" t="b">
        <v>0</v>
      </c>
      <c r="F260" s="87" t="b">
        <v>0</v>
      </c>
      <c r="G260" s="87" t="b">
        <v>0</v>
      </c>
    </row>
    <row r="261" spans="1:7" ht="15">
      <c r="A261" s="87" t="s">
        <v>2721</v>
      </c>
      <c r="B261" s="87">
        <v>2</v>
      </c>
      <c r="C261" s="126">
        <v>0.002372975021370514</v>
      </c>
      <c r="D261" s="87" t="s">
        <v>2731</v>
      </c>
      <c r="E261" s="87" t="b">
        <v>1</v>
      </c>
      <c r="F261" s="87" t="b">
        <v>0</v>
      </c>
      <c r="G261" s="87" t="b">
        <v>0</v>
      </c>
    </row>
    <row r="262" spans="1:7" ht="15">
      <c r="A262" s="87" t="s">
        <v>2722</v>
      </c>
      <c r="B262" s="87">
        <v>2</v>
      </c>
      <c r="C262" s="126">
        <v>0.0020410786645193774</v>
      </c>
      <c r="D262" s="87" t="s">
        <v>2731</v>
      </c>
      <c r="E262" s="87" t="b">
        <v>0</v>
      </c>
      <c r="F262" s="87" t="b">
        <v>0</v>
      </c>
      <c r="G262" s="87" t="b">
        <v>0</v>
      </c>
    </row>
    <row r="263" spans="1:7" ht="15">
      <c r="A263" s="87" t="s">
        <v>2723</v>
      </c>
      <c r="B263" s="87">
        <v>2</v>
      </c>
      <c r="C263" s="126">
        <v>0.002372975021370514</v>
      </c>
      <c r="D263" s="87" t="s">
        <v>2731</v>
      </c>
      <c r="E263" s="87" t="b">
        <v>0</v>
      </c>
      <c r="F263" s="87" t="b">
        <v>0</v>
      </c>
      <c r="G263" s="87" t="b">
        <v>0</v>
      </c>
    </row>
    <row r="264" spans="1:7" ht="15">
      <c r="A264" s="87" t="s">
        <v>2724</v>
      </c>
      <c r="B264" s="87">
        <v>2</v>
      </c>
      <c r="C264" s="126">
        <v>0.0020410786645193774</v>
      </c>
      <c r="D264" s="87" t="s">
        <v>2731</v>
      </c>
      <c r="E264" s="87" t="b">
        <v>0</v>
      </c>
      <c r="F264" s="87" t="b">
        <v>0</v>
      </c>
      <c r="G264" s="87" t="b">
        <v>0</v>
      </c>
    </row>
    <row r="265" spans="1:7" ht="15">
      <c r="A265" s="87" t="s">
        <v>2725</v>
      </c>
      <c r="B265" s="87">
        <v>2</v>
      </c>
      <c r="C265" s="126">
        <v>0.0020410786645193774</v>
      </c>
      <c r="D265" s="87" t="s">
        <v>2731</v>
      </c>
      <c r="E265" s="87" t="b">
        <v>0</v>
      </c>
      <c r="F265" s="87" t="b">
        <v>0</v>
      </c>
      <c r="G265" s="87" t="b">
        <v>0</v>
      </c>
    </row>
    <row r="266" spans="1:7" ht="15">
      <c r="A266" s="87" t="s">
        <v>2726</v>
      </c>
      <c r="B266" s="87">
        <v>2</v>
      </c>
      <c r="C266" s="126">
        <v>0.0020410786645193774</v>
      </c>
      <c r="D266" s="87" t="s">
        <v>2731</v>
      </c>
      <c r="E266" s="87" t="b">
        <v>0</v>
      </c>
      <c r="F266" s="87" t="b">
        <v>0</v>
      </c>
      <c r="G266" s="87" t="b">
        <v>0</v>
      </c>
    </row>
    <row r="267" spans="1:7" ht="15">
      <c r="A267" s="87" t="s">
        <v>2727</v>
      </c>
      <c r="B267" s="87">
        <v>2</v>
      </c>
      <c r="C267" s="126">
        <v>0.0020410786645193774</v>
      </c>
      <c r="D267" s="87" t="s">
        <v>2731</v>
      </c>
      <c r="E267" s="87" t="b">
        <v>0</v>
      </c>
      <c r="F267" s="87" t="b">
        <v>0</v>
      </c>
      <c r="G267" s="87" t="b">
        <v>0</v>
      </c>
    </row>
    <row r="268" spans="1:7" ht="15">
      <c r="A268" s="87" t="s">
        <v>2728</v>
      </c>
      <c r="B268" s="87">
        <v>2</v>
      </c>
      <c r="C268" s="126">
        <v>0.002372975021370514</v>
      </c>
      <c r="D268" s="87" t="s">
        <v>2731</v>
      </c>
      <c r="E268" s="87" t="b">
        <v>0</v>
      </c>
      <c r="F268" s="87" t="b">
        <v>0</v>
      </c>
      <c r="G268" s="87" t="b">
        <v>0</v>
      </c>
    </row>
    <row r="269" spans="1:7" ht="15">
      <c r="A269" s="87" t="s">
        <v>316</v>
      </c>
      <c r="B269" s="87">
        <v>2</v>
      </c>
      <c r="C269" s="126">
        <v>0.0020410786645193774</v>
      </c>
      <c r="D269" s="87" t="s">
        <v>2731</v>
      </c>
      <c r="E269" s="87" t="b">
        <v>0</v>
      </c>
      <c r="F269" s="87" t="b">
        <v>0</v>
      </c>
      <c r="G269" s="87" t="b">
        <v>0</v>
      </c>
    </row>
    <row r="270" spans="1:7" ht="15">
      <c r="A270" s="87" t="s">
        <v>308</v>
      </c>
      <c r="B270" s="87">
        <v>55</v>
      </c>
      <c r="C270" s="126">
        <v>0.0035944248584307615</v>
      </c>
      <c r="D270" s="87" t="s">
        <v>2447</v>
      </c>
      <c r="E270" s="87" t="b">
        <v>0</v>
      </c>
      <c r="F270" s="87" t="b">
        <v>0</v>
      </c>
      <c r="G270" s="87" t="b">
        <v>0</v>
      </c>
    </row>
    <row r="271" spans="1:7" ht="15">
      <c r="A271" s="87" t="s">
        <v>307</v>
      </c>
      <c r="B271" s="87">
        <v>46</v>
      </c>
      <c r="C271" s="126">
        <v>0.012330732226436438</v>
      </c>
      <c r="D271" s="87" t="s">
        <v>2447</v>
      </c>
      <c r="E271" s="87" t="b">
        <v>0</v>
      </c>
      <c r="F271" s="87" t="b">
        <v>0</v>
      </c>
      <c r="G271" s="87" t="b">
        <v>0</v>
      </c>
    </row>
    <row r="272" spans="1:7" ht="15">
      <c r="A272" s="87" t="s">
        <v>391</v>
      </c>
      <c r="B272" s="87">
        <v>16</v>
      </c>
      <c r="C272" s="126">
        <v>0.01148068844157713</v>
      </c>
      <c r="D272" s="87" t="s">
        <v>2447</v>
      </c>
      <c r="E272" s="87" t="b">
        <v>0</v>
      </c>
      <c r="F272" s="87" t="b">
        <v>0</v>
      </c>
      <c r="G272" s="87" t="b">
        <v>0</v>
      </c>
    </row>
    <row r="273" spans="1:7" ht="15">
      <c r="A273" s="87" t="s">
        <v>2498</v>
      </c>
      <c r="B273" s="87">
        <v>14</v>
      </c>
      <c r="C273" s="126">
        <v>0.011047932334142474</v>
      </c>
      <c r="D273" s="87" t="s">
        <v>2447</v>
      </c>
      <c r="E273" s="87" t="b">
        <v>0</v>
      </c>
      <c r="F273" s="87" t="b">
        <v>0</v>
      </c>
      <c r="G273" s="87" t="b">
        <v>0</v>
      </c>
    </row>
    <row r="274" spans="1:7" ht="15">
      <c r="A274" s="87" t="s">
        <v>2499</v>
      </c>
      <c r="B274" s="87">
        <v>14</v>
      </c>
      <c r="C274" s="126">
        <v>0.011047932334142474</v>
      </c>
      <c r="D274" s="87" t="s">
        <v>2447</v>
      </c>
      <c r="E274" s="87" t="b">
        <v>0</v>
      </c>
      <c r="F274" s="87" t="b">
        <v>0</v>
      </c>
      <c r="G274" s="87" t="b">
        <v>0</v>
      </c>
    </row>
    <row r="275" spans="1:7" ht="15">
      <c r="A275" s="87" t="s">
        <v>2501</v>
      </c>
      <c r="B275" s="87">
        <v>12</v>
      </c>
      <c r="C275" s="126">
        <v>0.010461460577231735</v>
      </c>
      <c r="D275" s="87" t="s">
        <v>2447</v>
      </c>
      <c r="E275" s="87" t="b">
        <v>0</v>
      </c>
      <c r="F275" s="87" t="b">
        <v>0</v>
      </c>
      <c r="G275" s="87" t="b">
        <v>0</v>
      </c>
    </row>
    <row r="276" spans="1:7" ht="15">
      <c r="A276" s="87" t="s">
        <v>2502</v>
      </c>
      <c r="B276" s="87">
        <v>12</v>
      </c>
      <c r="C276" s="126">
        <v>0.010461460577231735</v>
      </c>
      <c r="D276" s="87" t="s">
        <v>2447</v>
      </c>
      <c r="E276" s="87" t="b">
        <v>0</v>
      </c>
      <c r="F276" s="87" t="b">
        <v>0</v>
      </c>
      <c r="G276" s="87" t="b">
        <v>0</v>
      </c>
    </row>
    <row r="277" spans="1:7" ht="15">
      <c r="A277" s="87" t="s">
        <v>2500</v>
      </c>
      <c r="B277" s="87">
        <v>11</v>
      </c>
      <c r="C277" s="126">
        <v>0.010664973068047454</v>
      </c>
      <c r="D277" s="87" t="s">
        <v>2447</v>
      </c>
      <c r="E277" s="87" t="b">
        <v>0</v>
      </c>
      <c r="F277" s="87" t="b">
        <v>0</v>
      </c>
      <c r="G277" s="87" t="b">
        <v>0</v>
      </c>
    </row>
    <row r="278" spans="1:7" ht="15">
      <c r="A278" s="87" t="s">
        <v>2497</v>
      </c>
      <c r="B278" s="87">
        <v>8</v>
      </c>
      <c r="C278" s="126">
        <v>0.009286239950582817</v>
      </c>
      <c r="D278" s="87" t="s">
        <v>2447</v>
      </c>
      <c r="E278" s="87" t="b">
        <v>0</v>
      </c>
      <c r="F278" s="87" t="b">
        <v>0</v>
      </c>
      <c r="G278" s="87" t="b">
        <v>0</v>
      </c>
    </row>
    <row r="279" spans="1:7" ht="15">
      <c r="A279" s="87" t="s">
        <v>392</v>
      </c>
      <c r="B279" s="87">
        <v>8</v>
      </c>
      <c r="C279" s="126">
        <v>0.008713479980432825</v>
      </c>
      <c r="D279" s="87" t="s">
        <v>2447</v>
      </c>
      <c r="E279" s="87" t="b">
        <v>0</v>
      </c>
      <c r="F279" s="87" t="b">
        <v>0</v>
      </c>
      <c r="G279" s="87" t="b">
        <v>0</v>
      </c>
    </row>
    <row r="280" spans="1:7" ht="15">
      <c r="A280" s="87" t="s">
        <v>2507</v>
      </c>
      <c r="B280" s="87">
        <v>7</v>
      </c>
      <c r="C280" s="126">
        <v>0.008125459956759964</v>
      </c>
      <c r="D280" s="87" t="s">
        <v>2447</v>
      </c>
      <c r="E280" s="87" t="b">
        <v>0</v>
      </c>
      <c r="F280" s="87" t="b">
        <v>0</v>
      </c>
      <c r="G280" s="87" t="b">
        <v>0</v>
      </c>
    </row>
    <row r="281" spans="1:7" ht="15">
      <c r="A281" s="87" t="s">
        <v>279</v>
      </c>
      <c r="B281" s="87">
        <v>7</v>
      </c>
      <c r="C281" s="126">
        <v>0.008125459956759964</v>
      </c>
      <c r="D281" s="87" t="s">
        <v>2447</v>
      </c>
      <c r="E281" s="87" t="b">
        <v>0</v>
      </c>
      <c r="F281" s="87" t="b">
        <v>0</v>
      </c>
      <c r="G281" s="87" t="b">
        <v>0</v>
      </c>
    </row>
    <row r="282" spans="1:7" ht="15">
      <c r="A282" s="87" t="s">
        <v>2505</v>
      </c>
      <c r="B282" s="87">
        <v>6</v>
      </c>
      <c r="C282" s="126">
        <v>0.007460582108349062</v>
      </c>
      <c r="D282" s="87" t="s">
        <v>2447</v>
      </c>
      <c r="E282" s="87" t="b">
        <v>0</v>
      </c>
      <c r="F282" s="87" t="b">
        <v>0</v>
      </c>
      <c r="G282" s="87" t="b">
        <v>0</v>
      </c>
    </row>
    <row r="283" spans="1:7" ht="15">
      <c r="A283" s="87" t="s">
        <v>2510</v>
      </c>
      <c r="B283" s="87">
        <v>6</v>
      </c>
      <c r="C283" s="126">
        <v>0.008047109856849987</v>
      </c>
      <c r="D283" s="87" t="s">
        <v>2447</v>
      </c>
      <c r="E283" s="87" t="b">
        <v>0</v>
      </c>
      <c r="F283" s="87" t="b">
        <v>0</v>
      </c>
      <c r="G283" s="87" t="b">
        <v>0</v>
      </c>
    </row>
    <row r="284" spans="1:7" ht="15">
      <c r="A284" s="87" t="s">
        <v>2515</v>
      </c>
      <c r="B284" s="87">
        <v>6</v>
      </c>
      <c r="C284" s="126">
        <v>0.007460582108349062</v>
      </c>
      <c r="D284" s="87" t="s">
        <v>2447</v>
      </c>
      <c r="E284" s="87" t="b">
        <v>0</v>
      </c>
      <c r="F284" s="87" t="b">
        <v>0</v>
      </c>
      <c r="G284" s="87" t="b">
        <v>0</v>
      </c>
    </row>
    <row r="285" spans="1:7" ht="15">
      <c r="A285" s="87" t="s">
        <v>2516</v>
      </c>
      <c r="B285" s="87">
        <v>5</v>
      </c>
      <c r="C285" s="126">
        <v>0.006705924880708322</v>
      </c>
      <c r="D285" s="87" t="s">
        <v>2447</v>
      </c>
      <c r="E285" s="87" t="b">
        <v>0</v>
      </c>
      <c r="F285" s="87" t="b">
        <v>0</v>
      </c>
      <c r="G285" s="87" t="b">
        <v>0</v>
      </c>
    </row>
    <row r="286" spans="1:7" ht="15">
      <c r="A286" s="87" t="s">
        <v>2518</v>
      </c>
      <c r="B286" s="87">
        <v>5</v>
      </c>
      <c r="C286" s="126">
        <v>0.006705924880708322</v>
      </c>
      <c r="D286" s="87" t="s">
        <v>2447</v>
      </c>
      <c r="E286" s="87" t="b">
        <v>0</v>
      </c>
      <c r="F286" s="87" t="b">
        <v>0</v>
      </c>
      <c r="G286" s="87" t="b">
        <v>0</v>
      </c>
    </row>
    <row r="287" spans="1:7" ht="15">
      <c r="A287" s="87" t="s">
        <v>2504</v>
      </c>
      <c r="B287" s="87">
        <v>5</v>
      </c>
      <c r="C287" s="126">
        <v>0.007304134837548176</v>
      </c>
      <c r="D287" s="87" t="s">
        <v>2447</v>
      </c>
      <c r="E287" s="87" t="b">
        <v>0</v>
      </c>
      <c r="F287" s="87" t="b">
        <v>0</v>
      </c>
      <c r="G287" s="87" t="b">
        <v>0</v>
      </c>
    </row>
    <row r="288" spans="1:7" ht="15">
      <c r="A288" s="87" t="s">
        <v>2524</v>
      </c>
      <c r="B288" s="87">
        <v>5</v>
      </c>
      <c r="C288" s="126">
        <v>0.007304134837548176</v>
      </c>
      <c r="D288" s="87" t="s">
        <v>2447</v>
      </c>
      <c r="E288" s="87" t="b">
        <v>0</v>
      </c>
      <c r="F288" s="87" t="b">
        <v>0</v>
      </c>
      <c r="G288" s="87" t="b">
        <v>0</v>
      </c>
    </row>
    <row r="289" spans="1:7" ht="15">
      <c r="A289" s="87" t="s">
        <v>2527</v>
      </c>
      <c r="B289" s="87">
        <v>5</v>
      </c>
      <c r="C289" s="126">
        <v>0.008075361606735212</v>
      </c>
      <c r="D289" s="87" t="s">
        <v>2447</v>
      </c>
      <c r="E289" s="87" t="b">
        <v>0</v>
      </c>
      <c r="F289" s="87" t="b">
        <v>0</v>
      </c>
      <c r="G289" s="87" t="b">
        <v>0</v>
      </c>
    </row>
    <row r="290" spans="1:7" ht="15">
      <c r="A290" s="87" t="s">
        <v>2526</v>
      </c>
      <c r="B290" s="87">
        <v>5</v>
      </c>
      <c r="C290" s="126">
        <v>0.008075361606735212</v>
      </c>
      <c r="D290" s="87" t="s">
        <v>2447</v>
      </c>
      <c r="E290" s="87" t="b">
        <v>0</v>
      </c>
      <c r="F290" s="87" t="b">
        <v>0</v>
      </c>
      <c r="G290" s="87" t="b">
        <v>0</v>
      </c>
    </row>
    <row r="291" spans="1:7" ht="15">
      <c r="A291" s="87" t="s">
        <v>2529</v>
      </c>
      <c r="B291" s="87">
        <v>4</v>
      </c>
      <c r="C291" s="126">
        <v>0.005843307870038541</v>
      </c>
      <c r="D291" s="87" t="s">
        <v>2447</v>
      </c>
      <c r="E291" s="87" t="b">
        <v>1</v>
      </c>
      <c r="F291" s="87" t="b">
        <v>0</v>
      </c>
      <c r="G291" s="87" t="b">
        <v>0</v>
      </c>
    </row>
    <row r="292" spans="1:7" ht="15">
      <c r="A292" s="87" t="s">
        <v>2511</v>
      </c>
      <c r="B292" s="87">
        <v>4</v>
      </c>
      <c r="C292" s="126">
        <v>0.005843307870038541</v>
      </c>
      <c r="D292" s="87" t="s">
        <v>2447</v>
      </c>
      <c r="E292" s="87" t="b">
        <v>0</v>
      </c>
      <c r="F292" s="87" t="b">
        <v>0</v>
      </c>
      <c r="G292" s="87" t="b">
        <v>0</v>
      </c>
    </row>
    <row r="293" spans="1:7" ht="15">
      <c r="A293" s="87" t="s">
        <v>2525</v>
      </c>
      <c r="B293" s="87">
        <v>4</v>
      </c>
      <c r="C293" s="126">
        <v>0.005843307870038541</v>
      </c>
      <c r="D293" s="87" t="s">
        <v>2447</v>
      </c>
      <c r="E293" s="87" t="b">
        <v>0</v>
      </c>
      <c r="F293" s="87" t="b">
        <v>0</v>
      </c>
      <c r="G293" s="87" t="b">
        <v>0</v>
      </c>
    </row>
    <row r="294" spans="1:7" ht="15">
      <c r="A294" s="87" t="s">
        <v>2521</v>
      </c>
      <c r="B294" s="87">
        <v>4</v>
      </c>
      <c r="C294" s="126">
        <v>0.005843307870038541</v>
      </c>
      <c r="D294" s="87" t="s">
        <v>2447</v>
      </c>
      <c r="E294" s="87" t="b">
        <v>0</v>
      </c>
      <c r="F294" s="87" t="b">
        <v>0</v>
      </c>
      <c r="G294" s="87" t="b">
        <v>0</v>
      </c>
    </row>
    <row r="295" spans="1:7" ht="15">
      <c r="A295" s="87" t="s">
        <v>2538</v>
      </c>
      <c r="B295" s="87">
        <v>4</v>
      </c>
      <c r="C295" s="126">
        <v>0.005843307870038541</v>
      </c>
      <c r="D295" s="87" t="s">
        <v>2447</v>
      </c>
      <c r="E295" s="87" t="b">
        <v>0</v>
      </c>
      <c r="F295" s="87" t="b">
        <v>0</v>
      </c>
      <c r="G295" s="87" t="b">
        <v>0</v>
      </c>
    </row>
    <row r="296" spans="1:7" ht="15">
      <c r="A296" s="87" t="s">
        <v>2541</v>
      </c>
      <c r="B296" s="87">
        <v>4</v>
      </c>
      <c r="C296" s="126">
        <v>0.006460289285388171</v>
      </c>
      <c r="D296" s="87" t="s">
        <v>2447</v>
      </c>
      <c r="E296" s="87" t="b">
        <v>0</v>
      </c>
      <c r="F296" s="87" t="b">
        <v>0</v>
      </c>
      <c r="G296" s="87" t="b">
        <v>0</v>
      </c>
    </row>
    <row r="297" spans="1:7" ht="15">
      <c r="A297" s="87" t="s">
        <v>2506</v>
      </c>
      <c r="B297" s="87">
        <v>4</v>
      </c>
      <c r="C297" s="126">
        <v>0.005843307870038541</v>
      </c>
      <c r="D297" s="87" t="s">
        <v>2447</v>
      </c>
      <c r="E297" s="87" t="b">
        <v>0</v>
      </c>
      <c r="F297" s="87" t="b">
        <v>0</v>
      </c>
      <c r="G297" s="87" t="b">
        <v>0</v>
      </c>
    </row>
    <row r="298" spans="1:7" ht="15">
      <c r="A298" s="87" t="s">
        <v>2544</v>
      </c>
      <c r="B298" s="87">
        <v>4</v>
      </c>
      <c r="C298" s="126">
        <v>0.005843307870038541</v>
      </c>
      <c r="D298" s="87" t="s">
        <v>2447</v>
      </c>
      <c r="E298" s="87" t="b">
        <v>0</v>
      </c>
      <c r="F298" s="87" t="b">
        <v>0</v>
      </c>
      <c r="G298" s="87" t="b">
        <v>0</v>
      </c>
    </row>
    <row r="299" spans="1:7" ht="15">
      <c r="A299" s="87" t="s">
        <v>2545</v>
      </c>
      <c r="B299" s="87">
        <v>4</v>
      </c>
      <c r="C299" s="126">
        <v>0.005843307870038541</v>
      </c>
      <c r="D299" s="87" t="s">
        <v>2447</v>
      </c>
      <c r="E299" s="87" t="b">
        <v>0</v>
      </c>
      <c r="F299" s="87" t="b">
        <v>0</v>
      </c>
      <c r="G299" s="87" t="b">
        <v>0</v>
      </c>
    </row>
    <row r="300" spans="1:7" ht="15">
      <c r="A300" s="87" t="s">
        <v>516</v>
      </c>
      <c r="B300" s="87">
        <v>3</v>
      </c>
      <c r="C300" s="126">
        <v>0.0048452169640411285</v>
      </c>
      <c r="D300" s="87" t="s">
        <v>2447</v>
      </c>
      <c r="E300" s="87" t="b">
        <v>0</v>
      </c>
      <c r="F300" s="87" t="b">
        <v>0</v>
      </c>
      <c r="G300" s="87" t="b">
        <v>0</v>
      </c>
    </row>
    <row r="301" spans="1:7" ht="15">
      <c r="A301" s="87" t="s">
        <v>2582</v>
      </c>
      <c r="B301" s="87">
        <v>3</v>
      </c>
      <c r="C301" s="126">
        <v>0.0048452169640411285</v>
      </c>
      <c r="D301" s="87" t="s">
        <v>2447</v>
      </c>
      <c r="E301" s="87" t="b">
        <v>0</v>
      </c>
      <c r="F301" s="87" t="b">
        <v>0</v>
      </c>
      <c r="G301" s="87" t="b">
        <v>0</v>
      </c>
    </row>
    <row r="302" spans="1:7" ht="15">
      <c r="A302" s="87" t="s">
        <v>2503</v>
      </c>
      <c r="B302" s="87">
        <v>3</v>
      </c>
      <c r="C302" s="126">
        <v>0.0048452169640411285</v>
      </c>
      <c r="D302" s="87" t="s">
        <v>2447</v>
      </c>
      <c r="E302" s="87" t="b">
        <v>0</v>
      </c>
      <c r="F302" s="87" t="b">
        <v>0</v>
      </c>
      <c r="G302" s="87" t="b">
        <v>0</v>
      </c>
    </row>
    <row r="303" spans="1:7" ht="15">
      <c r="A303" s="87" t="s">
        <v>2532</v>
      </c>
      <c r="B303" s="87">
        <v>3</v>
      </c>
      <c r="C303" s="126">
        <v>0.0048452169640411285</v>
      </c>
      <c r="D303" s="87" t="s">
        <v>2447</v>
      </c>
      <c r="E303" s="87" t="b">
        <v>0</v>
      </c>
      <c r="F303" s="87" t="b">
        <v>0</v>
      </c>
      <c r="G303" s="87" t="b">
        <v>0</v>
      </c>
    </row>
    <row r="304" spans="1:7" ht="15">
      <c r="A304" s="87" t="s">
        <v>2565</v>
      </c>
      <c r="B304" s="87">
        <v>3</v>
      </c>
      <c r="C304" s="126">
        <v>0.0048452169640411285</v>
      </c>
      <c r="D304" s="87" t="s">
        <v>2447</v>
      </c>
      <c r="E304" s="87" t="b">
        <v>0</v>
      </c>
      <c r="F304" s="87" t="b">
        <v>0</v>
      </c>
      <c r="G304" s="87" t="b">
        <v>0</v>
      </c>
    </row>
    <row r="305" spans="1:7" ht="15">
      <c r="A305" s="87" t="s">
        <v>2523</v>
      </c>
      <c r="B305" s="87">
        <v>3</v>
      </c>
      <c r="C305" s="126">
        <v>0.0048452169640411285</v>
      </c>
      <c r="D305" s="87" t="s">
        <v>2447</v>
      </c>
      <c r="E305" s="87" t="b">
        <v>0</v>
      </c>
      <c r="F305" s="87" t="b">
        <v>0</v>
      </c>
      <c r="G305" s="87" t="b">
        <v>0</v>
      </c>
    </row>
    <row r="306" spans="1:7" ht="15">
      <c r="A306" s="87" t="s">
        <v>2570</v>
      </c>
      <c r="B306" s="87">
        <v>3</v>
      </c>
      <c r="C306" s="126">
        <v>0.0048452169640411285</v>
      </c>
      <c r="D306" s="87" t="s">
        <v>2447</v>
      </c>
      <c r="E306" s="87" t="b">
        <v>0</v>
      </c>
      <c r="F306" s="87" t="b">
        <v>0</v>
      </c>
      <c r="G306" s="87" t="b">
        <v>0</v>
      </c>
    </row>
    <row r="307" spans="1:7" ht="15">
      <c r="A307" s="87" t="s">
        <v>2571</v>
      </c>
      <c r="B307" s="87">
        <v>3</v>
      </c>
      <c r="C307" s="126">
        <v>0.0048452169640411285</v>
      </c>
      <c r="D307" s="87" t="s">
        <v>2447</v>
      </c>
      <c r="E307" s="87" t="b">
        <v>0</v>
      </c>
      <c r="F307" s="87" t="b">
        <v>0</v>
      </c>
      <c r="G307" s="87" t="b">
        <v>0</v>
      </c>
    </row>
    <row r="308" spans="1:7" ht="15">
      <c r="A308" s="87" t="s">
        <v>2540</v>
      </c>
      <c r="B308" s="87">
        <v>3</v>
      </c>
      <c r="C308" s="126">
        <v>0.0048452169640411285</v>
      </c>
      <c r="D308" s="87" t="s">
        <v>2447</v>
      </c>
      <c r="E308" s="87" t="b">
        <v>0</v>
      </c>
      <c r="F308" s="87" t="b">
        <v>0</v>
      </c>
      <c r="G308" s="87" t="b">
        <v>0</v>
      </c>
    </row>
    <row r="309" spans="1:7" ht="15">
      <c r="A309" s="87" t="s">
        <v>2579</v>
      </c>
      <c r="B309" s="87">
        <v>3</v>
      </c>
      <c r="C309" s="126">
        <v>0.0048452169640411285</v>
      </c>
      <c r="D309" s="87" t="s">
        <v>2447</v>
      </c>
      <c r="E309" s="87" t="b">
        <v>0</v>
      </c>
      <c r="F309" s="87" t="b">
        <v>0</v>
      </c>
      <c r="G309" s="87" t="b">
        <v>0</v>
      </c>
    </row>
    <row r="310" spans="1:7" ht="15">
      <c r="A310" s="87" t="s">
        <v>2580</v>
      </c>
      <c r="B310" s="87">
        <v>3</v>
      </c>
      <c r="C310" s="126">
        <v>0.0048452169640411285</v>
      </c>
      <c r="D310" s="87" t="s">
        <v>2447</v>
      </c>
      <c r="E310" s="87" t="b">
        <v>0</v>
      </c>
      <c r="F310" s="87" t="b">
        <v>0</v>
      </c>
      <c r="G310" s="87" t="b">
        <v>0</v>
      </c>
    </row>
    <row r="311" spans="1:7" ht="15">
      <c r="A311" s="87" t="s">
        <v>2543</v>
      </c>
      <c r="B311" s="87">
        <v>3</v>
      </c>
      <c r="C311" s="126">
        <v>0.0048452169640411285</v>
      </c>
      <c r="D311" s="87" t="s">
        <v>2447</v>
      </c>
      <c r="E311" s="87" t="b">
        <v>1</v>
      </c>
      <c r="F311" s="87" t="b">
        <v>0</v>
      </c>
      <c r="G311" s="87" t="b">
        <v>0</v>
      </c>
    </row>
    <row r="312" spans="1:7" ht="15">
      <c r="A312" s="87" t="s">
        <v>2583</v>
      </c>
      <c r="B312" s="87">
        <v>3</v>
      </c>
      <c r="C312" s="126">
        <v>0.0048452169640411285</v>
      </c>
      <c r="D312" s="87" t="s">
        <v>2447</v>
      </c>
      <c r="E312" s="87" t="b">
        <v>0</v>
      </c>
      <c r="F312" s="87" t="b">
        <v>0</v>
      </c>
      <c r="G312" s="87" t="b">
        <v>0</v>
      </c>
    </row>
    <row r="313" spans="1:7" ht="15">
      <c r="A313" s="87" t="s">
        <v>2586</v>
      </c>
      <c r="B313" s="87">
        <v>3</v>
      </c>
      <c r="C313" s="126">
        <v>0.0048452169640411285</v>
      </c>
      <c r="D313" s="87" t="s">
        <v>2447</v>
      </c>
      <c r="E313" s="87" t="b">
        <v>0</v>
      </c>
      <c r="F313" s="87" t="b">
        <v>0</v>
      </c>
      <c r="G313" s="87" t="b">
        <v>0</v>
      </c>
    </row>
    <row r="314" spans="1:7" ht="15">
      <c r="A314" s="87" t="s">
        <v>2585</v>
      </c>
      <c r="B314" s="87">
        <v>3</v>
      </c>
      <c r="C314" s="126">
        <v>0.0048452169640411285</v>
      </c>
      <c r="D314" s="87" t="s">
        <v>2447</v>
      </c>
      <c r="E314" s="87" t="b">
        <v>0</v>
      </c>
      <c r="F314" s="87" t="b">
        <v>0</v>
      </c>
      <c r="G314" s="87" t="b">
        <v>0</v>
      </c>
    </row>
    <row r="315" spans="1:7" ht="15">
      <c r="A315" s="87" t="s">
        <v>2514</v>
      </c>
      <c r="B315" s="87">
        <v>3</v>
      </c>
      <c r="C315" s="126">
        <v>0.0048452169640411285</v>
      </c>
      <c r="D315" s="87" t="s">
        <v>2447</v>
      </c>
      <c r="E315" s="87" t="b">
        <v>0</v>
      </c>
      <c r="F315" s="87" t="b">
        <v>0</v>
      </c>
      <c r="G315" s="87" t="b">
        <v>0</v>
      </c>
    </row>
    <row r="316" spans="1:7" ht="15">
      <c r="A316" s="87" t="s">
        <v>2589</v>
      </c>
      <c r="B316" s="87">
        <v>3</v>
      </c>
      <c r="C316" s="126">
        <v>0.005497406812395503</v>
      </c>
      <c r="D316" s="87" t="s">
        <v>2447</v>
      </c>
      <c r="E316" s="87" t="b">
        <v>0</v>
      </c>
      <c r="F316" s="87" t="b">
        <v>0</v>
      </c>
      <c r="G316" s="87" t="b">
        <v>0</v>
      </c>
    </row>
    <row r="317" spans="1:7" ht="15">
      <c r="A317" s="87" t="s">
        <v>2519</v>
      </c>
      <c r="B317" s="87">
        <v>3</v>
      </c>
      <c r="C317" s="126">
        <v>0.0048452169640411285</v>
      </c>
      <c r="D317" s="87" t="s">
        <v>2447</v>
      </c>
      <c r="E317" s="87" t="b">
        <v>0</v>
      </c>
      <c r="F317" s="87" t="b">
        <v>0</v>
      </c>
      <c r="G317" s="87" t="b">
        <v>0</v>
      </c>
    </row>
    <row r="318" spans="1:7" ht="15">
      <c r="A318" s="87" t="s">
        <v>2588</v>
      </c>
      <c r="B318" s="87">
        <v>3</v>
      </c>
      <c r="C318" s="126">
        <v>0.0048452169640411285</v>
      </c>
      <c r="D318" s="87" t="s">
        <v>2447</v>
      </c>
      <c r="E318" s="87" t="b">
        <v>0</v>
      </c>
      <c r="F318" s="87" t="b">
        <v>0</v>
      </c>
      <c r="G318" s="87" t="b">
        <v>0</v>
      </c>
    </row>
    <row r="319" spans="1:7" ht="15">
      <c r="A319" s="87" t="s">
        <v>2593</v>
      </c>
      <c r="B319" s="87">
        <v>3</v>
      </c>
      <c r="C319" s="126">
        <v>0.005497406812395503</v>
      </c>
      <c r="D319" s="87" t="s">
        <v>2447</v>
      </c>
      <c r="E319" s="87" t="b">
        <v>0</v>
      </c>
      <c r="F319" s="87" t="b">
        <v>0</v>
      </c>
      <c r="G319" s="87" t="b">
        <v>0</v>
      </c>
    </row>
    <row r="320" spans="1:7" ht="15">
      <c r="A320" s="87" t="s">
        <v>2594</v>
      </c>
      <c r="B320" s="87">
        <v>3</v>
      </c>
      <c r="C320" s="126">
        <v>0.0048452169640411285</v>
      </c>
      <c r="D320" s="87" t="s">
        <v>2447</v>
      </c>
      <c r="E320" s="87" t="b">
        <v>0</v>
      </c>
      <c r="F320" s="87" t="b">
        <v>0</v>
      </c>
      <c r="G320" s="87" t="b">
        <v>0</v>
      </c>
    </row>
    <row r="321" spans="1:7" ht="15">
      <c r="A321" s="87" t="s">
        <v>2528</v>
      </c>
      <c r="B321" s="87">
        <v>3</v>
      </c>
      <c r="C321" s="126">
        <v>0.0048452169640411285</v>
      </c>
      <c r="D321" s="87" t="s">
        <v>2447</v>
      </c>
      <c r="E321" s="87" t="b">
        <v>0</v>
      </c>
      <c r="F321" s="87" t="b">
        <v>0</v>
      </c>
      <c r="G321" s="87" t="b">
        <v>0</v>
      </c>
    </row>
    <row r="322" spans="1:7" ht="15">
      <c r="A322" s="87" t="s">
        <v>2530</v>
      </c>
      <c r="B322" s="87">
        <v>3</v>
      </c>
      <c r="C322" s="126">
        <v>0.0048452169640411285</v>
      </c>
      <c r="D322" s="87" t="s">
        <v>2447</v>
      </c>
      <c r="E322" s="87" t="b">
        <v>0</v>
      </c>
      <c r="F322" s="87" t="b">
        <v>0</v>
      </c>
      <c r="G322" s="87" t="b">
        <v>0</v>
      </c>
    </row>
    <row r="323" spans="1:7" ht="15">
      <c r="A323" s="87" t="s">
        <v>2595</v>
      </c>
      <c r="B323" s="87">
        <v>3</v>
      </c>
      <c r="C323" s="126">
        <v>0.0048452169640411285</v>
      </c>
      <c r="D323" s="87" t="s">
        <v>2447</v>
      </c>
      <c r="E323" s="87" t="b">
        <v>0</v>
      </c>
      <c r="F323" s="87" t="b">
        <v>0</v>
      </c>
      <c r="G323" s="87" t="b">
        <v>0</v>
      </c>
    </row>
    <row r="324" spans="1:7" ht="15">
      <c r="A324" s="87" t="s">
        <v>2600</v>
      </c>
      <c r="B324" s="87">
        <v>2</v>
      </c>
      <c r="C324" s="126">
        <v>0.0044082218148414004</v>
      </c>
      <c r="D324" s="87" t="s">
        <v>2447</v>
      </c>
      <c r="E324" s="87" t="b">
        <v>1</v>
      </c>
      <c r="F324" s="87" t="b">
        <v>0</v>
      </c>
      <c r="G324" s="87" t="b">
        <v>0</v>
      </c>
    </row>
    <row r="325" spans="1:7" ht="15">
      <c r="A325" s="87" t="s">
        <v>2581</v>
      </c>
      <c r="B325" s="87">
        <v>2</v>
      </c>
      <c r="C325" s="126">
        <v>0.0036649378749303353</v>
      </c>
      <c r="D325" s="87" t="s">
        <v>2447</v>
      </c>
      <c r="E325" s="87" t="b">
        <v>0</v>
      </c>
      <c r="F325" s="87" t="b">
        <v>0</v>
      </c>
      <c r="G325" s="87" t="b">
        <v>0</v>
      </c>
    </row>
    <row r="326" spans="1:7" ht="15">
      <c r="A326" s="87" t="s">
        <v>2522</v>
      </c>
      <c r="B326" s="87">
        <v>2</v>
      </c>
      <c r="C326" s="126">
        <v>0.0044082218148414004</v>
      </c>
      <c r="D326" s="87" t="s">
        <v>2447</v>
      </c>
      <c r="E326" s="87" t="b">
        <v>0</v>
      </c>
      <c r="F326" s="87" t="b">
        <v>0</v>
      </c>
      <c r="G326" s="87" t="b">
        <v>0</v>
      </c>
    </row>
    <row r="327" spans="1:7" ht="15">
      <c r="A327" s="87" t="s">
        <v>2616</v>
      </c>
      <c r="B327" s="87">
        <v>2</v>
      </c>
      <c r="C327" s="126">
        <v>0.0036649378749303353</v>
      </c>
      <c r="D327" s="87" t="s">
        <v>2447</v>
      </c>
      <c r="E327" s="87" t="b">
        <v>0</v>
      </c>
      <c r="F327" s="87" t="b">
        <v>0</v>
      </c>
      <c r="G327" s="87" t="b">
        <v>0</v>
      </c>
    </row>
    <row r="328" spans="1:7" ht="15">
      <c r="A328" s="87" t="s">
        <v>2617</v>
      </c>
      <c r="B328" s="87">
        <v>2</v>
      </c>
      <c r="C328" s="126">
        <v>0.0036649378749303353</v>
      </c>
      <c r="D328" s="87" t="s">
        <v>2447</v>
      </c>
      <c r="E328" s="87" t="b">
        <v>0</v>
      </c>
      <c r="F328" s="87" t="b">
        <v>0</v>
      </c>
      <c r="G328" s="87" t="b">
        <v>0</v>
      </c>
    </row>
    <row r="329" spans="1:7" ht="15">
      <c r="A329" s="87" t="s">
        <v>2556</v>
      </c>
      <c r="B329" s="87">
        <v>2</v>
      </c>
      <c r="C329" s="126">
        <v>0.0036649378749303353</v>
      </c>
      <c r="D329" s="87" t="s">
        <v>2447</v>
      </c>
      <c r="E329" s="87" t="b">
        <v>0</v>
      </c>
      <c r="F329" s="87" t="b">
        <v>0</v>
      </c>
      <c r="G329" s="87" t="b">
        <v>0</v>
      </c>
    </row>
    <row r="330" spans="1:7" ht="15">
      <c r="A330" s="87" t="s">
        <v>2619</v>
      </c>
      <c r="B330" s="87">
        <v>2</v>
      </c>
      <c r="C330" s="126">
        <v>0.0036649378749303353</v>
      </c>
      <c r="D330" s="87" t="s">
        <v>2447</v>
      </c>
      <c r="E330" s="87" t="b">
        <v>0</v>
      </c>
      <c r="F330" s="87" t="b">
        <v>0</v>
      </c>
      <c r="G330" s="87" t="b">
        <v>0</v>
      </c>
    </row>
    <row r="331" spans="1:7" ht="15">
      <c r="A331" s="87" t="s">
        <v>2533</v>
      </c>
      <c r="B331" s="87">
        <v>2</v>
      </c>
      <c r="C331" s="126">
        <v>0.0036649378749303353</v>
      </c>
      <c r="D331" s="87" t="s">
        <v>2447</v>
      </c>
      <c r="E331" s="87" t="b">
        <v>0</v>
      </c>
      <c r="F331" s="87" t="b">
        <v>0</v>
      </c>
      <c r="G331" s="87" t="b">
        <v>0</v>
      </c>
    </row>
    <row r="332" spans="1:7" ht="15">
      <c r="A332" s="87" t="s">
        <v>2550</v>
      </c>
      <c r="B332" s="87">
        <v>2</v>
      </c>
      <c r="C332" s="126">
        <v>0.0036649378749303353</v>
      </c>
      <c r="D332" s="87" t="s">
        <v>2447</v>
      </c>
      <c r="E332" s="87" t="b">
        <v>0</v>
      </c>
      <c r="F332" s="87" t="b">
        <v>0</v>
      </c>
      <c r="G332" s="87" t="b">
        <v>0</v>
      </c>
    </row>
    <row r="333" spans="1:7" ht="15">
      <c r="A333" s="87" t="s">
        <v>2535</v>
      </c>
      <c r="B333" s="87">
        <v>2</v>
      </c>
      <c r="C333" s="126">
        <v>0.0036649378749303353</v>
      </c>
      <c r="D333" s="87" t="s">
        <v>2447</v>
      </c>
      <c r="E333" s="87" t="b">
        <v>0</v>
      </c>
      <c r="F333" s="87" t="b">
        <v>0</v>
      </c>
      <c r="G333" s="87" t="b">
        <v>0</v>
      </c>
    </row>
    <row r="334" spans="1:7" ht="15">
      <c r="A334" s="87" t="s">
        <v>2664</v>
      </c>
      <c r="B334" s="87">
        <v>2</v>
      </c>
      <c r="C334" s="126">
        <v>0.0036649378749303353</v>
      </c>
      <c r="D334" s="87" t="s">
        <v>2447</v>
      </c>
      <c r="E334" s="87" t="b">
        <v>0</v>
      </c>
      <c r="F334" s="87" t="b">
        <v>1</v>
      </c>
      <c r="G334" s="87" t="b">
        <v>0</v>
      </c>
    </row>
    <row r="335" spans="1:7" ht="15">
      <c r="A335" s="87" t="s">
        <v>2665</v>
      </c>
      <c r="B335" s="87">
        <v>2</v>
      </c>
      <c r="C335" s="126">
        <v>0.0036649378749303353</v>
      </c>
      <c r="D335" s="87" t="s">
        <v>2447</v>
      </c>
      <c r="E335" s="87" t="b">
        <v>0</v>
      </c>
      <c r="F335" s="87" t="b">
        <v>0</v>
      </c>
      <c r="G335" s="87" t="b">
        <v>0</v>
      </c>
    </row>
    <row r="336" spans="1:7" ht="15">
      <c r="A336" s="87" t="s">
        <v>2531</v>
      </c>
      <c r="B336" s="87">
        <v>2</v>
      </c>
      <c r="C336" s="126">
        <v>0.0036649378749303353</v>
      </c>
      <c r="D336" s="87" t="s">
        <v>2447</v>
      </c>
      <c r="E336" s="87" t="b">
        <v>0</v>
      </c>
      <c r="F336" s="87" t="b">
        <v>0</v>
      </c>
      <c r="G336" s="87" t="b">
        <v>0</v>
      </c>
    </row>
    <row r="337" spans="1:7" ht="15">
      <c r="A337" s="87" t="s">
        <v>2666</v>
      </c>
      <c r="B337" s="87">
        <v>2</v>
      </c>
      <c r="C337" s="126">
        <v>0.0044082218148414004</v>
      </c>
      <c r="D337" s="87" t="s">
        <v>2447</v>
      </c>
      <c r="E337" s="87" t="b">
        <v>0</v>
      </c>
      <c r="F337" s="87" t="b">
        <v>0</v>
      </c>
      <c r="G337" s="87" t="b">
        <v>0</v>
      </c>
    </row>
    <row r="338" spans="1:7" ht="15">
      <c r="A338" s="87" t="s">
        <v>2667</v>
      </c>
      <c r="B338" s="87">
        <v>2</v>
      </c>
      <c r="C338" s="126">
        <v>0.0036649378749303353</v>
      </c>
      <c r="D338" s="87" t="s">
        <v>2447</v>
      </c>
      <c r="E338" s="87" t="b">
        <v>0</v>
      </c>
      <c r="F338" s="87" t="b">
        <v>0</v>
      </c>
      <c r="G338" s="87" t="b">
        <v>0</v>
      </c>
    </row>
    <row r="339" spans="1:7" ht="15">
      <c r="A339" s="87" t="s">
        <v>2668</v>
      </c>
      <c r="B339" s="87">
        <v>2</v>
      </c>
      <c r="C339" s="126">
        <v>0.0036649378749303353</v>
      </c>
      <c r="D339" s="87" t="s">
        <v>2447</v>
      </c>
      <c r="E339" s="87" t="b">
        <v>1</v>
      </c>
      <c r="F339" s="87" t="b">
        <v>0</v>
      </c>
      <c r="G339" s="87" t="b">
        <v>0</v>
      </c>
    </row>
    <row r="340" spans="1:7" ht="15">
      <c r="A340" s="87" t="s">
        <v>2669</v>
      </c>
      <c r="B340" s="87">
        <v>2</v>
      </c>
      <c r="C340" s="126">
        <v>0.0044082218148414004</v>
      </c>
      <c r="D340" s="87" t="s">
        <v>2447</v>
      </c>
      <c r="E340" s="87" t="b">
        <v>0</v>
      </c>
      <c r="F340" s="87" t="b">
        <v>0</v>
      </c>
      <c r="G340" s="87" t="b">
        <v>0</v>
      </c>
    </row>
    <row r="341" spans="1:7" ht="15">
      <c r="A341" s="87" t="s">
        <v>2670</v>
      </c>
      <c r="B341" s="87">
        <v>2</v>
      </c>
      <c r="C341" s="126">
        <v>0.0036649378749303353</v>
      </c>
      <c r="D341" s="87" t="s">
        <v>2447</v>
      </c>
      <c r="E341" s="87" t="b">
        <v>0</v>
      </c>
      <c r="F341" s="87" t="b">
        <v>0</v>
      </c>
      <c r="G341" s="87" t="b">
        <v>0</v>
      </c>
    </row>
    <row r="342" spans="1:7" ht="15">
      <c r="A342" s="87" t="s">
        <v>2542</v>
      </c>
      <c r="B342" s="87">
        <v>2</v>
      </c>
      <c r="C342" s="126">
        <v>0.0044082218148414004</v>
      </c>
      <c r="D342" s="87" t="s">
        <v>2447</v>
      </c>
      <c r="E342" s="87" t="b">
        <v>0</v>
      </c>
      <c r="F342" s="87" t="b">
        <v>0</v>
      </c>
      <c r="G342" s="87" t="b">
        <v>0</v>
      </c>
    </row>
    <row r="343" spans="1:7" ht="15">
      <c r="A343" s="87" t="s">
        <v>2671</v>
      </c>
      <c r="B343" s="87">
        <v>2</v>
      </c>
      <c r="C343" s="126">
        <v>0.0036649378749303353</v>
      </c>
      <c r="D343" s="87" t="s">
        <v>2447</v>
      </c>
      <c r="E343" s="87" t="b">
        <v>0</v>
      </c>
      <c r="F343" s="87" t="b">
        <v>0</v>
      </c>
      <c r="G343" s="87" t="b">
        <v>0</v>
      </c>
    </row>
    <row r="344" spans="1:7" ht="15">
      <c r="A344" s="87" t="s">
        <v>2672</v>
      </c>
      <c r="B344" s="87">
        <v>2</v>
      </c>
      <c r="C344" s="126">
        <v>0.0036649378749303353</v>
      </c>
      <c r="D344" s="87" t="s">
        <v>2447</v>
      </c>
      <c r="E344" s="87" t="b">
        <v>0</v>
      </c>
      <c r="F344" s="87" t="b">
        <v>0</v>
      </c>
      <c r="G344" s="87" t="b">
        <v>0</v>
      </c>
    </row>
    <row r="345" spans="1:7" ht="15">
      <c r="A345" s="87" t="s">
        <v>2685</v>
      </c>
      <c r="B345" s="87">
        <v>2</v>
      </c>
      <c r="C345" s="126">
        <v>0.0036649378749303353</v>
      </c>
      <c r="D345" s="87" t="s">
        <v>2447</v>
      </c>
      <c r="E345" s="87" t="b">
        <v>0</v>
      </c>
      <c r="F345" s="87" t="b">
        <v>0</v>
      </c>
      <c r="G345" s="87" t="b">
        <v>0</v>
      </c>
    </row>
    <row r="346" spans="1:7" ht="15">
      <c r="A346" s="87" t="s">
        <v>2690</v>
      </c>
      <c r="B346" s="87">
        <v>2</v>
      </c>
      <c r="C346" s="126">
        <v>0.0036649378749303353</v>
      </c>
      <c r="D346" s="87" t="s">
        <v>2447</v>
      </c>
      <c r="E346" s="87" t="b">
        <v>0</v>
      </c>
      <c r="F346" s="87" t="b">
        <v>0</v>
      </c>
      <c r="G346" s="87" t="b">
        <v>0</v>
      </c>
    </row>
    <row r="347" spans="1:7" ht="15">
      <c r="A347" s="87" t="s">
        <v>2678</v>
      </c>
      <c r="B347" s="87">
        <v>2</v>
      </c>
      <c r="C347" s="126">
        <v>0.0036649378749303353</v>
      </c>
      <c r="D347" s="87" t="s">
        <v>2447</v>
      </c>
      <c r="E347" s="87" t="b">
        <v>0</v>
      </c>
      <c r="F347" s="87" t="b">
        <v>0</v>
      </c>
      <c r="G347" s="87" t="b">
        <v>0</v>
      </c>
    </row>
    <row r="348" spans="1:7" ht="15">
      <c r="A348" s="87" t="s">
        <v>2686</v>
      </c>
      <c r="B348" s="87">
        <v>2</v>
      </c>
      <c r="C348" s="126">
        <v>0.0036649378749303353</v>
      </c>
      <c r="D348" s="87" t="s">
        <v>2447</v>
      </c>
      <c r="E348" s="87" t="b">
        <v>0</v>
      </c>
      <c r="F348" s="87" t="b">
        <v>0</v>
      </c>
      <c r="G348" s="87" t="b">
        <v>0</v>
      </c>
    </row>
    <row r="349" spans="1:7" ht="15">
      <c r="A349" s="87" t="s">
        <v>2688</v>
      </c>
      <c r="B349" s="87">
        <v>2</v>
      </c>
      <c r="C349" s="126">
        <v>0.0036649378749303353</v>
      </c>
      <c r="D349" s="87" t="s">
        <v>2447</v>
      </c>
      <c r="E349" s="87" t="b">
        <v>0</v>
      </c>
      <c r="F349" s="87" t="b">
        <v>0</v>
      </c>
      <c r="G349" s="87" t="b">
        <v>0</v>
      </c>
    </row>
    <row r="350" spans="1:7" ht="15">
      <c r="A350" s="87" t="s">
        <v>2682</v>
      </c>
      <c r="B350" s="87">
        <v>2</v>
      </c>
      <c r="C350" s="126">
        <v>0.0036649378749303353</v>
      </c>
      <c r="D350" s="87" t="s">
        <v>2447</v>
      </c>
      <c r="E350" s="87" t="b">
        <v>0</v>
      </c>
      <c r="F350" s="87" t="b">
        <v>0</v>
      </c>
      <c r="G350" s="87" t="b">
        <v>0</v>
      </c>
    </row>
    <row r="351" spans="1:7" ht="15">
      <c r="A351" s="87" t="s">
        <v>2683</v>
      </c>
      <c r="B351" s="87">
        <v>2</v>
      </c>
      <c r="C351" s="126">
        <v>0.0036649378749303353</v>
      </c>
      <c r="D351" s="87" t="s">
        <v>2447</v>
      </c>
      <c r="E351" s="87" t="b">
        <v>0</v>
      </c>
      <c r="F351" s="87" t="b">
        <v>0</v>
      </c>
      <c r="G351" s="87" t="b">
        <v>0</v>
      </c>
    </row>
    <row r="352" spans="1:7" ht="15">
      <c r="A352" s="87" t="s">
        <v>2674</v>
      </c>
      <c r="B352" s="87">
        <v>2</v>
      </c>
      <c r="C352" s="126">
        <v>0.0036649378749303353</v>
      </c>
      <c r="D352" s="87" t="s">
        <v>2447</v>
      </c>
      <c r="E352" s="87" t="b">
        <v>0</v>
      </c>
      <c r="F352" s="87" t="b">
        <v>0</v>
      </c>
      <c r="G352" s="87" t="b">
        <v>0</v>
      </c>
    </row>
    <row r="353" spans="1:7" ht="15">
      <c r="A353" s="87" t="s">
        <v>2681</v>
      </c>
      <c r="B353" s="87">
        <v>2</v>
      </c>
      <c r="C353" s="126">
        <v>0.0036649378749303353</v>
      </c>
      <c r="D353" s="87" t="s">
        <v>2447</v>
      </c>
      <c r="E353" s="87" t="b">
        <v>0</v>
      </c>
      <c r="F353" s="87" t="b">
        <v>0</v>
      </c>
      <c r="G353" s="87" t="b">
        <v>0</v>
      </c>
    </row>
    <row r="354" spans="1:7" ht="15">
      <c r="A354" s="87" t="s">
        <v>2684</v>
      </c>
      <c r="B354" s="87">
        <v>2</v>
      </c>
      <c r="C354" s="126">
        <v>0.0044082218148414004</v>
      </c>
      <c r="D354" s="87" t="s">
        <v>2447</v>
      </c>
      <c r="E354" s="87" t="b">
        <v>0</v>
      </c>
      <c r="F354" s="87" t="b">
        <v>1</v>
      </c>
      <c r="G354" s="87" t="b">
        <v>0</v>
      </c>
    </row>
    <row r="355" spans="1:7" ht="15">
      <c r="A355" s="87" t="s">
        <v>2584</v>
      </c>
      <c r="B355" s="87">
        <v>2</v>
      </c>
      <c r="C355" s="126">
        <v>0.0036649378749303353</v>
      </c>
      <c r="D355" s="87" t="s">
        <v>2447</v>
      </c>
      <c r="E355" s="87" t="b">
        <v>0</v>
      </c>
      <c r="F355" s="87" t="b">
        <v>0</v>
      </c>
      <c r="G355" s="87" t="b">
        <v>0</v>
      </c>
    </row>
    <row r="356" spans="1:7" ht="15">
      <c r="A356" s="87" t="s">
        <v>2679</v>
      </c>
      <c r="B356" s="87">
        <v>2</v>
      </c>
      <c r="C356" s="126">
        <v>0.0036649378749303353</v>
      </c>
      <c r="D356" s="87" t="s">
        <v>2447</v>
      </c>
      <c r="E356" s="87" t="b">
        <v>0</v>
      </c>
      <c r="F356" s="87" t="b">
        <v>0</v>
      </c>
      <c r="G356" s="87" t="b">
        <v>0</v>
      </c>
    </row>
    <row r="357" spans="1:7" ht="15">
      <c r="A357" s="87" t="s">
        <v>2675</v>
      </c>
      <c r="B357" s="87">
        <v>2</v>
      </c>
      <c r="C357" s="126">
        <v>0.0036649378749303353</v>
      </c>
      <c r="D357" s="87" t="s">
        <v>2447</v>
      </c>
      <c r="E357" s="87" t="b">
        <v>0</v>
      </c>
      <c r="F357" s="87" t="b">
        <v>0</v>
      </c>
      <c r="G357" s="87" t="b">
        <v>0</v>
      </c>
    </row>
    <row r="358" spans="1:7" ht="15">
      <c r="A358" s="87" t="s">
        <v>2573</v>
      </c>
      <c r="B358" s="87">
        <v>2</v>
      </c>
      <c r="C358" s="126">
        <v>0.0036649378749303353</v>
      </c>
      <c r="D358" s="87" t="s">
        <v>2447</v>
      </c>
      <c r="E358" s="87" t="b">
        <v>0</v>
      </c>
      <c r="F358" s="87" t="b">
        <v>0</v>
      </c>
      <c r="G358" s="87" t="b">
        <v>0</v>
      </c>
    </row>
    <row r="359" spans="1:7" ht="15">
      <c r="A359" s="87" t="s">
        <v>2692</v>
      </c>
      <c r="B359" s="87">
        <v>2</v>
      </c>
      <c r="C359" s="126">
        <v>0.0044082218148414004</v>
      </c>
      <c r="D359" s="87" t="s">
        <v>2447</v>
      </c>
      <c r="E359" s="87" t="b">
        <v>0</v>
      </c>
      <c r="F359" s="87" t="b">
        <v>0</v>
      </c>
      <c r="G359" s="87" t="b">
        <v>0</v>
      </c>
    </row>
    <row r="360" spans="1:7" ht="15">
      <c r="A360" s="87" t="s">
        <v>2509</v>
      </c>
      <c r="B360" s="87">
        <v>2</v>
      </c>
      <c r="C360" s="126">
        <v>0.0036649378749303353</v>
      </c>
      <c r="D360" s="87" t="s">
        <v>2447</v>
      </c>
      <c r="E360" s="87" t="b">
        <v>0</v>
      </c>
      <c r="F360" s="87" t="b">
        <v>0</v>
      </c>
      <c r="G360" s="87" t="b">
        <v>0</v>
      </c>
    </row>
    <row r="361" spans="1:7" ht="15">
      <c r="A361" s="87" t="s">
        <v>2566</v>
      </c>
      <c r="B361" s="87">
        <v>2</v>
      </c>
      <c r="C361" s="126">
        <v>0.0044082218148414004</v>
      </c>
      <c r="D361" s="87" t="s">
        <v>2447</v>
      </c>
      <c r="E361" s="87" t="b">
        <v>0</v>
      </c>
      <c r="F361" s="87" t="b">
        <v>0</v>
      </c>
      <c r="G361" s="87" t="b">
        <v>0</v>
      </c>
    </row>
    <row r="362" spans="1:7" ht="15">
      <c r="A362" s="87" t="s">
        <v>2512</v>
      </c>
      <c r="B362" s="87">
        <v>2</v>
      </c>
      <c r="C362" s="126">
        <v>0.0036649378749303353</v>
      </c>
      <c r="D362" s="87" t="s">
        <v>2447</v>
      </c>
      <c r="E362" s="87" t="b">
        <v>0</v>
      </c>
      <c r="F362" s="87" t="b">
        <v>0</v>
      </c>
      <c r="G362" s="87" t="b">
        <v>0</v>
      </c>
    </row>
    <row r="363" spans="1:7" ht="15">
      <c r="A363" s="87" t="s">
        <v>2698</v>
      </c>
      <c r="B363" s="87">
        <v>2</v>
      </c>
      <c r="C363" s="126">
        <v>0.0036649378749303353</v>
      </c>
      <c r="D363" s="87" t="s">
        <v>2447</v>
      </c>
      <c r="E363" s="87" t="b">
        <v>0</v>
      </c>
      <c r="F363" s="87" t="b">
        <v>0</v>
      </c>
      <c r="G363" s="87" t="b">
        <v>0</v>
      </c>
    </row>
    <row r="364" spans="1:7" ht="15">
      <c r="A364" s="87" t="s">
        <v>2696</v>
      </c>
      <c r="B364" s="87">
        <v>2</v>
      </c>
      <c r="C364" s="126">
        <v>0.0036649378749303353</v>
      </c>
      <c r="D364" s="87" t="s">
        <v>2447</v>
      </c>
      <c r="E364" s="87" t="b">
        <v>0</v>
      </c>
      <c r="F364" s="87" t="b">
        <v>0</v>
      </c>
      <c r="G364" s="87" t="b">
        <v>0</v>
      </c>
    </row>
    <row r="365" spans="1:7" ht="15">
      <c r="A365" s="87" t="s">
        <v>2697</v>
      </c>
      <c r="B365" s="87">
        <v>2</v>
      </c>
      <c r="C365" s="126">
        <v>0.0036649378749303353</v>
      </c>
      <c r="D365" s="87" t="s">
        <v>2447</v>
      </c>
      <c r="E365" s="87" t="b">
        <v>0</v>
      </c>
      <c r="F365" s="87" t="b">
        <v>0</v>
      </c>
      <c r="G365" s="87" t="b">
        <v>0</v>
      </c>
    </row>
    <row r="366" spans="1:7" ht="15">
      <c r="A366" s="87" t="s">
        <v>2694</v>
      </c>
      <c r="B366" s="87">
        <v>2</v>
      </c>
      <c r="C366" s="126">
        <v>0.0036649378749303353</v>
      </c>
      <c r="D366" s="87" t="s">
        <v>2447</v>
      </c>
      <c r="E366" s="87" t="b">
        <v>0</v>
      </c>
      <c r="F366" s="87" t="b">
        <v>0</v>
      </c>
      <c r="G366" s="87" t="b">
        <v>0</v>
      </c>
    </row>
    <row r="367" spans="1:7" ht="15">
      <c r="A367" s="87" t="s">
        <v>2695</v>
      </c>
      <c r="B367" s="87">
        <v>2</v>
      </c>
      <c r="C367" s="126">
        <v>0.0036649378749303353</v>
      </c>
      <c r="D367" s="87" t="s">
        <v>2447</v>
      </c>
      <c r="E367" s="87" t="b">
        <v>0</v>
      </c>
      <c r="F367" s="87" t="b">
        <v>0</v>
      </c>
      <c r="G367" s="87" t="b">
        <v>0</v>
      </c>
    </row>
    <row r="368" spans="1:7" ht="15">
      <c r="A368" s="87" t="s">
        <v>2569</v>
      </c>
      <c r="B368" s="87">
        <v>2</v>
      </c>
      <c r="C368" s="126">
        <v>0.0036649378749303353</v>
      </c>
      <c r="D368" s="87" t="s">
        <v>2447</v>
      </c>
      <c r="E368" s="87" t="b">
        <v>1</v>
      </c>
      <c r="F368" s="87" t="b">
        <v>0</v>
      </c>
      <c r="G368" s="87" t="b">
        <v>0</v>
      </c>
    </row>
    <row r="369" spans="1:7" ht="15">
      <c r="A369" s="87" t="s">
        <v>2706</v>
      </c>
      <c r="B369" s="87">
        <v>2</v>
      </c>
      <c r="C369" s="126">
        <v>0.0036649378749303353</v>
      </c>
      <c r="D369" s="87" t="s">
        <v>2447</v>
      </c>
      <c r="E369" s="87" t="b">
        <v>0</v>
      </c>
      <c r="F369" s="87" t="b">
        <v>0</v>
      </c>
      <c r="G369" s="87" t="b">
        <v>0</v>
      </c>
    </row>
    <row r="370" spans="1:7" ht="15">
      <c r="A370" s="87" t="s">
        <v>2710</v>
      </c>
      <c r="B370" s="87">
        <v>2</v>
      </c>
      <c r="C370" s="126">
        <v>0.0036649378749303353</v>
      </c>
      <c r="D370" s="87" t="s">
        <v>2447</v>
      </c>
      <c r="E370" s="87" t="b">
        <v>0</v>
      </c>
      <c r="F370" s="87" t="b">
        <v>0</v>
      </c>
      <c r="G370" s="87" t="b">
        <v>0</v>
      </c>
    </row>
    <row r="371" spans="1:7" ht="15">
      <c r="A371" s="87" t="s">
        <v>2590</v>
      </c>
      <c r="B371" s="87">
        <v>2</v>
      </c>
      <c r="C371" s="126">
        <v>0.0036649378749303353</v>
      </c>
      <c r="D371" s="87" t="s">
        <v>2447</v>
      </c>
      <c r="E371" s="87" t="b">
        <v>0</v>
      </c>
      <c r="F371" s="87" t="b">
        <v>0</v>
      </c>
      <c r="G371" s="87" t="b">
        <v>0</v>
      </c>
    </row>
    <row r="372" spans="1:7" ht="15">
      <c r="A372" s="87" t="s">
        <v>2592</v>
      </c>
      <c r="B372" s="87">
        <v>2</v>
      </c>
      <c r="C372" s="126">
        <v>0.0044082218148414004</v>
      </c>
      <c r="D372" s="87" t="s">
        <v>2447</v>
      </c>
      <c r="E372" s="87" t="b">
        <v>0</v>
      </c>
      <c r="F372" s="87" t="b">
        <v>0</v>
      </c>
      <c r="G372" s="87" t="b">
        <v>0</v>
      </c>
    </row>
    <row r="373" spans="1:7" ht="15">
      <c r="A373" s="87" t="s">
        <v>2551</v>
      </c>
      <c r="B373" s="87">
        <v>2</v>
      </c>
      <c r="C373" s="126">
        <v>0.0036649378749303353</v>
      </c>
      <c r="D373" s="87" t="s">
        <v>2447</v>
      </c>
      <c r="E373" s="87" t="b">
        <v>0</v>
      </c>
      <c r="F373" s="87" t="b">
        <v>0</v>
      </c>
      <c r="G373" s="87" t="b">
        <v>0</v>
      </c>
    </row>
    <row r="374" spans="1:7" ht="15">
      <c r="A374" s="87" t="s">
        <v>2711</v>
      </c>
      <c r="B374" s="87">
        <v>2</v>
      </c>
      <c r="C374" s="126">
        <v>0.0036649378749303353</v>
      </c>
      <c r="D374" s="87" t="s">
        <v>2447</v>
      </c>
      <c r="E374" s="87" t="b">
        <v>0</v>
      </c>
      <c r="F374" s="87" t="b">
        <v>1</v>
      </c>
      <c r="G374" s="87" t="b">
        <v>0</v>
      </c>
    </row>
    <row r="375" spans="1:7" ht="15">
      <c r="A375" s="87" t="s">
        <v>2713</v>
      </c>
      <c r="B375" s="87">
        <v>2</v>
      </c>
      <c r="C375" s="126">
        <v>0.0036649378749303353</v>
      </c>
      <c r="D375" s="87" t="s">
        <v>2447</v>
      </c>
      <c r="E375" s="87" t="b">
        <v>0</v>
      </c>
      <c r="F375" s="87" t="b">
        <v>1</v>
      </c>
      <c r="G375" s="87" t="b">
        <v>0</v>
      </c>
    </row>
    <row r="376" spans="1:7" ht="15">
      <c r="A376" s="87" t="s">
        <v>2537</v>
      </c>
      <c r="B376" s="87">
        <v>2</v>
      </c>
      <c r="C376" s="126">
        <v>0.0036649378749303353</v>
      </c>
      <c r="D376" s="87" t="s">
        <v>2447</v>
      </c>
      <c r="E376" s="87" t="b">
        <v>0</v>
      </c>
      <c r="F376" s="87" t="b">
        <v>0</v>
      </c>
      <c r="G376" s="87" t="b">
        <v>0</v>
      </c>
    </row>
    <row r="377" spans="1:7" ht="15">
      <c r="A377" s="87" t="s">
        <v>2714</v>
      </c>
      <c r="B377" s="87">
        <v>2</v>
      </c>
      <c r="C377" s="126">
        <v>0.0036649378749303353</v>
      </c>
      <c r="D377" s="87" t="s">
        <v>2447</v>
      </c>
      <c r="E377" s="87" t="b">
        <v>0</v>
      </c>
      <c r="F377" s="87" t="b">
        <v>0</v>
      </c>
      <c r="G377" s="87" t="b">
        <v>0</v>
      </c>
    </row>
    <row r="378" spans="1:7" ht="15">
      <c r="A378" s="87" t="s">
        <v>2716</v>
      </c>
      <c r="B378" s="87">
        <v>2</v>
      </c>
      <c r="C378" s="126">
        <v>0.0044082218148414004</v>
      </c>
      <c r="D378" s="87" t="s">
        <v>2447</v>
      </c>
      <c r="E378" s="87" t="b">
        <v>0</v>
      </c>
      <c r="F378" s="87" t="b">
        <v>0</v>
      </c>
      <c r="G378" s="87" t="b">
        <v>0</v>
      </c>
    </row>
    <row r="379" spans="1:7" ht="15">
      <c r="A379" s="87" t="s">
        <v>2728</v>
      </c>
      <c r="B379" s="87">
        <v>2</v>
      </c>
      <c r="C379" s="126">
        <v>0.0044082218148414004</v>
      </c>
      <c r="D379" s="87" t="s">
        <v>2447</v>
      </c>
      <c r="E379" s="87" t="b">
        <v>0</v>
      </c>
      <c r="F379" s="87" t="b">
        <v>0</v>
      </c>
      <c r="G379" s="87" t="b">
        <v>0</v>
      </c>
    </row>
    <row r="380" spans="1:7" ht="15">
      <c r="A380" s="87" t="s">
        <v>380</v>
      </c>
      <c r="B380" s="87">
        <v>2</v>
      </c>
      <c r="C380" s="126">
        <v>0</v>
      </c>
      <c r="D380" s="87" t="s">
        <v>2449</v>
      </c>
      <c r="E380" s="87" t="b">
        <v>0</v>
      </c>
      <c r="F380" s="87" t="b">
        <v>0</v>
      </c>
      <c r="G380" s="87" t="b">
        <v>0</v>
      </c>
    </row>
    <row r="381" spans="1:7" ht="15">
      <c r="A381" s="87" t="s">
        <v>381</v>
      </c>
      <c r="B381" s="87">
        <v>2</v>
      </c>
      <c r="C381" s="126">
        <v>0</v>
      </c>
      <c r="D381" s="87" t="s">
        <v>2449</v>
      </c>
      <c r="E381" s="87" t="b">
        <v>0</v>
      </c>
      <c r="F381" s="87" t="b">
        <v>0</v>
      </c>
      <c r="G381" s="87" t="b">
        <v>0</v>
      </c>
    </row>
    <row r="382" spans="1:7" ht="15">
      <c r="A382" s="87" t="s">
        <v>2563</v>
      </c>
      <c r="B382" s="87">
        <v>2</v>
      </c>
      <c r="C382" s="126">
        <v>0</v>
      </c>
      <c r="D382" s="87" t="s">
        <v>2449</v>
      </c>
      <c r="E382" s="87" t="b">
        <v>0</v>
      </c>
      <c r="F382" s="87" t="b">
        <v>0</v>
      </c>
      <c r="G382" s="87" t="b">
        <v>0</v>
      </c>
    </row>
    <row r="383" spans="1:7" ht="15">
      <c r="A383" s="87" t="s">
        <v>2500</v>
      </c>
      <c r="B383" s="87">
        <v>2</v>
      </c>
      <c r="C383" s="126">
        <v>0</v>
      </c>
      <c r="D383" s="87" t="s">
        <v>2449</v>
      </c>
      <c r="E383" s="87" t="b">
        <v>0</v>
      </c>
      <c r="F383" s="87" t="b">
        <v>0</v>
      </c>
      <c r="G383" s="87" t="b">
        <v>0</v>
      </c>
    </row>
    <row r="384" spans="1:7" ht="15">
      <c r="A384" s="87" t="s">
        <v>2564</v>
      </c>
      <c r="B384" s="87">
        <v>2</v>
      </c>
      <c r="C384" s="126">
        <v>0</v>
      </c>
      <c r="D384" s="87" t="s">
        <v>2449</v>
      </c>
      <c r="E384" s="87" t="b">
        <v>0</v>
      </c>
      <c r="F384" s="87" t="b">
        <v>0</v>
      </c>
      <c r="G384" s="87" t="b">
        <v>0</v>
      </c>
    </row>
    <row r="385" spans="1:7" ht="15">
      <c r="A385" s="87" t="s">
        <v>2615</v>
      </c>
      <c r="B385" s="87">
        <v>2</v>
      </c>
      <c r="C385" s="126">
        <v>0</v>
      </c>
      <c r="D385" s="87" t="s">
        <v>2449</v>
      </c>
      <c r="E385" s="87" t="b">
        <v>1</v>
      </c>
      <c r="F385" s="87" t="b">
        <v>0</v>
      </c>
      <c r="G385" s="87" t="b">
        <v>0</v>
      </c>
    </row>
    <row r="386" spans="1:7" ht="15">
      <c r="A386" s="87" t="s">
        <v>307</v>
      </c>
      <c r="B386" s="87">
        <v>6</v>
      </c>
      <c r="C386" s="126">
        <v>0.008731797969703203</v>
      </c>
      <c r="D386" s="87" t="s">
        <v>2450</v>
      </c>
      <c r="E386" s="87" t="b">
        <v>0</v>
      </c>
      <c r="F386" s="87" t="b">
        <v>0</v>
      </c>
      <c r="G386" s="87" t="b">
        <v>0</v>
      </c>
    </row>
    <row r="387" spans="1:7" ht="15">
      <c r="A387" s="87" t="s">
        <v>349</v>
      </c>
      <c r="B387" s="87">
        <v>4</v>
      </c>
      <c r="C387" s="126">
        <v>0.011642397292937604</v>
      </c>
      <c r="D387" s="87" t="s">
        <v>2450</v>
      </c>
      <c r="E387" s="87" t="b">
        <v>0</v>
      </c>
      <c r="F387" s="87" t="b">
        <v>0</v>
      </c>
      <c r="G387" s="87" t="b">
        <v>0</v>
      </c>
    </row>
    <row r="388" spans="1:7" ht="15">
      <c r="A388" s="87" t="s">
        <v>2577</v>
      </c>
      <c r="B388" s="87">
        <v>3</v>
      </c>
      <c r="C388" s="126">
        <v>0.01619535158120687</v>
      </c>
      <c r="D388" s="87" t="s">
        <v>2450</v>
      </c>
      <c r="E388" s="87" t="b">
        <v>0</v>
      </c>
      <c r="F388" s="87" t="b">
        <v>0</v>
      </c>
      <c r="G388" s="87" t="b">
        <v>0</v>
      </c>
    </row>
    <row r="389" spans="1:7" ht="15">
      <c r="A389" s="87" t="s">
        <v>2509</v>
      </c>
      <c r="B389" s="87">
        <v>2</v>
      </c>
      <c r="C389" s="126">
        <v>0.015772603461807023</v>
      </c>
      <c r="D389" s="87" t="s">
        <v>2450</v>
      </c>
      <c r="E389" s="87" t="b">
        <v>0</v>
      </c>
      <c r="F389" s="87" t="b">
        <v>0</v>
      </c>
      <c r="G389" s="87" t="b">
        <v>0</v>
      </c>
    </row>
    <row r="390" spans="1:7" ht="15">
      <c r="A390" s="87" t="s">
        <v>403</v>
      </c>
      <c r="B390" s="87">
        <v>2</v>
      </c>
      <c r="C390" s="126">
        <v>0.010796901054137914</v>
      </c>
      <c r="D390" s="87" t="s">
        <v>2450</v>
      </c>
      <c r="E390" s="87" t="b">
        <v>0</v>
      </c>
      <c r="F390" s="87" t="b">
        <v>0</v>
      </c>
      <c r="G390" s="87" t="b">
        <v>0</v>
      </c>
    </row>
    <row r="391" spans="1:7" ht="15">
      <c r="A391" s="87" t="s">
        <v>2656</v>
      </c>
      <c r="B391" s="87">
        <v>2</v>
      </c>
      <c r="C391" s="126">
        <v>0.010796901054137914</v>
      </c>
      <c r="D391" s="87" t="s">
        <v>2450</v>
      </c>
      <c r="E391" s="87" t="b">
        <v>0</v>
      </c>
      <c r="F391" s="87" t="b">
        <v>0</v>
      </c>
      <c r="G391" s="87" t="b">
        <v>0</v>
      </c>
    </row>
    <row r="392" spans="1:7" ht="15">
      <c r="A392" s="87" t="s">
        <v>2575</v>
      </c>
      <c r="B392" s="87">
        <v>2</v>
      </c>
      <c r="C392" s="126">
        <v>0.010796901054137914</v>
      </c>
      <c r="D392" s="87" t="s">
        <v>2450</v>
      </c>
      <c r="E392" s="87" t="b">
        <v>0</v>
      </c>
      <c r="F392" s="87" t="b">
        <v>0</v>
      </c>
      <c r="G392" s="87" t="b">
        <v>0</v>
      </c>
    </row>
    <row r="393" spans="1:7" ht="15">
      <c r="A393" s="87" t="s">
        <v>2576</v>
      </c>
      <c r="B393" s="87">
        <v>2</v>
      </c>
      <c r="C393" s="126">
        <v>0.015772603461807023</v>
      </c>
      <c r="D393" s="87" t="s">
        <v>2450</v>
      </c>
      <c r="E393" s="87" t="b">
        <v>0</v>
      </c>
      <c r="F393" s="87" t="b">
        <v>0</v>
      </c>
      <c r="G393" s="87" t="b">
        <v>0</v>
      </c>
    </row>
    <row r="394" spans="1:7" ht="15">
      <c r="A394" s="87" t="s">
        <v>2539</v>
      </c>
      <c r="B394" s="87">
        <v>2</v>
      </c>
      <c r="C394" s="126">
        <v>0.010796901054137914</v>
      </c>
      <c r="D394" s="87" t="s">
        <v>2450</v>
      </c>
      <c r="E394" s="87" t="b">
        <v>0</v>
      </c>
      <c r="F394" s="87" t="b">
        <v>0</v>
      </c>
      <c r="G394" s="87" t="b">
        <v>0</v>
      </c>
    </row>
    <row r="395" spans="1:7" ht="15">
      <c r="A395" s="87" t="s">
        <v>2659</v>
      </c>
      <c r="B395" s="87">
        <v>2</v>
      </c>
      <c r="C395" s="126">
        <v>0.010796901054137914</v>
      </c>
      <c r="D395" s="87" t="s">
        <v>2450</v>
      </c>
      <c r="E395" s="87" t="b">
        <v>0</v>
      </c>
      <c r="F395" s="87" t="b">
        <v>0</v>
      </c>
      <c r="G395" s="87" t="b">
        <v>0</v>
      </c>
    </row>
    <row r="396" spans="1:7" ht="15">
      <c r="A396" s="87" t="s">
        <v>2572</v>
      </c>
      <c r="B396" s="87">
        <v>2</v>
      </c>
      <c r="C396" s="126">
        <v>0.010796901054137914</v>
      </c>
      <c r="D396" s="87" t="s">
        <v>2450</v>
      </c>
      <c r="E396" s="87" t="b">
        <v>0</v>
      </c>
      <c r="F396" s="87" t="b">
        <v>0</v>
      </c>
      <c r="G396" s="87" t="b">
        <v>0</v>
      </c>
    </row>
    <row r="397" spans="1:7" ht="15">
      <c r="A397" s="87" t="s">
        <v>2504</v>
      </c>
      <c r="B397" s="87">
        <v>2</v>
      </c>
      <c r="C397" s="126">
        <v>0.015772603461807023</v>
      </c>
      <c r="D397" s="87" t="s">
        <v>2450</v>
      </c>
      <c r="E397" s="87" t="b">
        <v>0</v>
      </c>
      <c r="F397" s="87" t="b">
        <v>0</v>
      </c>
      <c r="G397" s="87" t="b">
        <v>0</v>
      </c>
    </row>
    <row r="398" spans="1:7" ht="15">
      <c r="A398" s="87" t="s">
        <v>2661</v>
      </c>
      <c r="B398" s="87">
        <v>2</v>
      </c>
      <c r="C398" s="126">
        <v>0.015772603461807023</v>
      </c>
      <c r="D398" s="87" t="s">
        <v>2450</v>
      </c>
      <c r="E398" s="87" t="b">
        <v>0</v>
      </c>
      <c r="F398" s="87" t="b">
        <v>0</v>
      </c>
      <c r="G398" s="87" t="b">
        <v>0</v>
      </c>
    </row>
    <row r="399" spans="1:7" ht="15">
      <c r="A399" s="87" t="s">
        <v>2508</v>
      </c>
      <c r="B399" s="87">
        <v>2</v>
      </c>
      <c r="C399" s="126">
        <v>0.010796901054137914</v>
      </c>
      <c r="D399" s="87" t="s">
        <v>2450</v>
      </c>
      <c r="E399" s="87" t="b">
        <v>0</v>
      </c>
      <c r="F399" s="87" t="b">
        <v>0</v>
      </c>
      <c r="G399" s="87" t="b">
        <v>0</v>
      </c>
    </row>
    <row r="400" spans="1:7" ht="15">
      <c r="A400" s="87" t="s">
        <v>2578</v>
      </c>
      <c r="B400" s="87">
        <v>2</v>
      </c>
      <c r="C400" s="126">
        <v>0.015772603461807023</v>
      </c>
      <c r="D400" s="87" t="s">
        <v>2450</v>
      </c>
      <c r="E400" s="87" t="b">
        <v>0</v>
      </c>
      <c r="F400" s="87" t="b">
        <v>0</v>
      </c>
      <c r="G400" s="87" t="b">
        <v>0</v>
      </c>
    </row>
    <row r="401" spans="1:7" ht="15">
      <c r="A401" s="87" t="s">
        <v>389</v>
      </c>
      <c r="B401" s="87">
        <v>3</v>
      </c>
      <c r="C401" s="126">
        <v>0.004627360615122219</v>
      </c>
      <c r="D401" s="87" t="s">
        <v>2452</v>
      </c>
      <c r="E401" s="87" t="b">
        <v>0</v>
      </c>
      <c r="F401" s="87" t="b">
        <v>0</v>
      </c>
      <c r="G401" s="87" t="b">
        <v>0</v>
      </c>
    </row>
    <row r="402" spans="1:7" ht="15">
      <c r="A402" s="87" t="s">
        <v>310</v>
      </c>
      <c r="B402" s="87">
        <v>3</v>
      </c>
      <c r="C402" s="126">
        <v>0.004627360615122219</v>
      </c>
      <c r="D402" s="87" t="s">
        <v>2452</v>
      </c>
      <c r="E402" s="87" t="b">
        <v>0</v>
      </c>
      <c r="F402" s="87" t="b">
        <v>0</v>
      </c>
      <c r="G402" s="87" t="b">
        <v>0</v>
      </c>
    </row>
    <row r="403" spans="1:7" ht="15">
      <c r="A403" s="87" t="s">
        <v>2703</v>
      </c>
      <c r="B403" s="87">
        <v>2</v>
      </c>
      <c r="C403" s="126">
        <v>0.0074328393991106466</v>
      </c>
      <c r="D403" s="87" t="s">
        <v>2452</v>
      </c>
      <c r="E403" s="87" t="b">
        <v>0</v>
      </c>
      <c r="F403" s="87" t="b">
        <v>1</v>
      </c>
      <c r="G403" s="87" t="b">
        <v>0</v>
      </c>
    </row>
    <row r="404" spans="1:7" ht="15">
      <c r="A404" s="87" t="s">
        <v>2704</v>
      </c>
      <c r="B404" s="87">
        <v>2</v>
      </c>
      <c r="C404" s="126">
        <v>0.0074328393991106466</v>
      </c>
      <c r="D404" s="87" t="s">
        <v>2452</v>
      </c>
      <c r="E404" s="87" t="b">
        <v>0</v>
      </c>
      <c r="F404" s="87" t="b">
        <v>0</v>
      </c>
      <c r="G404" s="87" t="b">
        <v>0</v>
      </c>
    </row>
    <row r="405" spans="1:7" ht="15">
      <c r="A405" s="87" t="s">
        <v>388</v>
      </c>
      <c r="B405" s="87">
        <v>2</v>
      </c>
      <c r="C405" s="126">
        <v>0.0074328393991106466</v>
      </c>
      <c r="D405" s="87" t="s">
        <v>2452</v>
      </c>
      <c r="E405" s="87" t="b">
        <v>0</v>
      </c>
      <c r="F405" s="87" t="b">
        <v>0</v>
      </c>
      <c r="G405" s="87" t="b">
        <v>0</v>
      </c>
    </row>
    <row r="406" spans="1:7" ht="15">
      <c r="A406" s="87" t="s">
        <v>387</v>
      </c>
      <c r="B406" s="87">
        <v>2</v>
      </c>
      <c r="C406" s="126">
        <v>0.0074328393991106466</v>
      </c>
      <c r="D406" s="87" t="s">
        <v>2452</v>
      </c>
      <c r="E406" s="87" t="b">
        <v>0</v>
      </c>
      <c r="F406" s="87" t="b">
        <v>0</v>
      </c>
      <c r="G406" s="87" t="b">
        <v>0</v>
      </c>
    </row>
    <row r="407" spans="1:7" ht="15">
      <c r="A407" s="87" t="s">
        <v>386</v>
      </c>
      <c r="B407" s="87">
        <v>2</v>
      </c>
      <c r="C407" s="126">
        <v>0.0074328393991106466</v>
      </c>
      <c r="D407" s="87" t="s">
        <v>2452</v>
      </c>
      <c r="E407" s="87" t="b">
        <v>0</v>
      </c>
      <c r="F407" s="87" t="b">
        <v>0</v>
      </c>
      <c r="G407" s="87" t="b">
        <v>0</v>
      </c>
    </row>
    <row r="408" spans="1:7" ht="15">
      <c r="A408" s="87" t="s">
        <v>385</v>
      </c>
      <c r="B408" s="87">
        <v>2</v>
      </c>
      <c r="C408" s="126">
        <v>0.0074328393991106466</v>
      </c>
      <c r="D408" s="87" t="s">
        <v>2452</v>
      </c>
      <c r="E408" s="87" t="b">
        <v>0</v>
      </c>
      <c r="F408" s="87" t="b">
        <v>0</v>
      </c>
      <c r="G408" s="87" t="b">
        <v>0</v>
      </c>
    </row>
    <row r="409" spans="1:7" ht="15">
      <c r="A409" s="87" t="s">
        <v>384</v>
      </c>
      <c r="B409" s="87">
        <v>2</v>
      </c>
      <c r="C409" s="126">
        <v>0.0074328393991106466</v>
      </c>
      <c r="D409" s="87" t="s">
        <v>2452</v>
      </c>
      <c r="E409" s="87" t="b">
        <v>0</v>
      </c>
      <c r="F409" s="87" t="b">
        <v>0</v>
      </c>
      <c r="G409" s="87" t="b">
        <v>0</v>
      </c>
    </row>
    <row r="410" spans="1:7" ht="15">
      <c r="A410" s="87" t="s">
        <v>383</v>
      </c>
      <c r="B410" s="87">
        <v>2</v>
      </c>
      <c r="C410" s="126">
        <v>0.0074328393991106466</v>
      </c>
      <c r="D410" s="87" t="s">
        <v>2452</v>
      </c>
      <c r="E410" s="87" t="b">
        <v>0</v>
      </c>
      <c r="F410" s="87" t="b">
        <v>0</v>
      </c>
      <c r="G410" s="87" t="b">
        <v>0</v>
      </c>
    </row>
    <row r="411" spans="1:7" ht="15">
      <c r="A411" s="87" t="s">
        <v>382</v>
      </c>
      <c r="B411" s="87">
        <v>2</v>
      </c>
      <c r="C411" s="126">
        <v>0.0074328393991106466</v>
      </c>
      <c r="D411" s="87" t="s">
        <v>2452</v>
      </c>
      <c r="E411" s="87" t="b">
        <v>0</v>
      </c>
      <c r="F411" s="87" t="b">
        <v>0</v>
      </c>
      <c r="G411" s="87" t="b">
        <v>0</v>
      </c>
    </row>
    <row r="412" spans="1:7" ht="15">
      <c r="A412" s="87" t="s">
        <v>390</v>
      </c>
      <c r="B412" s="87">
        <v>2</v>
      </c>
      <c r="C412" s="126">
        <v>0.0074328393991106466</v>
      </c>
      <c r="D412" s="87" t="s">
        <v>2452</v>
      </c>
      <c r="E412" s="87" t="b">
        <v>0</v>
      </c>
      <c r="F412" s="87" t="b">
        <v>0</v>
      </c>
      <c r="G412" s="87" t="b">
        <v>0</v>
      </c>
    </row>
    <row r="413" spans="1:7" ht="15">
      <c r="A413" s="87" t="s">
        <v>2547</v>
      </c>
      <c r="B413" s="87">
        <v>2</v>
      </c>
      <c r="C413" s="126">
        <v>0.0074328393991106466</v>
      </c>
      <c r="D413" s="87" t="s">
        <v>2452</v>
      </c>
      <c r="E413" s="87" t="b">
        <v>0</v>
      </c>
      <c r="F413" s="87" t="b">
        <v>0</v>
      </c>
      <c r="G413" s="87" t="b">
        <v>0</v>
      </c>
    </row>
    <row r="414" spans="1:7" ht="15">
      <c r="A414" s="87" t="s">
        <v>307</v>
      </c>
      <c r="B414" s="87">
        <v>9</v>
      </c>
      <c r="C414" s="126">
        <v>0.012222267711681518</v>
      </c>
      <c r="D414" s="87" t="s">
        <v>2456</v>
      </c>
      <c r="E414" s="87" t="b">
        <v>0</v>
      </c>
      <c r="F414" s="87" t="b">
        <v>0</v>
      </c>
      <c r="G414" s="87" t="b">
        <v>0</v>
      </c>
    </row>
    <row r="415" spans="1:7" ht="15">
      <c r="A415" s="87" t="s">
        <v>2497</v>
      </c>
      <c r="B415" s="87">
        <v>4</v>
      </c>
      <c r="C415" s="126">
        <v>0.01308826068104266</v>
      </c>
      <c r="D415" s="87" t="s">
        <v>2456</v>
      </c>
      <c r="E415" s="87" t="b">
        <v>0</v>
      </c>
      <c r="F415" s="87" t="b">
        <v>0</v>
      </c>
      <c r="G415" s="87" t="b">
        <v>0</v>
      </c>
    </row>
    <row r="416" spans="1:7" ht="15">
      <c r="A416" s="87" t="s">
        <v>2574</v>
      </c>
      <c r="B416" s="87">
        <v>3</v>
      </c>
      <c r="C416" s="126">
        <v>0.01185324012939558</v>
      </c>
      <c r="D416" s="87" t="s">
        <v>2456</v>
      </c>
      <c r="E416" s="87" t="b">
        <v>0</v>
      </c>
      <c r="F416" s="87" t="b">
        <v>1</v>
      </c>
      <c r="G416" s="87" t="b">
        <v>0</v>
      </c>
    </row>
    <row r="417" spans="1:7" ht="15">
      <c r="A417" s="87" t="s">
        <v>2597</v>
      </c>
      <c r="B417" s="87">
        <v>3</v>
      </c>
      <c r="C417" s="126">
        <v>0.01185324012939558</v>
      </c>
      <c r="D417" s="87" t="s">
        <v>2456</v>
      </c>
      <c r="E417" s="87" t="b">
        <v>0</v>
      </c>
      <c r="F417" s="87" t="b">
        <v>0</v>
      </c>
      <c r="G417" s="87" t="b">
        <v>0</v>
      </c>
    </row>
    <row r="418" spans="1:7" ht="15">
      <c r="A418" s="87" t="s">
        <v>2503</v>
      </c>
      <c r="B418" s="87">
        <v>3</v>
      </c>
      <c r="C418" s="126">
        <v>0.01185324012939558</v>
      </c>
      <c r="D418" s="87" t="s">
        <v>2456</v>
      </c>
      <c r="E418" s="87" t="b">
        <v>0</v>
      </c>
      <c r="F418" s="87" t="b">
        <v>0</v>
      </c>
      <c r="G418" s="87" t="b">
        <v>0</v>
      </c>
    </row>
    <row r="419" spans="1:7" ht="15">
      <c r="A419" s="87" t="s">
        <v>2539</v>
      </c>
      <c r="B419" s="87">
        <v>2</v>
      </c>
      <c r="C419" s="126">
        <v>0.009816195510781995</v>
      </c>
      <c r="D419" s="87" t="s">
        <v>2456</v>
      </c>
      <c r="E419" s="87" t="b">
        <v>0</v>
      </c>
      <c r="F419" s="87" t="b">
        <v>0</v>
      </c>
      <c r="G419" s="87" t="b">
        <v>0</v>
      </c>
    </row>
    <row r="420" spans="1:7" ht="15">
      <c r="A420" s="87" t="s">
        <v>2724</v>
      </c>
      <c r="B420" s="87">
        <v>2</v>
      </c>
      <c r="C420" s="126">
        <v>0.009816195510781995</v>
      </c>
      <c r="D420" s="87" t="s">
        <v>2456</v>
      </c>
      <c r="E420" s="87" t="b">
        <v>0</v>
      </c>
      <c r="F420" s="87" t="b">
        <v>0</v>
      </c>
      <c r="G420" s="87" t="b">
        <v>0</v>
      </c>
    </row>
    <row r="421" spans="1:7" ht="15">
      <c r="A421" s="87" t="s">
        <v>2725</v>
      </c>
      <c r="B421" s="87">
        <v>2</v>
      </c>
      <c r="C421" s="126">
        <v>0.009816195510781995</v>
      </c>
      <c r="D421" s="87" t="s">
        <v>2456</v>
      </c>
      <c r="E421" s="87" t="b">
        <v>0</v>
      </c>
      <c r="F421" s="87" t="b">
        <v>0</v>
      </c>
      <c r="G421" s="87" t="b">
        <v>0</v>
      </c>
    </row>
    <row r="422" spans="1:7" ht="15">
      <c r="A422" s="87" t="s">
        <v>2522</v>
      </c>
      <c r="B422" s="87">
        <v>2</v>
      </c>
      <c r="C422" s="126">
        <v>0.009816195510781995</v>
      </c>
      <c r="D422" s="87" t="s">
        <v>2456</v>
      </c>
      <c r="E422" s="87" t="b">
        <v>0</v>
      </c>
      <c r="F422" s="87" t="b">
        <v>0</v>
      </c>
      <c r="G422" s="87" t="b">
        <v>0</v>
      </c>
    </row>
    <row r="423" spans="1:7" ht="15">
      <c r="A423" s="87" t="s">
        <v>2649</v>
      </c>
      <c r="B423" s="87">
        <v>2</v>
      </c>
      <c r="C423" s="126">
        <v>0.009816195510781995</v>
      </c>
      <c r="D423" s="87" t="s">
        <v>2456</v>
      </c>
      <c r="E423" s="87" t="b">
        <v>0</v>
      </c>
      <c r="F423" s="87" t="b">
        <v>0</v>
      </c>
      <c r="G423" s="87" t="b">
        <v>0</v>
      </c>
    </row>
    <row r="424" spans="1:7" ht="15">
      <c r="A424" s="87" t="s">
        <v>2726</v>
      </c>
      <c r="B424" s="87">
        <v>2</v>
      </c>
      <c r="C424" s="126">
        <v>0.009816195510781995</v>
      </c>
      <c r="D424" s="87" t="s">
        <v>2456</v>
      </c>
      <c r="E424" s="87" t="b">
        <v>0</v>
      </c>
      <c r="F424" s="87" t="b">
        <v>0</v>
      </c>
      <c r="G424" s="87" t="b">
        <v>0</v>
      </c>
    </row>
    <row r="425" spans="1:7" ht="15">
      <c r="A425" s="87" t="s">
        <v>2591</v>
      </c>
      <c r="B425" s="87">
        <v>2</v>
      </c>
      <c r="C425" s="126">
        <v>0.009816195510781995</v>
      </c>
      <c r="D425" s="87" t="s">
        <v>2456</v>
      </c>
      <c r="E425" s="87" t="b">
        <v>0</v>
      </c>
      <c r="F425" s="87" t="b">
        <v>0</v>
      </c>
      <c r="G425" s="87" t="b">
        <v>0</v>
      </c>
    </row>
    <row r="426" spans="1:7" ht="15">
      <c r="A426" s="87" t="s">
        <v>2651</v>
      </c>
      <c r="B426" s="87">
        <v>2</v>
      </c>
      <c r="C426" s="126">
        <v>0.009816195510781995</v>
      </c>
      <c r="D426" s="87" t="s">
        <v>2456</v>
      </c>
      <c r="E426" s="87" t="b">
        <v>0</v>
      </c>
      <c r="F426" s="87" t="b">
        <v>0</v>
      </c>
      <c r="G426" s="87" t="b">
        <v>0</v>
      </c>
    </row>
    <row r="427" spans="1:7" ht="15">
      <c r="A427" s="87" t="s">
        <v>2587</v>
      </c>
      <c r="B427" s="87">
        <v>2</v>
      </c>
      <c r="C427" s="126">
        <v>0.009816195510781995</v>
      </c>
      <c r="D427" s="87" t="s">
        <v>2456</v>
      </c>
      <c r="E427" s="87" t="b">
        <v>0</v>
      </c>
      <c r="F427" s="87" t="b">
        <v>0</v>
      </c>
      <c r="G427" s="87" t="b">
        <v>0</v>
      </c>
    </row>
    <row r="428" spans="1:7" ht="15">
      <c r="A428" s="87" t="s">
        <v>2517</v>
      </c>
      <c r="B428" s="87">
        <v>2</v>
      </c>
      <c r="C428" s="126">
        <v>0.009816195510781995</v>
      </c>
      <c r="D428" s="87" t="s">
        <v>2456</v>
      </c>
      <c r="E428" s="87" t="b">
        <v>0</v>
      </c>
      <c r="F428" s="87" t="b">
        <v>0</v>
      </c>
      <c r="G428" s="87" t="b">
        <v>0</v>
      </c>
    </row>
    <row r="429" spans="1:7" ht="15">
      <c r="A429" s="87" t="s">
        <v>2508</v>
      </c>
      <c r="B429" s="87">
        <v>2</v>
      </c>
      <c r="C429" s="126">
        <v>0.009816195510781995</v>
      </c>
      <c r="D429" s="87" t="s">
        <v>2456</v>
      </c>
      <c r="E429" s="87" t="b">
        <v>0</v>
      </c>
      <c r="F429" s="87" t="b">
        <v>0</v>
      </c>
      <c r="G429" s="87" t="b">
        <v>0</v>
      </c>
    </row>
    <row r="430" spans="1:7" ht="15">
      <c r="A430" s="87" t="s">
        <v>2720</v>
      </c>
      <c r="B430" s="87">
        <v>2</v>
      </c>
      <c r="C430" s="126">
        <v>0.01308826068104266</v>
      </c>
      <c r="D430" s="87" t="s">
        <v>2456</v>
      </c>
      <c r="E430" s="87" t="b">
        <v>0</v>
      </c>
      <c r="F430" s="87" t="b">
        <v>0</v>
      </c>
      <c r="G430" s="87" t="b">
        <v>0</v>
      </c>
    </row>
    <row r="431" spans="1:7" ht="15">
      <c r="A431" s="87" t="s">
        <v>516</v>
      </c>
      <c r="B431" s="87">
        <v>2</v>
      </c>
      <c r="C431" s="126">
        <v>0.009816195510781995</v>
      </c>
      <c r="D431" s="87" t="s">
        <v>2456</v>
      </c>
      <c r="E431" s="87" t="b">
        <v>0</v>
      </c>
      <c r="F431" s="87" t="b">
        <v>0</v>
      </c>
      <c r="G431" s="87" t="b">
        <v>0</v>
      </c>
    </row>
    <row r="432" spans="1:7" ht="15">
      <c r="A432" s="87" t="s">
        <v>2509</v>
      </c>
      <c r="B432" s="87">
        <v>2</v>
      </c>
      <c r="C432" s="126">
        <v>0.009816195510781995</v>
      </c>
      <c r="D432" s="87" t="s">
        <v>2456</v>
      </c>
      <c r="E432" s="87" t="b">
        <v>0</v>
      </c>
      <c r="F432" s="87" t="b">
        <v>0</v>
      </c>
      <c r="G432" s="87" t="b">
        <v>0</v>
      </c>
    </row>
    <row r="433" spans="1:7" ht="15">
      <c r="A433" s="87" t="s">
        <v>2513</v>
      </c>
      <c r="B433" s="87">
        <v>2</v>
      </c>
      <c r="C433" s="126">
        <v>0.009816195510781995</v>
      </c>
      <c r="D433" s="87" t="s">
        <v>2456</v>
      </c>
      <c r="E433" s="87" t="b">
        <v>0</v>
      </c>
      <c r="F433" s="87" t="b">
        <v>0</v>
      </c>
      <c r="G433" s="87" t="b">
        <v>0</v>
      </c>
    </row>
    <row r="434" spans="1:7" ht="15">
      <c r="A434" s="87" t="s">
        <v>2546</v>
      </c>
      <c r="B434" s="87">
        <v>2</v>
      </c>
      <c r="C434" s="126">
        <v>0.009816195510781995</v>
      </c>
      <c r="D434" s="87" t="s">
        <v>2456</v>
      </c>
      <c r="E434" s="87" t="b">
        <v>0</v>
      </c>
      <c r="F434" s="87" t="b">
        <v>0</v>
      </c>
      <c r="G434" s="87" t="b">
        <v>0</v>
      </c>
    </row>
    <row r="435" spans="1:7" ht="15">
      <c r="A435" s="87" t="s">
        <v>2721</v>
      </c>
      <c r="B435" s="87">
        <v>2</v>
      </c>
      <c r="C435" s="126">
        <v>0.01308826068104266</v>
      </c>
      <c r="D435" s="87" t="s">
        <v>2456</v>
      </c>
      <c r="E435" s="87" t="b">
        <v>1</v>
      </c>
      <c r="F435" s="87" t="b">
        <v>0</v>
      </c>
      <c r="G435" s="87" t="b">
        <v>0</v>
      </c>
    </row>
    <row r="436" spans="1:7" ht="15">
      <c r="A436" s="87" t="s">
        <v>417</v>
      </c>
      <c r="B436" s="87">
        <v>3</v>
      </c>
      <c r="C436" s="126">
        <v>0.01957488967203145</v>
      </c>
      <c r="D436" s="87" t="s">
        <v>2457</v>
      </c>
      <c r="E436" s="87" t="b">
        <v>0</v>
      </c>
      <c r="F436" s="87" t="b">
        <v>0</v>
      </c>
      <c r="G436" s="87" t="b">
        <v>0</v>
      </c>
    </row>
    <row r="437" spans="1:7" ht="15">
      <c r="A437" s="87" t="s">
        <v>516</v>
      </c>
      <c r="B437" s="87">
        <v>2</v>
      </c>
      <c r="C437" s="126">
        <v>0.023408235804237506</v>
      </c>
      <c r="D437" s="87" t="s">
        <v>2457</v>
      </c>
      <c r="E437" s="87" t="b">
        <v>0</v>
      </c>
      <c r="F437" s="87" t="b">
        <v>0</v>
      </c>
      <c r="G437" s="87" t="b">
        <v>0</v>
      </c>
    </row>
    <row r="438" spans="1:7" ht="15">
      <c r="A438" s="87" t="s">
        <v>418</v>
      </c>
      <c r="B438" s="87">
        <v>2</v>
      </c>
      <c r="C438" s="126">
        <v>0.023408235804237506</v>
      </c>
      <c r="D438" s="87" t="s">
        <v>2457</v>
      </c>
      <c r="E438" s="87" t="b">
        <v>0</v>
      </c>
      <c r="F438" s="87" t="b">
        <v>0</v>
      </c>
      <c r="G438" s="87" t="b">
        <v>0</v>
      </c>
    </row>
    <row r="439" spans="1:7" ht="15">
      <c r="A439" s="87" t="s">
        <v>2520</v>
      </c>
      <c r="B439" s="87">
        <v>5</v>
      </c>
      <c r="C439" s="126">
        <v>0.00637442533715816</v>
      </c>
      <c r="D439" s="87" t="s">
        <v>2458</v>
      </c>
      <c r="E439" s="87" t="b">
        <v>0</v>
      </c>
      <c r="F439" s="87" t="b">
        <v>0</v>
      </c>
      <c r="G439" s="87" t="b">
        <v>0</v>
      </c>
    </row>
    <row r="440" spans="1:7" ht="15">
      <c r="A440" s="87" t="s">
        <v>414</v>
      </c>
      <c r="B440" s="87">
        <v>3</v>
      </c>
      <c r="C440" s="126">
        <v>0.003824655202294896</v>
      </c>
      <c r="D440" s="87" t="s">
        <v>2458</v>
      </c>
      <c r="E440" s="87" t="b">
        <v>0</v>
      </c>
      <c r="F440" s="87" t="b">
        <v>0</v>
      </c>
      <c r="G440" s="87" t="b">
        <v>0</v>
      </c>
    </row>
    <row r="441" spans="1:7" ht="15">
      <c r="A441" s="87" t="s">
        <v>2557</v>
      </c>
      <c r="B441" s="87">
        <v>3</v>
      </c>
      <c r="C441" s="126">
        <v>0.003824655202294896</v>
      </c>
      <c r="D441" s="87" t="s">
        <v>2458</v>
      </c>
      <c r="E441" s="87" t="b">
        <v>0</v>
      </c>
      <c r="F441" s="87" t="b">
        <v>0</v>
      </c>
      <c r="G441" s="87" t="b">
        <v>0</v>
      </c>
    </row>
    <row r="442" spans="1:7" ht="15">
      <c r="A442" s="87" t="s">
        <v>2558</v>
      </c>
      <c r="B442" s="87">
        <v>3</v>
      </c>
      <c r="C442" s="126">
        <v>0.009215203948897384</v>
      </c>
      <c r="D442" s="87" t="s">
        <v>2458</v>
      </c>
      <c r="E442" s="87" t="b">
        <v>0</v>
      </c>
      <c r="F442" s="87" t="b">
        <v>0</v>
      </c>
      <c r="G442" s="87" t="b">
        <v>0</v>
      </c>
    </row>
    <row r="443" spans="1:7" ht="15">
      <c r="A443" s="87" t="s">
        <v>2559</v>
      </c>
      <c r="B443" s="87">
        <v>3</v>
      </c>
      <c r="C443" s="126">
        <v>0.009215203948897384</v>
      </c>
      <c r="D443" s="87" t="s">
        <v>2458</v>
      </c>
      <c r="E443" s="87" t="b">
        <v>0</v>
      </c>
      <c r="F443" s="87" t="b">
        <v>0</v>
      </c>
      <c r="G443" s="87" t="b">
        <v>0</v>
      </c>
    </row>
    <row r="444" spans="1:7" ht="15">
      <c r="A444" s="87" t="s">
        <v>2560</v>
      </c>
      <c r="B444" s="87">
        <v>3</v>
      </c>
      <c r="C444" s="126">
        <v>0.009215203948897384</v>
      </c>
      <c r="D444" s="87" t="s">
        <v>2458</v>
      </c>
      <c r="E444" s="87" t="b">
        <v>0</v>
      </c>
      <c r="F444" s="87" t="b">
        <v>0</v>
      </c>
      <c r="G444" s="87" t="b">
        <v>0</v>
      </c>
    </row>
    <row r="445" spans="1:7" ht="15">
      <c r="A445" s="87" t="s">
        <v>2561</v>
      </c>
      <c r="B445" s="87">
        <v>3</v>
      </c>
      <c r="C445" s="126">
        <v>0.01843040789779477</v>
      </c>
      <c r="D445" s="87" t="s">
        <v>2458</v>
      </c>
      <c r="E445" s="87" t="b">
        <v>0</v>
      </c>
      <c r="F445" s="87" t="b">
        <v>0</v>
      </c>
      <c r="G445" s="87" t="b">
        <v>0</v>
      </c>
    </row>
    <row r="446" spans="1:7" ht="15">
      <c r="A446" s="87" t="s">
        <v>2531</v>
      </c>
      <c r="B446" s="87">
        <v>2</v>
      </c>
      <c r="C446" s="126">
        <v>0.006143469299264922</v>
      </c>
      <c r="D446" s="87" t="s">
        <v>2458</v>
      </c>
      <c r="E446" s="87" t="b">
        <v>0</v>
      </c>
      <c r="F446" s="87" t="b">
        <v>0</v>
      </c>
      <c r="G446" s="87" t="b">
        <v>0</v>
      </c>
    </row>
    <row r="447" spans="1:7" ht="15">
      <c r="A447" s="87" t="s">
        <v>2607</v>
      </c>
      <c r="B447" s="87">
        <v>2</v>
      </c>
      <c r="C447" s="126">
        <v>0.006143469299264922</v>
      </c>
      <c r="D447" s="87" t="s">
        <v>2458</v>
      </c>
      <c r="E447" s="87" t="b">
        <v>0</v>
      </c>
      <c r="F447" s="87" t="b">
        <v>0</v>
      </c>
      <c r="G447" s="87" t="b">
        <v>0</v>
      </c>
    </row>
    <row r="448" spans="1:7" ht="15">
      <c r="A448" s="87" t="s">
        <v>2608</v>
      </c>
      <c r="B448" s="87">
        <v>2</v>
      </c>
      <c r="C448" s="126">
        <v>0.006143469299264922</v>
      </c>
      <c r="D448" s="87" t="s">
        <v>2458</v>
      </c>
      <c r="E448" s="87" t="b">
        <v>0</v>
      </c>
      <c r="F448" s="87" t="b">
        <v>0</v>
      </c>
      <c r="G448" s="87" t="b">
        <v>0</v>
      </c>
    </row>
    <row r="449" spans="1:7" ht="15">
      <c r="A449" s="87" t="s">
        <v>2610</v>
      </c>
      <c r="B449" s="87">
        <v>2</v>
      </c>
      <c r="C449" s="126">
        <v>0.006143469299264922</v>
      </c>
      <c r="D449" s="87" t="s">
        <v>2458</v>
      </c>
      <c r="E449" s="87" t="b">
        <v>0</v>
      </c>
      <c r="F449" s="87" t="b">
        <v>0</v>
      </c>
      <c r="G449" s="87" t="b">
        <v>0</v>
      </c>
    </row>
    <row r="450" spans="1:7" ht="15">
      <c r="A450" s="87" t="s">
        <v>2612</v>
      </c>
      <c r="B450" s="87">
        <v>2</v>
      </c>
      <c r="C450" s="126">
        <v>0.006143469299264922</v>
      </c>
      <c r="D450" s="87" t="s">
        <v>2458</v>
      </c>
      <c r="E450" s="87" t="b">
        <v>0</v>
      </c>
      <c r="F450" s="87" t="b">
        <v>0</v>
      </c>
      <c r="G450" s="87" t="b">
        <v>0</v>
      </c>
    </row>
    <row r="451" spans="1:7" ht="15">
      <c r="A451" s="87" t="s">
        <v>406</v>
      </c>
      <c r="B451" s="87">
        <v>6</v>
      </c>
      <c r="C451" s="126">
        <v>0.003187942363362534</v>
      </c>
      <c r="D451" s="87" t="s">
        <v>2459</v>
      </c>
      <c r="E451" s="87" t="b">
        <v>0</v>
      </c>
      <c r="F451" s="87" t="b">
        <v>0</v>
      </c>
      <c r="G451" s="87" t="b">
        <v>0</v>
      </c>
    </row>
    <row r="452" spans="1:7" ht="15">
      <c r="A452" s="87" t="s">
        <v>2497</v>
      </c>
      <c r="B452" s="87">
        <v>3</v>
      </c>
      <c r="C452" s="126">
        <v>0.008761352030823677</v>
      </c>
      <c r="D452" s="87" t="s">
        <v>2459</v>
      </c>
      <c r="E452" s="87" t="b">
        <v>0</v>
      </c>
      <c r="F452" s="87" t="b">
        <v>0</v>
      </c>
      <c r="G452" s="87" t="b">
        <v>0</v>
      </c>
    </row>
    <row r="453" spans="1:7" ht="15">
      <c r="A453" s="87" t="s">
        <v>2534</v>
      </c>
      <c r="B453" s="87">
        <v>3</v>
      </c>
      <c r="C453" s="126">
        <v>0.012954001055958944</v>
      </c>
      <c r="D453" s="87" t="s">
        <v>2459</v>
      </c>
      <c r="E453" s="87" t="b">
        <v>0</v>
      </c>
      <c r="F453" s="87" t="b">
        <v>0</v>
      </c>
      <c r="G453" s="87" t="b">
        <v>0</v>
      </c>
    </row>
    <row r="454" spans="1:7" ht="15">
      <c r="A454" s="87" t="s">
        <v>407</v>
      </c>
      <c r="B454" s="87">
        <v>3</v>
      </c>
      <c r="C454" s="126">
        <v>0.008761352030823677</v>
      </c>
      <c r="D454" s="87" t="s">
        <v>2459</v>
      </c>
      <c r="E454" s="87" t="b">
        <v>0</v>
      </c>
      <c r="F454" s="87" t="b">
        <v>0</v>
      </c>
      <c r="G454" s="87" t="b">
        <v>0</v>
      </c>
    </row>
    <row r="455" spans="1:7" ht="15">
      <c r="A455" s="87" t="s">
        <v>292</v>
      </c>
      <c r="B455" s="87">
        <v>2</v>
      </c>
      <c r="C455" s="126">
        <v>0.00863600070397263</v>
      </c>
      <c r="D455" s="87" t="s">
        <v>2459</v>
      </c>
      <c r="E455" s="87" t="b">
        <v>0</v>
      </c>
      <c r="F455" s="87" t="b">
        <v>0</v>
      </c>
      <c r="G455" s="87" t="b">
        <v>0</v>
      </c>
    </row>
    <row r="456" spans="1:7" ht="15">
      <c r="A456" s="87" t="s">
        <v>2504</v>
      </c>
      <c r="B456" s="87">
        <v>2</v>
      </c>
      <c r="C456" s="126">
        <v>0.00863600070397263</v>
      </c>
      <c r="D456" s="87" t="s">
        <v>2459</v>
      </c>
      <c r="E456" s="87" t="b">
        <v>0</v>
      </c>
      <c r="F456" s="87" t="b">
        <v>0</v>
      </c>
      <c r="G456" s="87" t="b">
        <v>0</v>
      </c>
    </row>
    <row r="457" spans="1:7" ht="15">
      <c r="A457" s="87" t="s">
        <v>2626</v>
      </c>
      <c r="B457" s="87">
        <v>2</v>
      </c>
      <c r="C457" s="126">
        <v>0.00863600070397263</v>
      </c>
      <c r="D457" s="87" t="s">
        <v>2459</v>
      </c>
      <c r="E457" s="87" t="b">
        <v>0</v>
      </c>
      <c r="F457" s="87" t="b">
        <v>0</v>
      </c>
      <c r="G457" s="87" t="b">
        <v>0</v>
      </c>
    </row>
    <row r="458" spans="1:7" ht="15">
      <c r="A458" s="87" t="s">
        <v>2627</v>
      </c>
      <c r="B458" s="87">
        <v>2</v>
      </c>
      <c r="C458" s="126">
        <v>0.00863600070397263</v>
      </c>
      <c r="D458" s="87" t="s">
        <v>2459</v>
      </c>
      <c r="E458" s="87" t="b">
        <v>0</v>
      </c>
      <c r="F458" s="87" t="b">
        <v>1</v>
      </c>
      <c r="G458" s="87" t="b">
        <v>0</v>
      </c>
    </row>
    <row r="459" spans="1:7" ht="15">
      <c r="A459" s="87" t="s">
        <v>2628</v>
      </c>
      <c r="B459" s="87">
        <v>2</v>
      </c>
      <c r="C459" s="126">
        <v>0.00863600070397263</v>
      </c>
      <c r="D459" s="87" t="s">
        <v>2459</v>
      </c>
      <c r="E459" s="87" t="b">
        <v>0</v>
      </c>
      <c r="F459" s="87" t="b">
        <v>0</v>
      </c>
      <c r="G459" s="87" t="b">
        <v>0</v>
      </c>
    </row>
    <row r="460" spans="1:7" ht="15">
      <c r="A460" s="87" t="s">
        <v>2629</v>
      </c>
      <c r="B460" s="87">
        <v>2</v>
      </c>
      <c r="C460" s="126">
        <v>0.00863600070397263</v>
      </c>
      <c r="D460" s="87" t="s">
        <v>2459</v>
      </c>
      <c r="E460" s="87" t="b">
        <v>0</v>
      </c>
      <c r="F460" s="87" t="b">
        <v>0</v>
      </c>
      <c r="G460" s="87" t="b">
        <v>0</v>
      </c>
    </row>
    <row r="461" spans="1:7" ht="15">
      <c r="A461" s="87" t="s">
        <v>2630</v>
      </c>
      <c r="B461" s="87">
        <v>2</v>
      </c>
      <c r="C461" s="126">
        <v>0.00863600070397263</v>
      </c>
      <c r="D461" s="87" t="s">
        <v>2459</v>
      </c>
      <c r="E461" s="87" t="b">
        <v>0</v>
      </c>
      <c r="F461" s="87" t="b">
        <v>0</v>
      </c>
      <c r="G461" s="87" t="b">
        <v>0</v>
      </c>
    </row>
    <row r="462" spans="1:7" ht="15">
      <c r="A462" s="87" t="s">
        <v>2643</v>
      </c>
      <c r="B462" s="87">
        <v>2</v>
      </c>
      <c r="C462" s="126">
        <v>0.00863600070397263</v>
      </c>
      <c r="D462" s="87" t="s">
        <v>2459</v>
      </c>
      <c r="E462" s="87" t="b">
        <v>0</v>
      </c>
      <c r="F462" s="87" t="b">
        <v>0</v>
      </c>
      <c r="G462" s="87" t="b">
        <v>0</v>
      </c>
    </row>
    <row r="463" spans="1:7" ht="15">
      <c r="A463" s="87" t="s">
        <v>2568</v>
      </c>
      <c r="B463" s="87">
        <v>2</v>
      </c>
      <c r="C463" s="126">
        <v>0.013414254603400901</v>
      </c>
      <c r="D463" s="87" t="s">
        <v>2459</v>
      </c>
      <c r="E463" s="87" t="b">
        <v>0</v>
      </c>
      <c r="F463" s="87" t="b">
        <v>0</v>
      </c>
      <c r="G463" s="87" t="b">
        <v>0</v>
      </c>
    </row>
    <row r="464" spans="1:7" ht="15">
      <c r="A464" s="87" t="s">
        <v>2635</v>
      </c>
      <c r="B464" s="87">
        <v>2</v>
      </c>
      <c r="C464" s="126">
        <v>0.013414254603400901</v>
      </c>
      <c r="D464" s="87" t="s">
        <v>2459</v>
      </c>
      <c r="E464" s="87" t="b">
        <v>0</v>
      </c>
      <c r="F464" s="87" t="b">
        <v>0</v>
      </c>
      <c r="G464" s="87" t="b">
        <v>0</v>
      </c>
    </row>
    <row r="465" spans="1:7" ht="15">
      <c r="A465" s="87" t="s">
        <v>2641</v>
      </c>
      <c r="B465" s="87">
        <v>2</v>
      </c>
      <c r="C465" s="126">
        <v>0.00863600070397263</v>
      </c>
      <c r="D465" s="87" t="s">
        <v>2459</v>
      </c>
      <c r="E465" s="87" t="b">
        <v>0</v>
      </c>
      <c r="F465" s="87" t="b">
        <v>1</v>
      </c>
      <c r="G465" s="87" t="b">
        <v>0</v>
      </c>
    </row>
    <row r="466" spans="1:7" ht="15">
      <c r="A466" s="87" t="s">
        <v>2536</v>
      </c>
      <c r="B466" s="87">
        <v>2</v>
      </c>
      <c r="C466" s="126">
        <v>0.00863600070397263</v>
      </c>
      <c r="D466" s="87" t="s">
        <v>2459</v>
      </c>
      <c r="E466" s="87" t="b">
        <v>0</v>
      </c>
      <c r="F466" s="87" t="b">
        <v>0</v>
      </c>
      <c r="G466" s="87" t="b">
        <v>0</v>
      </c>
    </row>
    <row r="467" spans="1:7" ht="15">
      <c r="A467" s="87" t="s">
        <v>2642</v>
      </c>
      <c r="B467" s="87">
        <v>2</v>
      </c>
      <c r="C467" s="126">
        <v>0.013414254603400901</v>
      </c>
      <c r="D467" s="87" t="s">
        <v>2459</v>
      </c>
      <c r="E467" s="87" t="b">
        <v>0</v>
      </c>
      <c r="F467" s="87" t="b">
        <v>0</v>
      </c>
      <c r="G467" s="87" t="b">
        <v>0</v>
      </c>
    </row>
    <row r="468" spans="1:7" ht="15">
      <c r="A468" s="87" t="s">
        <v>516</v>
      </c>
      <c r="B468" s="87">
        <v>2</v>
      </c>
      <c r="C468" s="126">
        <v>0.00863600070397263</v>
      </c>
      <c r="D468" s="87" t="s">
        <v>2459</v>
      </c>
      <c r="E468" s="87" t="b">
        <v>0</v>
      </c>
      <c r="F468" s="87" t="b">
        <v>0</v>
      </c>
      <c r="G468" s="87" t="b">
        <v>0</v>
      </c>
    </row>
    <row r="469" spans="1:7" ht="15">
      <c r="A469" s="87" t="s">
        <v>2596</v>
      </c>
      <c r="B469" s="87">
        <v>3</v>
      </c>
      <c r="C469" s="126">
        <v>0</v>
      </c>
      <c r="D469" s="87" t="s">
        <v>2461</v>
      </c>
      <c r="E469" s="87" t="b">
        <v>0</v>
      </c>
      <c r="F469" s="87" t="b">
        <v>0</v>
      </c>
      <c r="G469" s="87" t="b">
        <v>0</v>
      </c>
    </row>
    <row r="470" spans="1:7" ht="15">
      <c r="A470" s="87" t="s">
        <v>343</v>
      </c>
      <c r="B470" s="87">
        <v>2</v>
      </c>
      <c r="C470" s="126">
        <v>0.007656141698073097</v>
      </c>
      <c r="D470" s="87" t="s">
        <v>2461</v>
      </c>
      <c r="E470" s="87" t="b">
        <v>0</v>
      </c>
      <c r="F470" s="87" t="b">
        <v>0</v>
      </c>
      <c r="G470" s="87" t="b">
        <v>0</v>
      </c>
    </row>
    <row r="471" spans="1:7" ht="15">
      <c r="A471" s="87" t="s">
        <v>2718</v>
      </c>
      <c r="B471" s="87">
        <v>2</v>
      </c>
      <c r="C471" s="126">
        <v>0.007656141698073097</v>
      </c>
      <c r="D471" s="87" t="s">
        <v>2461</v>
      </c>
      <c r="E471" s="87" t="b">
        <v>0</v>
      </c>
      <c r="F471" s="87" t="b">
        <v>0</v>
      </c>
      <c r="G471" s="87" t="b">
        <v>0</v>
      </c>
    </row>
    <row r="472" spans="1:7" ht="15">
      <c r="A472" s="87" t="s">
        <v>2503</v>
      </c>
      <c r="B472" s="87">
        <v>2</v>
      </c>
      <c r="C472" s="126">
        <v>0.020744402379115758</v>
      </c>
      <c r="D472" s="87" t="s">
        <v>2461</v>
      </c>
      <c r="E472" s="87" t="b">
        <v>0</v>
      </c>
      <c r="F472" s="87" t="b">
        <v>0</v>
      </c>
      <c r="G472" s="87" t="b">
        <v>0</v>
      </c>
    </row>
    <row r="473" spans="1:7" ht="15">
      <c r="A473" s="87" t="s">
        <v>409</v>
      </c>
      <c r="B473" s="87">
        <v>3</v>
      </c>
      <c r="C473" s="126">
        <v>0.03762874945799765</v>
      </c>
      <c r="D473" s="87" t="s">
        <v>2465</v>
      </c>
      <c r="E473" s="87" t="b">
        <v>0</v>
      </c>
      <c r="F473" s="87" t="b">
        <v>0</v>
      </c>
      <c r="G473" s="87" t="b">
        <v>0</v>
      </c>
    </row>
    <row r="474" spans="1:7" ht="15">
      <c r="A474" s="87" t="s">
        <v>294</v>
      </c>
      <c r="B474" s="87">
        <v>2</v>
      </c>
      <c r="C474" s="126">
        <v>0.039760104559971865</v>
      </c>
      <c r="D474" s="87" t="s">
        <v>2465</v>
      </c>
      <c r="E474" s="87" t="b">
        <v>0</v>
      </c>
      <c r="F474" s="87" t="b">
        <v>0</v>
      </c>
      <c r="G474" s="87" t="b">
        <v>0</v>
      </c>
    </row>
    <row r="475" spans="1:7" ht="15">
      <c r="A475" s="87" t="s">
        <v>2620</v>
      </c>
      <c r="B475" s="87">
        <v>2</v>
      </c>
      <c r="C475" s="126">
        <v>0.039760104559971865</v>
      </c>
      <c r="D475" s="87" t="s">
        <v>2465</v>
      </c>
      <c r="E475" s="87" t="b">
        <v>0</v>
      </c>
      <c r="F475" s="87" t="b">
        <v>0</v>
      </c>
      <c r="G475" s="87" t="b">
        <v>0</v>
      </c>
    </row>
    <row r="476" spans="1:7" ht="15">
      <c r="A476" s="87" t="s">
        <v>2625</v>
      </c>
      <c r="B476" s="87">
        <v>2</v>
      </c>
      <c r="C476" s="126">
        <v>0.043004285094854454</v>
      </c>
      <c r="D476" s="87" t="s">
        <v>2466</v>
      </c>
      <c r="E476" s="87" t="b">
        <v>0</v>
      </c>
      <c r="F476" s="87" t="b">
        <v>0</v>
      </c>
      <c r="G476" s="87" t="b">
        <v>0</v>
      </c>
    </row>
    <row r="477" spans="1:7" ht="15">
      <c r="A477" s="87" t="s">
        <v>2717</v>
      </c>
      <c r="B477" s="87">
        <v>2</v>
      </c>
      <c r="C477" s="126">
        <v>0.018244242161453407</v>
      </c>
      <c r="D477" s="87" t="s">
        <v>2468</v>
      </c>
      <c r="E477" s="87" t="b">
        <v>0</v>
      </c>
      <c r="F477" s="87" t="b">
        <v>0</v>
      </c>
      <c r="G477" s="87" t="b">
        <v>0</v>
      </c>
    </row>
    <row r="478" spans="1:7" ht="15">
      <c r="A478" s="87" t="s">
        <v>2598</v>
      </c>
      <c r="B478" s="87">
        <v>3</v>
      </c>
      <c r="C478" s="126">
        <v>0.04089610754739964</v>
      </c>
      <c r="D478" s="87" t="s">
        <v>2470</v>
      </c>
      <c r="E478" s="87" t="b">
        <v>0</v>
      </c>
      <c r="F478" s="87" t="b">
        <v>0</v>
      </c>
      <c r="G478" s="87" t="b">
        <v>0</v>
      </c>
    </row>
    <row r="479" spans="1:7" ht="15">
      <c r="A479" s="87" t="s">
        <v>2599</v>
      </c>
      <c r="B479" s="87">
        <v>3</v>
      </c>
      <c r="C479" s="126">
        <v>0.04089610754739964</v>
      </c>
      <c r="D479" s="87" t="s">
        <v>2470</v>
      </c>
      <c r="E479" s="87" t="b">
        <v>0</v>
      </c>
      <c r="F479" s="87" t="b">
        <v>0</v>
      </c>
      <c r="G479" s="87" t="b">
        <v>0</v>
      </c>
    </row>
    <row r="480" spans="1:7" ht="15">
      <c r="A480" s="87" t="s">
        <v>2723</v>
      </c>
      <c r="B480" s="87">
        <v>2</v>
      </c>
      <c r="C480" s="126">
        <v>0.027264071698266425</v>
      </c>
      <c r="D480" s="87" t="s">
        <v>2470</v>
      </c>
      <c r="E480" s="87" t="b">
        <v>0</v>
      </c>
      <c r="F480" s="87" t="b">
        <v>0</v>
      </c>
      <c r="G480" s="87" t="b">
        <v>0</v>
      </c>
    </row>
    <row r="481" spans="1:7" ht="15">
      <c r="A481" s="87" t="s">
        <v>316</v>
      </c>
      <c r="B481" s="87">
        <v>2</v>
      </c>
      <c r="C481" s="126">
        <v>0.012144224762460775</v>
      </c>
      <c r="D481" s="87" t="s">
        <v>2472</v>
      </c>
      <c r="E481" s="87" t="b">
        <v>0</v>
      </c>
      <c r="F481" s="87" t="b">
        <v>0</v>
      </c>
      <c r="G481" s="87" t="b">
        <v>0</v>
      </c>
    </row>
    <row r="482" spans="1:7" ht="15">
      <c r="A482" s="87" t="s">
        <v>516</v>
      </c>
      <c r="B482" s="87">
        <v>2</v>
      </c>
      <c r="C482" s="126">
        <v>0.012144224762460775</v>
      </c>
      <c r="D482" s="87" t="s">
        <v>2472</v>
      </c>
      <c r="E482" s="87" t="b">
        <v>0</v>
      </c>
      <c r="F482" s="87" t="b">
        <v>0</v>
      </c>
      <c r="G482" s="87" t="b">
        <v>0</v>
      </c>
    </row>
    <row r="483" spans="1:7" ht="15">
      <c r="A483" s="87" t="s">
        <v>2513</v>
      </c>
      <c r="B483" s="87">
        <v>2</v>
      </c>
      <c r="C483" s="126">
        <v>0.012144224762460775</v>
      </c>
      <c r="D483" s="87" t="s">
        <v>2472</v>
      </c>
      <c r="E483" s="87" t="b">
        <v>0</v>
      </c>
      <c r="F483" s="87" t="b">
        <v>0</v>
      </c>
      <c r="G48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601E2-DB03-43E7-8BBA-D52A3DBEB7D0}">
  <dimension ref="A1:L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8.00390625" style="0" bestFit="1" customWidth="1"/>
    <col min="10" max="10" width="36.421875" style="0" bestFit="1" customWidth="1"/>
    <col min="11" max="11" width="37.28125" style="0" bestFit="1" customWidth="1"/>
    <col min="12" max="12" width="48.00390625" style="0" bestFit="1" customWidth="1"/>
  </cols>
  <sheetData>
    <row r="1" spans="1:12" ht="15" customHeight="1">
      <c r="A1" s="13" t="s">
        <v>2735</v>
      </c>
      <c r="B1" s="13" t="s">
        <v>2736</v>
      </c>
      <c r="C1" s="13" t="s">
        <v>2729</v>
      </c>
      <c r="D1" s="13" t="s">
        <v>2730</v>
      </c>
      <c r="E1" s="13" t="s">
        <v>2737</v>
      </c>
      <c r="F1" s="13" t="s">
        <v>144</v>
      </c>
      <c r="G1" s="13" t="s">
        <v>2738</v>
      </c>
      <c r="H1" s="13" t="s">
        <v>2739</v>
      </c>
      <c r="I1" s="13" t="s">
        <v>2740</v>
      </c>
      <c r="J1" s="13" t="s">
        <v>2741</v>
      </c>
      <c r="K1" s="13" t="s">
        <v>2742</v>
      </c>
      <c r="L1" s="13" t="s">
        <v>2743</v>
      </c>
    </row>
    <row r="2" spans="1:12" ht="15">
      <c r="A2" s="87" t="s">
        <v>308</v>
      </c>
      <c r="B2" s="87" t="s">
        <v>307</v>
      </c>
      <c r="C2" s="87">
        <v>16</v>
      </c>
      <c r="D2" s="126">
        <v>0.008363116751727732</v>
      </c>
      <c r="E2" s="126">
        <v>0.8870362071138651</v>
      </c>
      <c r="F2" s="87" t="s">
        <v>2731</v>
      </c>
      <c r="G2" s="87" t="b">
        <v>0</v>
      </c>
      <c r="H2" s="87" t="b">
        <v>0</v>
      </c>
      <c r="I2" s="87" t="b">
        <v>0</v>
      </c>
      <c r="J2" s="87" t="b">
        <v>0</v>
      </c>
      <c r="K2" s="87" t="b">
        <v>0</v>
      </c>
      <c r="L2" s="87" t="b">
        <v>0</v>
      </c>
    </row>
    <row r="3" spans="1:12" ht="15">
      <c r="A3" s="87" t="s">
        <v>391</v>
      </c>
      <c r="B3" s="87" t="s">
        <v>308</v>
      </c>
      <c r="C3" s="87">
        <v>16</v>
      </c>
      <c r="D3" s="126">
        <v>0.008363116751727732</v>
      </c>
      <c r="E3" s="126">
        <v>1.9224659452984132</v>
      </c>
      <c r="F3" s="87" t="s">
        <v>2731</v>
      </c>
      <c r="G3" s="87" t="b">
        <v>0</v>
      </c>
      <c r="H3" s="87" t="b">
        <v>0</v>
      </c>
      <c r="I3" s="87" t="b">
        <v>0</v>
      </c>
      <c r="J3" s="87" t="b">
        <v>0</v>
      </c>
      <c r="K3" s="87" t="b">
        <v>0</v>
      </c>
      <c r="L3" s="87" t="b">
        <v>0</v>
      </c>
    </row>
    <row r="4" spans="1:12" ht="15">
      <c r="A4" s="87" t="s">
        <v>2498</v>
      </c>
      <c r="B4" s="87" t="s">
        <v>2499</v>
      </c>
      <c r="C4" s="87">
        <v>14</v>
      </c>
      <c r="D4" s="126">
        <v>0.007765294554502458</v>
      </c>
      <c r="E4" s="126">
        <v>2.0773679052841567</v>
      </c>
      <c r="F4" s="87" t="s">
        <v>2731</v>
      </c>
      <c r="G4" s="87" t="b">
        <v>0</v>
      </c>
      <c r="H4" s="87" t="b">
        <v>0</v>
      </c>
      <c r="I4" s="87" t="b">
        <v>0</v>
      </c>
      <c r="J4" s="87" t="b">
        <v>0</v>
      </c>
      <c r="K4" s="87" t="b">
        <v>0</v>
      </c>
      <c r="L4" s="87" t="b">
        <v>0</v>
      </c>
    </row>
    <row r="5" spans="1:12" ht="15">
      <c r="A5" s="87" t="s">
        <v>2501</v>
      </c>
      <c r="B5" s="87" t="s">
        <v>2502</v>
      </c>
      <c r="C5" s="87">
        <v>10</v>
      </c>
      <c r="D5" s="126">
        <v>0.006352195944779804</v>
      </c>
      <c r="E5" s="126">
        <v>1.995609236348721</v>
      </c>
      <c r="F5" s="87" t="s">
        <v>2731</v>
      </c>
      <c r="G5" s="87" t="b">
        <v>0</v>
      </c>
      <c r="H5" s="87" t="b">
        <v>0</v>
      </c>
      <c r="I5" s="87" t="b">
        <v>0</v>
      </c>
      <c r="J5" s="87" t="b">
        <v>0</v>
      </c>
      <c r="K5" s="87" t="b">
        <v>0</v>
      </c>
      <c r="L5" s="87" t="b">
        <v>0</v>
      </c>
    </row>
    <row r="6" spans="1:12" ht="15">
      <c r="A6" s="87" t="s">
        <v>392</v>
      </c>
      <c r="B6" s="87" t="s">
        <v>391</v>
      </c>
      <c r="C6" s="87">
        <v>8</v>
      </c>
      <c r="D6" s="126">
        <v>0.005509143803268415</v>
      </c>
      <c r="E6" s="126">
        <v>2.047404681906713</v>
      </c>
      <c r="F6" s="87" t="s">
        <v>2731</v>
      </c>
      <c r="G6" s="87" t="b">
        <v>0</v>
      </c>
      <c r="H6" s="87" t="b">
        <v>0</v>
      </c>
      <c r="I6" s="87" t="b">
        <v>0</v>
      </c>
      <c r="J6" s="87" t="b">
        <v>0</v>
      </c>
      <c r="K6" s="87" t="b">
        <v>0</v>
      </c>
      <c r="L6" s="87" t="b">
        <v>0</v>
      </c>
    </row>
    <row r="7" spans="1:12" ht="15">
      <c r="A7" s="87" t="s">
        <v>2502</v>
      </c>
      <c r="B7" s="87" t="s">
        <v>2498</v>
      </c>
      <c r="C7" s="87">
        <v>7</v>
      </c>
      <c r="D7" s="126">
        <v>0.005044284526230207</v>
      </c>
      <c r="E7" s="126">
        <v>1.8085225929915767</v>
      </c>
      <c r="F7" s="87" t="s">
        <v>2731</v>
      </c>
      <c r="G7" s="87" t="b">
        <v>0</v>
      </c>
      <c r="H7" s="87" t="b">
        <v>0</v>
      </c>
      <c r="I7" s="87" t="b">
        <v>0</v>
      </c>
      <c r="J7" s="87" t="b">
        <v>0</v>
      </c>
      <c r="K7" s="87" t="b">
        <v>0</v>
      </c>
      <c r="L7" s="87" t="b">
        <v>0</v>
      </c>
    </row>
    <row r="8" spans="1:12" ht="15">
      <c r="A8" s="87" t="s">
        <v>279</v>
      </c>
      <c r="B8" s="87" t="s">
        <v>391</v>
      </c>
      <c r="C8" s="87">
        <v>7</v>
      </c>
      <c r="D8" s="126">
        <v>0.005044284526230207</v>
      </c>
      <c r="E8" s="126">
        <v>2.047404681906713</v>
      </c>
      <c r="F8" s="87" t="s">
        <v>2731</v>
      </c>
      <c r="G8" s="87" t="b">
        <v>0</v>
      </c>
      <c r="H8" s="87" t="b">
        <v>0</v>
      </c>
      <c r="I8" s="87" t="b">
        <v>0</v>
      </c>
      <c r="J8" s="87" t="b">
        <v>0</v>
      </c>
      <c r="K8" s="87" t="b">
        <v>0</v>
      </c>
      <c r="L8" s="87" t="b">
        <v>0</v>
      </c>
    </row>
    <row r="9" spans="1:12" ht="15">
      <c r="A9" s="87" t="s">
        <v>307</v>
      </c>
      <c r="B9" s="87" t="s">
        <v>2500</v>
      </c>
      <c r="C9" s="87">
        <v>5</v>
      </c>
      <c r="D9" s="126">
        <v>0.004005838864517744</v>
      </c>
      <c r="E9" s="126">
        <v>1.0091820435379948</v>
      </c>
      <c r="F9" s="87" t="s">
        <v>2731</v>
      </c>
      <c r="G9" s="87" t="b">
        <v>0</v>
      </c>
      <c r="H9" s="87" t="b">
        <v>0</v>
      </c>
      <c r="I9" s="87" t="b">
        <v>0</v>
      </c>
      <c r="J9" s="87" t="b">
        <v>0</v>
      </c>
      <c r="K9" s="87" t="b">
        <v>0</v>
      </c>
      <c r="L9" s="87" t="b">
        <v>0</v>
      </c>
    </row>
    <row r="10" spans="1:12" ht="15">
      <c r="A10" s="87" t="s">
        <v>307</v>
      </c>
      <c r="B10" s="87" t="s">
        <v>2501</v>
      </c>
      <c r="C10" s="87">
        <v>4</v>
      </c>
      <c r="D10" s="126">
        <v>0.0034183646153364807</v>
      </c>
      <c r="E10" s="126">
        <v>0.9122720305299384</v>
      </c>
      <c r="F10" s="87" t="s">
        <v>2731</v>
      </c>
      <c r="G10" s="87" t="b">
        <v>0</v>
      </c>
      <c r="H10" s="87" t="b">
        <v>0</v>
      </c>
      <c r="I10" s="87" t="b">
        <v>0</v>
      </c>
      <c r="J10" s="87" t="b">
        <v>0</v>
      </c>
      <c r="K10" s="87" t="b">
        <v>0</v>
      </c>
      <c r="L10" s="87" t="b">
        <v>0</v>
      </c>
    </row>
    <row r="11" spans="1:12" ht="15">
      <c r="A11" s="87" t="s">
        <v>407</v>
      </c>
      <c r="B11" s="87" t="s">
        <v>406</v>
      </c>
      <c r="C11" s="87">
        <v>3</v>
      </c>
      <c r="D11" s="126">
        <v>0.0027703976124532426</v>
      </c>
      <c r="E11" s="126">
        <v>2.5245259366263757</v>
      </c>
      <c r="F11" s="87" t="s">
        <v>2731</v>
      </c>
      <c r="G11" s="87" t="b">
        <v>0</v>
      </c>
      <c r="H11" s="87" t="b">
        <v>0</v>
      </c>
      <c r="I11" s="87" t="b">
        <v>0</v>
      </c>
      <c r="J11" s="87" t="b">
        <v>0</v>
      </c>
      <c r="K11" s="87" t="b">
        <v>0</v>
      </c>
      <c r="L11" s="87" t="b">
        <v>0</v>
      </c>
    </row>
    <row r="12" spans="1:12" ht="15">
      <c r="A12" s="87" t="s">
        <v>307</v>
      </c>
      <c r="B12" s="87" t="s">
        <v>2515</v>
      </c>
      <c r="C12" s="87">
        <v>3</v>
      </c>
      <c r="D12" s="126">
        <v>0.0027703976124532426</v>
      </c>
      <c r="E12" s="126">
        <v>1.1231253958448315</v>
      </c>
      <c r="F12" s="87" t="s">
        <v>2731</v>
      </c>
      <c r="G12" s="87" t="b">
        <v>0</v>
      </c>
      <c r="H12" s="87" t="b">
        <v>0</v>
      </c>
      <c r="I12" s="87" t="b">
        <v>0</v>
      </c>
      <c r="J12" s="87" t="b">
        <v>0</v>
      </c>
      <c r="K12" s="87" t="b">
        <v>0</v>
      </c>
      <c r="L12" s="87" t="b">
        <v>0</v>
      </c>
    </row>
    <row r="13" spans="1:12" ht="15">
      <c r="A13" s="87" t="s">
        <v>2588</v>
      </c>
      <c r="B13" s="87" t="s">
        <v>307</v>
      </c>
      <c r="C13" s="87">
        <v>3</v>
      </c>
      <c r="D13" s="126">
        <v>0.0027703976124532426</v>
      </c>
      <c r="E13" s="126">
        <v>1.4311042514641406</v>
      </c>
      <c r="F13" s="87" t="s">
        <v>2731</v>
      </c>
      <c r="G13" s="87" t="b">
        <v>0</v>
      </c>
      <c r="H13" s="87" t="b">
        <v>0</v>
      </c>
      <c r="I13" s="87" t="b">
        <v>0</v>
      </c>
      <c r="J13" s="87" t="b">
        <v>0</v>
      </c>
      <c r="K13" s="87" t="b">
        <v>0</v>
      </c>
      <c r="L13" s="87" t="b">
        <v>0</v>
      </c>
    </row>
    <row r="14" spans="1:12" ht="15">
      <c r="A14" s="87" t="s">
        <v>307</v>
      </c>
      <c r="B14" s="87" t="s">
        <v>2594</v>
      </c>
      <c r="C14" s="87">
        <v>3</v>
      </c>
      <c r="D14" s="126">
        <v>0.0027703976124532426</v>
      </c>
      <c r="E14" s="126">
        <v>1.4241553915088128</v>
      </c>
      <c r="F14" s="87" t="s">
        <v>2731</v>
      </c>
      <c r="G14" s="87" t="b">
        <v>0</v>
      </c>
      <c r="H14" s="87" t="b">
        <v>0</v>
      </c>
      <c r="I14" s="87" t="b">
        <v>0</v>
      </c>
      <c r="J14" s="87" t="b">
        <v>0</v>
      </c>
      <c r="K14" s="87" t="b">
        <v>0</v>
      </c>
      <c r="L14" s="87" t="b">
        <v>0</v>
      </c>
    </row>
    <row r="15" spans="1:12" ht="15">
      <c r="A15" s="87" t="s">
        <v>2594</v>
      </c>
      <c r="B15" s="87" t="s">
        <v>2501</v>
      </c>
      <c r="C15" s="87">
        <v>3</v>
      </c>
      <c r="D15" s="126">
        <v>0.0027703976124532426</v>
      </c>
      <c r="E15" s="126">
        <v>2.1095525886555575</v>
      </c>
      <c r="F15" s="87" t="s">
        <v>2731</v>
      </c>
      <c r="G15" s="87" t="b">
        <v>0</v>
      </c>
      <c r="H15" s="87" t="b">
        <v>0</v>
      </c>
      <c r="I15" s="87" t="b">
        <v>0</v>
      </c>
      <c r="J15" s="87" t="b">
        <v>0</v>
      </c>
      <c r="K15" s="87" t="b">
        <v>0</v>
      </c>
      <c r="L15" s="87" t="b">
        <v>0</v>
      </c>
    </row>
    <row r="16" spans="1:12" ht="15">
      <c r="A16" s="87" t="s">
        <v>2499</v>
      </c>
      <c r="B16" s="87" t="s">
        <v>2528</v>
      </c>
      <c r="C16" s="87">
        <v>3</v>
      </c>
      <c r="D16" s="126">
        <v>0.0027703976124532426</v>
      </c>
      <c r="E16" s="126">
        <v>2.0016471913460383</v>
      </c>
      <c r="F16" s="87" t="s">
        <v>2731</v>
      </c>
      <c r="G16" s="87" t="b">
        <v>0</v>
      </c>
      <c r="H16" s="87" t="b">
        <v>0</v>
      </c>
      <c r="I16" s="87" t="b">
        <v>0</v>
      </c>
      <c r="J16" s="87" t="b">
        <v>0</v>
      </c>
      <c r="K16" s="87" t="b">
        <v>0</v>
      </c>
      <c r="L16" s="87" t="b">
        <v>0</v>
      </c>
    </row>
    <row r="17" spans="1:12" ht="15">
      <c r="A17" s="87" t="s">
        <v>2528</v>
      </c>
      <c r="B17" s="87" t="s">
        <v>2530</v>
      </c>
      <c r="C17" s="87">
        <v>3</v>
      </c>
      <c r="D17" s="126">
        <v>0.0027703976124532426</v>
      </c>
      <c r="E17" s="126">
        <v>2.399587200018076</v>
      </c>
      <c r="F17" s="87" t="s">
        <v>2731</v>
      </c>
      <c r="G17" s="87" t="b">
        <v>0</v>
      </c>
      <c r="H17" s="87" t="b">
        <v>0</v>
      </c>
      <c r="I17" s="87" t="b">
        <v>0</v>
      </c>
      <c r="J17" s="87" t="b">
        <v>0</v>
      </c>
      <c r="K17" s="87" t="b">
        <v>0</v>
      </c>
      <c r="L17" s="87" t="b">
        <v>0</v>
      </c>
    </row>
    <row r="18" spans="1:12" ht="15">
      <c r="A18" s="87" t="s">
        <v>2530</v>
      </c>
      <c r="B18" s="87" t="s">
        <v>2595</v>
      </c>
      <c r="C18" s="87">
        <v>3</v>
      </c>
      <c r="D18" s="126">
        <v>0.0027703976124532426</v>
      </c>
      <c r="E18" s="126">
        <v>2.6214359496344324</v>
      </c>
      <c r="F18" s="87" t="s">
        <v>2731</v>
      </c>
      <c r="G18" s="87" t="b">
        <v>0</v>
      </c>
      <c r="H18" s="87" t="b">
        <v>0</v>
      </c>
      <c r="I18" s="87" t="b">
        <v>0</v>
      </c>
      <c r="J18" s="87" t="b">
        <v>0</v>
      </c>
      <c r="K18" s="87" t="b">
        <v>0</v>
      </c>
      <c r="L18" s="87" t="b">
        <v>0</v>
      </c>
    </row>
    <row r="19" spans="1:12" ht="15">
      <c r="A19" s="87" t="s">
        <v>2597</v>
      </c>
      <c r="B19" s="87" t="s">
        <v>2503</v>
      </c>
      <c r="C19" s="87">
        <v>3</v>
      </c>
      <c r="D19" s="126">
        <v>0.0027703976124532426</v>
      </c>
      <c r="E19" s="126">
        <v>2.2234959409623944</v>
      </c>
      <c r="F19" s="87" t="s">
        <v>2731</v>
      </c>
      <c r="G19" s="87" t="b">
        <v>0</v>
      </c>
      <c r="H19" s="87" t="b">
        <v>0</v>
      </c>
      <c r="I19" s="87" t="b">
        <v>0</v>
      </c>
      <c r="J19" s="87" t="b">
        <v>0</v>
      </c>
      <c r="K19" s="87" t="b">
        <v>0</v>
      </c>
      <c r="L19" s="87" t="b">
        <v>0</v>
      </c>
    </row>
    <row r="20" spans="1:12" ht="15">
      <c r="A20" s="87" t="s">
        <v>308</v>
      </c>
      <c r="B20" s="87" t="s">
        <v>2498</v>
      </c>
      <c r="C20" s="87">
        <v>2</v>
      </c>
      <c r="D20" s="126">
        <v>0.0020410786645193774</v>
      </c>
      <c r="E20" s="126">
        <v>0.6302098739419373</v>
      </c>
      <c r="F20" s="87" t="s">
        <v>2731</v>
      </c>
      <c r="G20" s="87" t="b">
        <v>0</v>
      </c>
      <c r="H20" s="87" t="b">
        <v>0</v>
      </c>
      <c r="I20" s="87" t="b">
        <v>0</v>
      </c>
      <c r="J20" s="87" t="b">
        <v>0</v>
      </c>
      <c r="K20" s="87" t="b">
        <v>0</v>
      </c>
      <c r="L20" s="87" t="b">
        <v>0</v>
      </c>
    </row>
    <row r="21" spans="1:12" ht="15">
      <c r="A21" s="87" t="s">
        <v>2516</v>
      </c>
      <c r="B21" s="87" t="s">
        <v>307</v>
      </c>
      <c r="C21" s="87">
        <v>2</v>
      </c>
      <c r="D21" s="126">
        <v>0.0020410786645193774</v>
      </c>
      <c r="E21" s="126">
        <v>1.0331642427921028</v>
      </c>
      <c r="F21" s="87" t="s">
        <v>2731</v>
      </c>
      <c r="G21" s="87" t="b">
        <v>0</v>
      </c>
      <c r="H21" s="87" t="b">
        <v>0</v>
      </c>
      <c r="I21" s="87" t="b">
        <v>0</v>
      </c>
      <c r="J21" s="87" t="b">
        <v>0</v>
      </c>
      <c r="K21" s="87" t="b">
        <v>0</v>
      </c>
      <c r="L21" s="87" t="b">
        <v>0</v>
      </c>
    </row>
    <row r="22" spans="1:12" ht="15">
      <c r="A22" s="87" t="s">
        <v>2504</v>
      </c>
      <c r="B22" s="87" t="s">
        <v>2518</v>
      </c>
      <c r="C22" s="87">
        <v>2</v>
      </c>
      <c r="D22" s="126">
        <v>0.0020410786645193774</v>
      </c>
      <c r="E22" s="126">
        <v>1.871313422851032</v>
      </c>
      <c r="F22" s="87" t="s">
        <v>2731</v>
      </c>
      <c r="G22" s="87" t="b">
        <v>0</v>
      </c>
      <c r="H22" s="87" t="b">
        <v>0</v>
      </c>
      <c r="I22" s="87" t="b">
        <v>0</v>
      </c>
      <c r="J22" s="87" t="b">
        <v>0</v>
      </c>
      <c r="K22" s="87" t="b">
        <v>0</v>
      </c>
      <c r="L22" s="87" t="b">
        <v>0</v>
      </c>
    </row>
    <row r="23" spans="1:12" ht="15">
      <c r="A23" s="87" t="s">
        <v>307</v>
      </c>
      <c r="B23" s="87" t="s">
        <v>2548</v>
      </c>
      <c r="C23" s="87">
        <v>2</v>
      </c>
      <c r="D23" s="126">
        <v>0.0020410786645193774</v>
      </c>
      <c r="E23" s="126">
        <v>1.2480641324531316</v>
      </c>
      <c r="F23" s="87" t="s">
        <v>2731</v>
      </c>
      <c r="G23" s="87" t="b">
        <v>0</v>
      </c>
      <c r="H23" s="87" t="b">
        <v>0</v>
      </c>
      <c r="I23" s="87" t="b">
        <v>0</v>
      </c>
      <c r="J23" s="87" t="b">
        <v>0</v>
      </c>
      <c r="K23" s="87" t="b">
        <v>0</v>
      </c>
      <c r="L23" s="87" t="b">
        <v>0</v>
      </c>
    </row>
    <row r="24" spans="1:12" ht="15">
      <c r="A24" s="87" t="s">
        <v>2500</v>
      </c>
      <c r="B24" s="87" t="s">
        <v>2564</v>
      </c>
      <c r="C24" s="87">
        <v>2</v>
      </c>
      <c r="D24" s="126">
        <v>0.0020410786645193774</v>
      </c>
      <c r="E24" s="126">
        <v>1.9334613295998764</v>
      </c>
      <c r="F24" s="87" t="s">
        <v>2731</v>
      </c>
      <c r="G24" s="87" t="b">
        <v>0</v>
      </c>
      <c r="H24" s="87" t="b">
        <v>0</v>
      </c>
      <c r="I24" s="87" t="b">
        <v>0</v>
      </c>
      <c r="J24" s="87" t="b">
        <v>0</v>
      </c>
      <c r="K24" s="87" t="b">
        <v>0</v>
      </c>
      <c r="L24" s="87" t="b">
        <v>0</v>
      </c>
    </row>
    <row r="25" spans="1:12" ht="15">
      <c r="A25" s="87" t="s">
        <v>2564</v>
      </c>
      <c r="B25" s="87" t="s">
        <v>2615</v>
      </c>
      <c r="C25" s="87">
        <v>2</v>
      </c>
      <c r="D25" s="126">
        <v>0.0020410786645193774</v>
      </c>
      <c r="E25" s="126">
        <v>2.7463746862427323</v>
      </c>
      <c r="F25" s="87" t="s">
        <v>2731</v>
      </c>
      <c r="G25" s="87" t="b">
        <v>0</v>
      </c>
      <c r="H25" s="87" t="b">
        <v>0</v>
      </c>
      <c r="I25" s="87" t="b">
        <v>0</v>
      </c>
      <c r="J25" s="87" t="b">
        <v>1</v>
      </c>
      <c r="K25" s="87" t="b">
        <v>0</v>
      </c>
      <c r="L25" s="87" t="b">
        <v>0</v>
      </c>
    </row>
    <row r="26" spans="1:12" ht="15">
      <c r="A26" s="87" t="s">
        <v>307</v>
      </c>
      <c r="B26" s="87" t="s">
        <v>2506</v>
      </c>
      <c r="C26" s="87">
        <v>2</v>
      </c>
      <c r="D26" s="126">
        <v>0.0020410786645193774</v>
      </c>
      <c r="E26" s="126">
        <v>0.770942877733469</v>
      </c>
      <c r="F26" s="87" t="s">
        <v>2731</v>
      </c>
      <c r="G26" s="87" t="b">
        <v>0</v>
      </c>
      <c r="H26" s="87" t="b">
        <v>0</v>
      </c>
      <c r="I26" s="87" t="b">
        <v>0</v>
      </c>
      <c r="J26" s="87" t="b">
        <v>0</v>
      </c>
      <c r="K26" s="87" t="b">
        <v>0</v>
      </c>
      <c r="L26" s="87" t="b">
        <v>0</v>
      </c>
    </row>
    <row r="27" spans="1:12" ht="15">
      <c r="A27" s="87" t="s">
        <v>292</v>
      </c>
      <c r="B27" s="87" t="s">
        <v>406</v>
      </c>
      <c r="C27" s="87">
        <v>2</v>
      </c>
      <c r="D27" s="126">
        <v>0.0020410786645193774</v>
      </c>
      <c r="E27" s="126">
        <v>2.5245259366263757</v>
      </c>
      <c r="F27" s="87" t="s">
        <v>2731</v>
      </c>
      <c r="G27" s="87" t="b">
        <v>0</v>
      </c>
      <c r="H27" s="87" t="b">
        <v>0</v>
      </c>
      <c r="I27" s="87" t="b">
        <v>0</v>
      </c>
      <c r="J27" s="87" t="b">
        <v>0</v>
      </c>
      <c r="K27" s="87" t="b">
        <v>0</v>
      </c>
      <c r="L27" s="87" t="b">
        <v>0</v>
      </c>
    </row>
    <row r="28" spans="1:12" ht="15">
      <c r="A28" s="87" t="s">
        <v>2628</v>
      </c>
      <c r="B28" s="87" t="s">
        <v>2629</v>
      </c>
      <c r="C28" s="87">
        <v>2</v>
      </c>
      <c r="D28" s="126">
        <v>0.0020410786645193774</v>
      </c>
      <c r="E28" s="126">
        <v>2.922465945298413</v>
      </c>
      <c r="F28" s="87" t="s">
        <v>2731</v>
      </c>
      <c r="G28" s="87" t="b">
        <v>0</v>
      </c>
      <c r="H28" s="87" t="b">
        <v>0</v>
      </c>
      <c r="I28" s="87" t="b">
        <v>0</v>
      </c>
      <c r="J28" s="87" t="b">
        <v>0</v>
      </c>
      <c r="K28" s="87" t="b">
        <v>0</v>
      </c>
      <c r="L28" s="87" t="b">
        <v>0</v>
      </c>
    </row>
    <row r="29" spans="1:12" ht="15">
      <c r="A29" s="87" t="s">
        <v>2554</v>
      </c>
      <c r="B29" s="87" t="s">
        <v>2513</v>
      </c>
      <c r="C29" s="87">
        <v>2</v>
      </c>
      <c r="D29" s="126">
        <v>0.0020410786645193774</v>
      </c>
      <c r="E29" s="126">
        <v>2.2692534315230697</v>
      </c>
      <c r="F29" s="87" t="s">
        <v>2731</v>
      </c>
      <c r="G29" s="87" t="b">
        <v>0</v>
      </c>
      <c r="H29" s="87" t="b">
        <v>0</v>
      </c>
      <c r="I29" s="87" t="b">
        <v>0</v>
      </c>
      <c r="J29" s="87" t="b">
        <v>0</v>
      </c>
      <c r="K29" s="87" t="b">
        <v>0</v>
      </c>
      <c r="L29" s="87" t="b">
        <v>0</v>
      </c>
    </row>
    <row r="30" spans="1:12" ht="15">
      <c r="A30" s="87" t="s">
        <v>308</v>
      </c>
      <c r="B30" s="87" t="s">
        <v>2501</v>
      </c>
      <c r="C30" s="87">
        <v>2</v>
      </c>
      <c r="D30" s="126">
        <v>0.0020410786645193774</v>
      </c>
      <c r="E30" s="126">
        <v>0.6623945573133386</v>
      </c>
      <c r="F30" s="87" t="s">
        <v>2731</v>
      </c>
      <c r="G30" s="87" t="b">
        <v>0</v>
      </c>
      <c r="H30" s="87" t="b">
        <v>0</v>
      </c>
      <c r="I30" s="87" t="b">
        <v>0</v>
      </c>
      <c r="J30" s="87" t="b">
        <v>0</v>
      </c>
      <c r="K30" s="87" t="b">
        <v>0</v>
      </c>
      <c r="L30" s="87" t="b">
        <v>0</v>
      </c>
    </row>
    <row r="31" spans="1:12" ht="15">
      <c r="A31" s="87" t="s">
        <v>307</v>
      </c>
      <c r="B31" s="87" t="s">
        <v>2649</v>
      </c>
      <c r="C31" s="87">
        <v>2</v>
      </c>
      <c r="D31" s="126">
        <v>0.0020410786645193774</v>
      </c>
      <c r="E31" s="126">
        <v>1.4241553915088128</v>
      </c>
      <c r="F31" s="87" t="s">
        <v>2731</v>
      </c>
      <c r="G31" s="87" t="b">
        <v>0</v>
      </c>
      <c r="H31" s="87" t="b">
        <v>0</v>
      </c>
      <c r="I31" s="87" t="b">
        <v>0</v>
      </c>
      <c r="J31" s="87" t="b">
        <v>0</v>
      </c>
      <c r="K31" s="87" t="b">
        <v>0</v>
      </c>
      <c r="L31" s="87" t="b">
        <v>0</v>
      </c>
    </row>
    <row r="32" spans="1:12" ht="15">
      <c r="A32" s="87" t="s">
        <v>2500</v>
      </c>
      <c r="B32" s="87" t="s">
        <v>2542</v>
      </c>
      <c r="C32" s="87">
        <v>2</v>
      </c>
      <c r="D32" s="126">
        <v>0.002372975021370514</v>
      </c>
      <c r="E32" s="126">
        <v>1.8085225929915765</v>
      </c>
      <c r="F32" s="87" t="s">
        <v>2731</v>
      </c>
      <c r="G32" s="87" t="b">
        <v>0</v>
      </c>
      <c r="H32" s="87" t="b">
        <v>0</v>
      </c>
      <c r="I32" s="87" t="b">
        <v>0</v>
      </c>
      <c r="J32" s="87" t="b">
        <v>0</v>
      </c>
      <c r="K32" s="87" t="b">
        <v>0</v>
      </c>
      <c r="L32" s="87" t="b">
        <v>0</v>
      </c>
    </row>
    <row r="33" spans="1:12" ht="15">
      <c r="A33" s="87" t="s">
        <v>2682</v>
      </c>
      <c r="B33" s="87" t="s">
        <v>2683</v>
      </c>
      <c r="C33" s="87">
        <v>2</v>
      </c>
      <c r="D33" s="126">
        <v>0.0020410786645193774</v>
      </c>
      <c r="E33" s="126">
        <v>2.922465945298413</v>
      </c>
      <c r="F33" s="87" t="s">
        <v>2731</v>
      </c>
      <c r="G33" s="87" t="b">
        <v>0</v>
      </c>
      <c r="H33" s="87" t="b">
        <v>0</v>
      </c>
      <c r="I33" s="87" t="b">
        <v>0</v>
      </c>
      <c r="J33" s="87" t="b">
        <v>0</v>
      </c>
      <c r="K33" s="87" t="b">
        <v>0</v>
      </c>
      <c r="L33" s="87" t="b">
        <v>0</v>
      </c>
    </row>
    <row r="34" spans="1:12" ht="15">
      <c r="A34" s="87" t="s">
        <v>2546</v>
      </c>
      <c r="B34" s="87" t="s">
        <v>2587</v>
      </c>
      <c r="C34" s="87">
        <v>2</v>
      </c>
      <c r="D34" s="126">
        <v>0.0020410786645193774</v>
      </c>
      <c r="E34" s="126">
        <v>2.445344690578751</v>
      </c>
      <c r="F34" s="87" t="s">
        <v>2731</v>
      </c>
      <c r="G34" s="87" t="b">
        <v>0</v>
      </c>
      <c r="H34" s="87" t="b">
        <v>0</v>
      </c>
      <c r="I34" s="87" t="b">
        <v>0</v>
      </c>
      <c r="J34" s="87" t="b">
        <v>0</v>
      </c>
      <c r="K34" s="87" t="b">
        <v>0</v>
      </c>
      <c r="L34" s="87" t="b">
        <v>0</v>
      </c>
    </row>
    <row r="35" spans="1:12" ht="15">
      <c r="A35" s="87" t="s">
        <v>2697</v>
      </c>
      <c r="B35" s="87" t="s">
        <v>2585</v>
      </c>
      <c r="C35" s="87">
        <v>2</v>
      </c>
      <c r="D35" s="126">
        <v>0.0020410786645193774</v>
      </c>
      <c r="E35" s="126">
        <v>2.7463746862427323</v>
      </c>
      <c r="F35" s="87" t="s">
        <v>2731</v>
      </c>
      <c r="G35" s="87" t="b">
        <v>0</v>
      </c>
      <c r="H35" s="87" t="b">
        <v>0</v>
      </c>
      <c r="I35" s="87" t="b">
        <v>0</v>
      </c>
      <c r="J35" s="87" t="b">
        <v>0</v>
      </c>
      <c r="K35" s="87" t="b">
        <v>0</v>
      </c>
      <c r="L35" s="87" t="b">
        <v>0</v>
      </c>
    </row>
    <row r="36" spans="1:12" ht="15">
      <c r="A36" s="87" t="s">
        <v>2504</v>
      </c>
      <c r="B36" s="87" t="s">
        <v>2510</v>
      </c>
      <c r="C36" s="87">
        <v>2</v>
      </c>
      <c r="D36" s="126">
        <v>0.002372975021370514</v>
      </c>
      <c r="E36" s="126">
        <v>1.725185387172794</v>
      </c>
      <c r="F36" s="87" t="s">
        <v>2731</v>
      </c>
      <c r="G36" s="87" t="b">
        <v>0</v>
      </c>
      <c r="H36" s="87" t="b">
        <v>0</v>
      </c>
      <c r="I36" s="87" t="b">
        <v>0</v>
      </c>
      <c r="J36" s="87" t="b">
        <v>0</v>
      </c>
      <c r="K36" s="87" t="b">
        <v>0</v>
      </c>
      <c r="L36" s="87" t="b">
        <v>0</v>
      </c>
    </row>
    <row r="37" spans="1:12" ht="15">
      <c r="A37" s="87" t="s">
        <v>388</v>
      </c>
      <c r="B37" s="87" t="s">
        <v>310</v>
      </c>
      <c r="C37" s="87">
        <v>2</v>
      </c>
      <c r="D37" s="126">
        <v>0.0020410786645193774</v>
      </c>
      <c r="E37" s="126">
        <v>2.7463746862427323</v>
      </c>
      <c r="F37" s="87" t="s">
        <v>2731</v>
      </c>
      <c r="G37" s="87" t="b">
        <v>0</v>
      </c>
      <c r="H37" s="87" t="b">
        <v>0</v>
      </c>
      <c r="I37" s="87" t="b">
        <v>0</v>
      </c>
      <c r="J37" s="87" t="b">
        <v>0</v>
      </c>
      <c r="K37" s="87" t="b">
        <v>0</v>
      </c>
      <c r="L37" s="87" t="b">
        <v>0</v>
      </c>
    </row>
    <row r="38" spans="1:12" ht="15">
      <c r="A38" s="87" t="s">
        <v>310</v>
      </c>
      <c r="B38" s="87" t="s">
        <v>387</v>
      </c>
      <c r="C38" s="87">
        <v>2</v>
      </c>
      <c r="D38" s="126">
        <v>0.0020410786645193774</v>
      </c>
      <c r="E38" s="126">
        <v>2.6214359496344324</v>
      </c>
      <c r="F38" s="87" t="s">
        <v>2731</v>
      </c>
      <c r="G38" s="87" t="b">
        <v>0</v>
      </c>
      <c r="H38" s="87" t="b">
        <v>0</v>
      </c>
      <c r="I38" s="87" t="b">
        <v>0</v>
      </c>
      <c r="J38" s="87" t="b">
        <v>0</v>
      </c>
      <c r="K38" s="87" t="b">
        <v>0</v>
      </c>
      <c r="L38" s="87" t="b">
        <v>0</v>
      </c>
    </row>
    <row r="39" spans="1:12" ht="15">
      <c r="A39" s="87" t="s">
        <v>387</v>
      </c>
      <c r="B39" s="87" t="s">
        <v>386</v>
      </c>
      <c r="C39" s="87">
        <v>2</v>
      </c>
      <c r="D39" s="126">
        <v>0.0020410786645193774</v>
      </c>
      <c r="E39" s="126">
        <v>2.922465945298413</v>
      </c>
      <c r="F39" s="87" t="s">
        <v>2731</v>
      </c>
      <c r="G39" s="87" t="b">
        <v>0</v>
      </c>
      <c r="H39" s="87" t="b">
        <v>0</v>
      </c>
      <c r="I39" s="87" t="b">
        <v>0</v>
      </c>
      <c r="J39" s="87" t="b">
        <v>0</v>
      </c>
      <c r="K39" s="87" t="b">
        <v>0</v>
      </c>
      <c r="L39" s="87" t="b">
        <v>0</v>
      </c>
    </row>
    <row r="40" spans="1:12" ht="15">
      <c r="A40" s="87" t="s">
        <v>386</v>
      </c>
      <c r="B40" s="87" t="s">
        <v>385</v>
      </c>
      <c r="C40" s="87">
        <v>2</v>
      </c>
      <c r="D40" s="126">
        <v>0.0020410786645193774</v>
      </c>
      <c r="E40" s="126">
        <v>2.922465945298413</v>
      </c>
      <c r="F40" s="87" t="s">
        <v>2731</v>
      </c>
      <c r="G40" s="87" t="b">
        <v>0</v>
      </c>
      <c r="H40" s="87" t="b">
        <v>0</v>
      </c>
      <c r="I40" s="87" t="b">
        <v>0</v>
      </c>
      <c r="J40" s="87" t="b">
        <v>0</v>
      </c>
      <c r="K40" s="87" t="b">
        <v>0</v>
      </c>
      <c r="L40" s="87" t="b">
        <v>0</v>
      </c>
    </row>
    <row r="41" spans="1:12" ht="15">
      <c r="A41" s="87" t="s">
        <v>385</v>
      </c>
      <c r="B41" s="87" t="s">
        <v>384</v>
      </c>
      <c r="C41" s="87">
        <v>2</v>
      </c>
      <c r="D41" s="126">
        <v>0.0020410786645193774</v>
      </c>
      <c r="E41" s="126">
        <v>2.922465945298413</v>
      </c>
      <c r="F41" s="87" t="s">
        <v>2731</v>
      </c>
      <c r="G41" s="87" t="b">
        <v>0</v>
      </c>
      <c r="H41" s="87" t="b">
        <v>0</v>
      </c>
      <c r="I41" s="87" t="b">
        <v>0</v>
      </c>
      <c r="J41" s="87" t="b">
        <v>0</v>
      </c>
      <c r="K41" s="87" t="b">
        <v>0</v>
      </c>
      <c r="L41" s="87" t="b">
        <v>0</v>
      </c>
    </row>
    <row r="42" spans="1:12" ht="15">
      <c r="A42" s="87" t="s">
        <v>384</v>
      </c>
      <c r="B42" s="87" t="s">
        <v>383</v>
      </c>
      <c r="C42" s="87">
        <v>2</v>
      </c>
      <c r="D42" s="126">
        <v>0.0020410786645193774</v>
      </c>
      <c r="E42" s="126">
        <v>2.922465945298413</v>
      </c>
      <c r="F42" s="87" t="s">
        <v>2731</v>
      </c>
      <c r="G42" s="87" t="b">
        <v>0</v>
      </c>
      <c r="H42" s="87" t="b">
        <v>0</v>
      </c>
      <c r="I42" s="87" t="b">
        <v>0</v>
      </c>
      <c r="J42" s="87" t="b">
        <v>0</v>
      </c>
      <c r="K42" s="87" t="b">
        <v>0</v>
      </c>
      <c r="L42" s="87" t="b">
        <v>0</v>
      </c>
    </row>
    <row r="43" spans="1:12" ht="15">
      <c r="A43" s="87" t="s">
        <v>383</v>
      </c>
      <c r="B43" s="87" t="s">
        <v>382</v>
      </c>
      <c r="C43" s="87">
        <v>2</v>
      </c>
      <c r="D43" s="126">
        <v>0.0020410786645193774</v>
      </c>
      <c r="E43" s="126">
        <v>2.922465945298413</v>
      </c>
      <c r="F43" s="87" t="s">
        <v>2731</v>
      </c>
      <c r="G43" s="87" t="b">
        <v>0</v>
      </c>
      <c r="H43" s="87" t="b">
        <v>0</v>
      </c>
      <c r="I43" s="87" t="b">
        <v>0</v>
      </c>
      <c r="J43" s="87" t="b">
        <v>0</v>
      </c>
      <c r="K43" s="87" t="b">
        <v>0</v>
      </c>
      <c r="L43" s="87" t="b">
        <v>0</v>
      </c>
    </row>
    <row r="44" spans="1:12" ht="15">
      <c r="A44" s="87" t="s">
        <v>390</v>
      </c>
      <c r="B44" s="87" t="s">
        <v>389</v>
      </c>
      <c r="C44" s="87">
        <v>2</v>
      </c>
      <c r="D44" s="126">
        <v>0.0020410786645193774</v>
      </c>
      <c r="E44" s="126">
        <v>2.7463746862427323</v>
      </c>
      <c r="F44" s="87" t="s">
        <v>2731</v>
      </c>
      <c r="G44" s="87" t="b">
        <v>0</v>
      </c>
      <c r="H44" s="87" t="b">
        <v>0</v>
      </c>
      <c r="I44" s="87" t="b">
        <v>0</v>
      </c>
      <c r="J44" s="87" t="b">
        <v>0</v>
      </c>
      <c r="K44" s="87" t="b">
        <v>0</v>
      </c>
      <c r="L44" s="87" t="b">
        <v>0</v>
      </c>
    </row>
    <row r="45" spans="1:12" ht="15">
      <c r="A45" s="87" t="s">
        <v>2708</v>
      </c>
      <c r="B45" s="87" t="s">
        <v>2497</v>
      </c>
      <c r="C45" s="87">
        <v>2</v>
      </c>
      <c r="D45" s="126">
        <v>0.0020410786645193774</v>
      </c>
      <c r="E45" s="126">
        <v>1.9930470195841206</v>
      </c>
      <c r="F45" s="87" t="s">
        <v>2731</v>
      </c>
      <c r="G45" s="87" t="b">
        <v>0</v>
      </c>
      <c r="H45" s="87" t="b">
        <v>0</v>
      </c>
      <c r="I45" s="87" t="b">
        <v>0</v>
      </c>
      <c r="J45" s="87" t="b">
        <v>0</v>
      </c>
      <c r="K45" s="87" t="b">
        <v>0</v>
      </c>
      <c r="L45" s="87" t="b">
        <v>0</v>
      </c>
    </row>
    <row r="46" spans="1:12" ht="15">
      <c r="A46" s="87" t="s">
        <v>308</v>
      </c>
      <c r="B46" s="87" t="s">
        <v>2524</v>
      </c>
      <c r="C46" s="87">
        <v>2</v>
      </c>
      <c r="D46" s="126">
        <v>0.0020410786645193774</v>
      </c>
      <c r="E46" s="126">
        <v>1.0773679052841565</v>
      </c>
      <c r="F46" s="87" t="s">
        <v>2731</v>
      </c>
      <c r="G46" s="87" t="b">
        <v>0</v>
      </c>
      <c r="H46" s="87" t="b">
        <v>0</v>
      </c>
      <c r="I46" s="87" t="b">
        <v>0</v>
      </c>
      <c r="J46" s="87" t="b">
        <v>0</v>
      </c>
      <c r="K46" s="87" t="b">
        <v>0</v>
      </c>
      <c r="L46" s="87" t="b">
        <v>0</v>
      </c>
    </row>
    <row r="47" spans="1:12" ht="15">
      <c r="A47" s="87" t="s">
        <v>2537</v>
      </c>
      <c r="B47" s="87" t="s">
        <v>2719</v>
      </c>
      <c r="C47" s="87">
        <v>2</v>
      </c>
      <c r="D47" s="126">
        <v>0.0020410786645193774</v>
      </c>
      <c r="E47" s="126">
        <v>2.6214359496344324</v>
      </c>
      <c r="F47" s="87" t="s">
        <v>2731</v>
      </c>
      <c r="G47" s="87" t="b">
        <v>0</v>
      </c>
      <c r="H47" s="87" t="b">
        <v>0</v>
      </c>
      <c r="I47" s="87" t="b">
        <v>0</v>
      </c>
      <c r="J47" s="87" t="b">
        <v>0</v>
      </c>
      <c r="K47" s="87" t="b">
        <v>0</v>
      </c>
      <c r="L47" s="87" t="b">
        <v>0</v>
      </c>
    </row>
    <row r="48" spans="1:12" ht="15">
      <c r="A48" s="87" t="s">
        <v>307</v>
      </c>
      <c r="B48" s="87" t="s">
        <v>307</v>
      </c>
      <c r="C48" s="87">
        <v>2</v>
      </c>
      <c r="D48" s="126">
        <v>0.0020410786645193774</v>
      </c>
      <c r="E48" s="126">
        <v>-0.06720630232545993</v>
      </c>
      <c r="F48" s="87" t="s">
        <v>2731</v>
      </c>
      <c r="G48" s="87" t="b">
        <v>0</v>
      </c>
      <c r="H48" s="87" t="b">
        <v>0</v>
      </c>
      <c r="I48" s="87" t="b">
        <v>0</v>
      </c>
      <c r="J48" s="87" t="b">
        <v>0</v>
      </c>
      <c r="K48" s="87" t="b">
        <v>0</v>
      </c>
      <c r="L48" s="87" t="b">
        <v>0</v>
      </c>
    </row>
    <row r="49" spans="1:12" ht="15">
      <c r="A49" s="87" t="s">
        <v>308</v>
      </c>
      <c r="B49" s="87" t="s">
        <v>307</v>
      </c>
      <c r="C49" s="87">
        <v>16</v>
      </c>
      <c r="D49" s="126">
        <v>0.01148068844157713</v>
      </c>
      <c r="E49" s="126">
        <v>0.7522659394266398</v>
      </c>
      <c r="F49" s="87" t="s">
        <v>2447</v>
      </c>
      <c r="G49" s="87" t="b">
        <v>0</v>
      </c>
      <c r="H49" s="87" t="b">
        <v>0</v>
      </c>
      <c r="I49" s="87" t="b">
        <v>0</v>
      </c>
      <c r="J49" s="87" t="b">
        <v>0</v>
      </c>
      <c r="K49" s="87" t="b">
        <v>0</v>
      </c>
      <c r="L49" s="87" t="b">
        <v>0</v>
      </c>
    </row>
    <row r="50" spans="1:12" ht="15">
      <c r="A50" s="87" t="s">
        <v>391</v>
      </c>
      <c r="B50" s="87" t="s">
        <v>308</v>
      </c>
      <c r="C50" s="87">
        <v>16</v>
      </c>
      <c r="D50" s="126">
        <v>0.01148068844157713</v>
      </c>
      <c r="E50" s="126">
        <v>1.5734518220354852</v>
      </c>
      <c r="F50" s="87" t="s">
        <v>2447</v>
      </c>
      <c r="G50" s="87" t="b">
        <v>0</v>
      </c>
      <c r="H50" s="87" t="b">
        <v>0</v>
      </c>
      <c r="I50" s="87" t="b">
        <v>0</v>
      </c>
      <c r="J50" s="87" t="b">
        <v>0</v>
      </c>
      <c r="K50" s="87" t="b">
        <v>0</v>
      </c>
      <c r="L50" s="87" t="b">
        <v>0</v>
      </c>
    </row>
    <row r="51" spans="1:12" ht="15">
      <c r="A51" s="87" t="s">
        <v>2498</v>
      </c>
      <c r="B51" s="87" t="s">
        <v>2499</v>
      </c>
      <c r="C51" s="87">
        <v>14</v>
      </c>
      <c r="D51" s="126">
        <v>0.011047932334142474</v>
      </c>
      <c r="E51" s="126">
        <v>1.7283537820212285</v>
      </c>
      <c r="F51" s="87" t="s">
        <v>2447</v>
      </c>
      <c r="G51" s="87" t="b">
        <v>0</v>
      </c>
      <c r="H51" s="87" t="b">
        <v>0</v>
      </c>
      <c r="I51" s="87" t="b">
        <v>0</v>
      </c>
      <c r="J51" s="87" t="b">
        <v>0</v>
      </c>
      <c r="K51" s="87" t="b">
        <v>0</v>
      </c>
      <c r="L51" s="87" t="b">
        <v>0</v>
      </c>
    </row>
    <row r="52" spans="1:12" ht="15">
      <c r="A52" s="87" t="s">
        <v>2501</v>
      </c>
      <c r="B52" s="87" t="s">
        <v>2502</v>
      </c>
      <c r="C52" s="87">
        <v>9</v>
      </c>
      <c r="D52" s="126">
        <v>0.00923430361746047</v>
      </c>
      <c r="E52" s="126">
        <v>1.6703618350435416</v>
      </c>
      <c r="F52" s="87" t="s">
        <v>2447</v>
      </c>
      <c r="G52" s="87" t="b">
        <v>0</v>
      </c>
      <c r="H52" s="87" t="b">
        <v>0</v>
      </c>
      <c r="I52" s="87" t="b">
        <v>0</v>
      </c>
      <c r="J52" s="87" t="b">
        <v>0</v>
      </c>
      <c r="K52" s="87" t="b">
        <v>0</v>
      </c>
      <c r="L52" s="87" t="b">
        <v>0</v>
      </c>
    </row>
    <row r="53" spans="1:12" ht="15">
      <c r="A53" s="87" t="s">
        <v>392</v>
      </c>
      <c r="B53" s="87" t="s">
        <v>391</v>
      </c>
      <c r="C53" s="87">
        <v>8</v>
      </c>
      <c r="D53" s="126">
        <v>0.008713479980432825</v>
      </c>
      <c r="E53" s="126">
        <v>1.6983905586437853</v>
      </c>
      <c r="F53" s="87" t="s">
        <v>2447</v>
      </c>
      <c r="G53" s="87" t="b">
        <v>0</v>
      </c>
      <c r="H53" s="87" t="b">
        <v>0</v>
      </c>
      <c r="I53" s="87" t="b">
        <v>0</v>
      </c>
      <c r="J53" s="87" t="b">
        <v>0</v>
      </c>
      <c r="K53" s="87" t="b">
        <v>0</v>
      </c>
      <c r="L53" s="87" t="b">
        <v>0</v>
      </c>
    </row>
    <row r="54" spans="1:12" ht="15">
      <c r="A54" s="87" t="s">
        <v>2502</v>
      </c>
      <c r="B54" s="87" t="s">
        <v>2498</v>
      </c>
      <c r="C54" s="87">
        <v>7</v>
      </c>
      <c r="D54" s="126">
        <v>0.008125459956759964</v>
      </c>
      <c r="E54" s="126">
        <v>1.4942705759878603</v>
      </c>
      <c r="F54" s="87" t="s">
        <v>2447</v>
      </c>
      <c r="G54" s="87" t="b">
        <v>0</v>
      </c>
      <c r="H54" s="87" t="b">
        <v>0</v>
      </c>
      <c r="I54" s="87" t="b">
        <v>0</v>
      </c>
      <c r="J54" s="87" t="b">
        <v>0</v>
      </c>
      <c r="K54" s="87" t="b">
        <v>0</v>
      </c>
      <c r="L54" s="87" t="b">
        <v>0</v>
      </c>
    </row>
    <row r="55" spans="1:12" ht="15">
      <c r="A55" s="87" t="s">
        <v>279</v>
      </c>
      <c r="B55" s="87" t="s">
        <v>391</v>
      </c>
      <c r="C55" s="87">
        <v>7</v>
      </c>
      <c r="D55" s="126">
        <v>0.008125459956759964</v>
      </c>
      <c r="E55" s="126">
        <v>1.6983905586437853</v>
      </c>
      <c r="F55" s="87" t="s">
        <v>2447</v>
      </c>
      <c r="G55" s="87" t="b">
        <v>0</v>
      </c>
      <c r="H55" s="87" t="b">
        <v>0</v>
      </c>
      <c r="I55" s="87" t="b">
        <v>0</v>
      </c>
      <c r="J55" s="87" t="b">
        <v>0</v>
      </c>
      <c r="K55" s="87" t="b">
        <v>0</v>
      </c>
      <c r="L55" s="87" t="b">
        <v>0</v>
      </c>
    </row>
    <row r="56" spans="1:12" ht="15">
      <c r="A56" s="87" t="s">
        <v>307</v>
      </c>
      <c r="B56" s="87" t="s">
        <v>2500</v>
      </c>
      <c r="C56" s="87">
        <v>4</v>
      </c>
      <c r="D56" s="126">
        <v>0.005843307870038541</v>
      </c>
      <c r="E56" s="126">
        <v>0.7819366100938602</v>
      </c>
      <c r="F56" s="87" t="s">
        <v>2447</v>
      </c>
      <c r="G56" s="87" t="b">
        <v>0</v>
      </c>
      <c r="H56" s="87" t="b">
        <v>0</v>
      </c>
      <c r="I56" s="87" t="b">
        <v>0</v>
      </c>
      <c r="J56" s="87" t="b">
        <v>0</v>
      </c>
      <c r="K56" s="87" t="b">
        <v>0</v>
      </c>
      <c r="L56" s="87" t="b">
        <v>0</v>
      </c>
    </row>
    <row r="57" spans="1:12" ht="15">
      <c r="A57" s="87" t="s">
        <v>307</v>
      </c>
      <c r="B57" s="87" t="s">
        <v>2501</v>
      </c>
      <c r="C57" s="87">
        <v>4</v>
      </c>
      <c r="D57" s="126">
        <v>0.005843307870038541</v>
      </c>
      <c r="E57" s="126">
        <v>0.7441480492044603</v>
      </c>
      <c r="F57" s="87" t="s">
        <v>2447</v>
      </c>
      <c r="G57" s="87" t="b">
        <v>0</v>
      </c>
      <c r="H57" s="87" t="b">
        <v>0</v>
      </c>
      <c r="I57" s="87" t="b">
        <v>0</v>
      </c>
      <c r="J57" s="87" t="b">
        <v>0</v>
      </c>
      <c r="K57" s="87" t="b">
        <v>0</v>
      </c>
      <c r="L57" s="87" t="b">
        <v>0</v>
      </c>
    </row>
    <row r="58" spans="1:12" ht="15">
      <c r="A58" s="87" t="s">
        <v>307</v>
      </c>
      <c r="B58" s="87" t="s">
        <v>2515</v>
      </c>
      <c r="C58" s="87">
        <v>3</v>
      </c>
      <c r="D58" s="126">
        <v>0.0048452169640411285</v>
      </c>
      <c r="E58" s="126">
        <v>0.9202393082601417</v>
      </c>
      <c r="F58" s="87" t="s">
        <v>2447</v>
      </c>
      <c r="G58" s="87" t="b">
        <v>0</v>
      </c>
      <c r="H58" s="87" t="b">
        <v>0</v>
      </c>
      <c r="I58" s="87" t="b">
        <v>0</v>
      </c>
      <c r="J58" s="87" t="b">
        <v>0</v>
      </c>
      <c r="K58" s="87" t="b">
        <v>0</v>
      </c>
      <c r="L58" s="87" t="b">
        <v>0</v>
      </c>
    </row>
    <row r="59" spans="1:12" ht="15">
      <c r="A59" s="87" t="s">
        <v>2588</v>
      </c>
      <c r="B59" s="87" t="s">
        <v>307</v>
      </c>
      <c r="C59" s="87">
        <v>3</v>
      </c>
      <c r="D59" s="126">
        <v>0.0048452169640411285</v>
      </c>
      <c r="E59" s="126">
        <v>1.2724218263715041</v>
      </c>
      <c r="F59" s="87" t="s">
        <v>2447</v>
      </c>
      <c r="G59" s="87" t="b">
        <v>0</v>
      </c>
      <c r="H59" s="87" t="b">
        <v>0</v>
      </c>
      <c r="I59" s="87" t="b">
        <v>0</v>
      </c>
      <c r="J59" s="87" t="b">
        <v>0</v>
      </c>
      <c r="K59" s="87" t="b">
        <v>0</v>
      </c>
      <c r="L59" s="87" t="b">
        <v>0</v>
      </c>
    </row>
    <row r="60" spans="1:12" ht="15">
      <c r="A60" s="87" t="s">
        <v>307</v>
      </c>
      <c r="B60" s="87" t="s">
        <v>2594</v>
      </c>
      <c r="C60" s="87">
        <v>3</v>
      </c>
      <c r="D60" s="126">
        <v>0.0048452169640411285</v>
      </c>
      <c r="E60" s="126">
        <v>1.221269303924123</v>
      </c>
      <c r="F60" s="87" t="s">
        <v>2447</v>
      </c>
      <c r="G60" s="87" t="b">
        <v>0</v>
      </c>
      <c r="H60" s="87" t="b">
        <v>0</v>
      </c>
      <c r="I60" s="87" t="b">
        <v>0</v>
      </c>
      <c r="J60" s="87" t="b">
        <v>0</v>
      </c>
      <c r="K60" s="87" t="b">
        <v>0</v>
      </c>
      <c r="L60" s="87" t="b">
        <v>0</v>
      </c>
    </row>
    <row r="61" spans="1:12" ht="15">
      <c r="A61" s="87" t="s">
        <v>2594</v>
      </c>
      <c r="B61" s="87" t="s">
        <v>2501</v>
      </c>
      <c r="C61" s="87">
        <v>3</v>
      </c>
      <c r="D61" s="126">
        <v>0.0048452169640411285</v>
      </c>
      <c r="E61" s="126">
        <v>1.7953005716518415</v>
      </c>
      <c r="F61" s="87" t="s">
        <v>2447</v>
      </c>
      <c r="G61" s="87" t="b">
        <v>0</v>
      </c>
      <c r="H61" s="87" t="b">
        <v>0</v>
      </c>
      <c r="I61" s="87" t="b">
        <v>0</v>
      </c>
      <c r="J61" s="87" t="b">
        <v>0</v>
      </c>
      <c r="K61" s="87" t="b">
        <v>0</v>
      </c>
      <c r="L61" s="87" t="b">
        <v>0</v>
      </c>
    </row>
    <row r="62" spans="1:12" ht="15">
      <c r="A62" s="87" t="s">
        <v>2499</v>
      </c>
      <c r="B62" s="87" t="s">
        <v>2528</v>
      </c>
      <c r="C62" s="87">
        <v>3</v>
      </c>
      <c r="D62" s="126">
        <v>0.0048452169640411285</v>
      </c>
      <c r="E62" s="126">
        <v>1.8744818176994664</v>
      </c>
      <c r="F62" s="87" t="s">
        <v>2447</v>
      </c>
      <c r="G62" s="87" t="b">
        <v>0</v>
      </c>
      <c r="H62" s="87" t="b">
        <v>0</v>
      </c>
      <c r="I62" s="87" t="b">
        <v>0</v>
      </c>
      <c r="J62" s="87" t="b">
        <v>0</v>
      </c>
      <c r="K62" s="87" t="b">
        <v>0</v>
      </c>
      <c r="L62" s="87" t="b">
        <v>0</v>
      </c>
    </row>
    <row r="63" spans="1:12" ht="15">
      <c r="A63" s="87" t="s">
        <v>2528</v>
      </c>
      <c r="B63" s="87" t="s">
        <v>2530</v>
      </c>
      <c r="C63" s="87">
        <v>3</v>
      </c>
      <c r="D63" s="126">
        <v>0.0048452169640411285</v>
      </c>
      <c r="E63" s="126">
        <v>2.397360562979804</v>
      </c>
      <c r="F63" s="87" t="s">
        <v>2447</v>
      </c>
      <c r="G63" s="87" t="b">
        <v>0</v>
      </c>
      <c r="H63" s="87" t="b">
        <v>0</v>
      </c>
      <c r="I63" s="87" t="b">
        <v>0</v>
      </c>
      <c r="J63" s="87" t="b">
        <v>0</v>
      </c>
      <c r="K63" s="87" t="b">
        <v>0</v>
      </c>
      <c r="L63" s="87" t="b">
        <v>0</v>
      </c>
    </row>
    <row r="64" spans="1:12" ht="15">
      <c r="A64" s="87" t="s">
        <v>2530</v>
      </c>
      <c r="B64" s="87" t="s">
        <v>2595</v>
      </c>
      <c r="C64" s="87">
        <v>3</v>
      </c>
      <c r="D64" s="126">
        <v>0.0048452169640411285</v>
      </c>
      <c r="E64" s="126">
        <v>2.397360562979804</v>
      </c>
      <c r="F64" s="87" t="s">
        <v>2447</v>
      </c>
      <c r="G64" s="87" t="b">
        <v>0</v>
      </c>
      <c r="H64" s="87" t="b">
        <v>0</v>
      </c>
      <c r="I64" s="87" t="b">
        <v>0</v>
      </c>
      <c r="J64" s="87" t="b">
        <v>0</v>
      </c>
      <c r="K64" s="87" t="b">
        <v>0</v>
      </c>
      <c r="L64" s="87" t="b">
        <v>0</v>
      </c>
    </row>
    <row r="65" spans="1:12" ht="15">
      <c r="A65" s="87" t="s">
        <v>308</v>
      </c>
      <c r="B65" s="87" t="s">
        <v>2498</v>
      </c>
      <c r="C65" s="87">
        <v>2</v>
      </c>
      <c r="D65" s="126">
        <v>0.0036649378749303353</v>
      </c>
      <c r="E65" s="126">
        <v>0.3051079080844206</v>
      </c>
      <c r="F65" s="87" t="s">
        <v>2447</v>
      </c>
      <c r="G65" s="87" t="b">
        <v>0</v>
      </c>
      <c r="H65" s="87" t="b">
        <v>0</v>
      </c>
      <c r="I65" s="87" t="b">
        <v>0</v>
      </c>
      <c r="J65" s="87" t="b">
        <v>0</v>
      </c>
      <c r="K65" s="87" t="b">
        <v>0</v>
      </c>
      <c r="L65" s="87" t="b">
        <v>0</v>
      </c>
    </row>
    <row r="66" spans="1:12" ht="15">
      <c r="A66" s="87" t="s">
        <v>2516</v>
      </c>
      <c r="B66" s="87" t="s">
        <v>307</v>
      </c>
      <c r="C66" s="87">
        <v>2</v>
      </c>
      <c r="D66" s="126">
        <v>0.0036649378749303353</v>
      </c>
      <c r="E66" s="126">
        <v>0.8744818176994664</v>
      </c>
      <c r="F66" s="87" t="s">
        <v>2447</v>
      </c>
      <c r="G66" s="87" t="b">
        <v>0</v>
      </c>
      <c r="H66" s="87" t="b">
        <v>0</v>
      </c>
      <c r="I66" s="87" t="b">
        <v>0</v>
      </c>
      <c r="J66" s="87" t="b">
        <v>0</v>
      </c>
      <c r="K66" s="87" t="b">
        <v>0</v>
      </c>
      <c r="L66" s="87" t="b">
        <v>0</v>
      </c>
    </row>
    <row r="67" spans="1:12" ht="15">
      <c r="A67" s="87" t="s">
        <v>2504</v>
      </c>
      <c r="B67" s="87" t="s">
        <v>2518</v>
      </c>
      <c r="C67" s="87">
        <v>2</v>
      </c>
      <c r="D67" s="126">
        <v>0.0036649378749303353</v>
      </c>
      <c r="E67" s="126">
        <v>1.77757180469141</v>
      </c>
      <c r="F67" s="87" t="s">
        <v>2447</v>
      </c>
      <c r="G67" s="87" t="b">
        <v>0</v>
      </c>
      <c r="H67" s="87" t="b">
        <v>0</v>
      </c>
      <c r="I67" s="87" t="b">
        <v>0</v>
      </c>
      <c r="J67" s="87" t="b">
        <v>0</v>
      </c>
      <c r="K67" s="87" t="b">
        <v>0</v>
      </c>
      <c r="L67" s="87" t="b">
        <v>0</v>
      </c>
    </row>
    <row r="68" spans="1:12" ht="15">
      <c r="A68" s="87" t="s">
        <v>308</v>
      </c>
      <c r="B68" s="87" t="s">
        <v>2501</v>
      </c>
      <c r="C68" s="87">
        <v>2</v>
      </c>
      <c r="D68" s="126">
        <v>0.0036649378749303353</v>
      </c>
      <c r="E68" s="126">
        <v>0.37205469771503374</v>
      </c>
      <c r="F68" s="87" t="s">
        <v>2447</v>
      </c>
      <c r="G68" s="87" t="b">
        <v>0</v>
      </c>
      <c r="H68" s="87" t="b">
        <v>0</v>
      </c>
      <c r="I68" s="87" t="b">
        <v>0</v>
      </c>
      <c r="J68" s="87" t="b">
        <v>0</v>
      </c>
      <c r="K68" s="87" t="b">
        <v>0</v>
      </c>
      <c r="L68" s="87" t="b">
        <v>0</v>
      </c>
    </row>
    <row r="69" spans="1:12" ht="15">
      <c r="A69" s="87" t="s">
        <v>2500</v>
      </c>
      <c r="B69" s="87" t="s">
        <v>2542</v>
      </c>
      <c r="C69" s="87">
        <v>2</v>
      </c>
      <c r="D69" s="126">
        <v>0.0044082218148414004</v>
      </c>
      <c r="E69" s="126">
        <v>1.8330891325412415</v>
      </c>
      <c r="F69" s="87" t="s">
        <v>2447</v>
      </c>
      <c r="G69" s="87" t="b">
        <v>0</v>
      </c>
      <c r="H69" s="87" t="b">
        <v>0</v>
      </c>
      <c r="I69" s="87" t="b">
        <v>0</v>
      </c>
      <c r="J69" s="87" t="b">
        <v>0</v>
      </c>
      <c r="K69" s="87" t="b">
        <v>0</v>
      </c>
      <c r="L69" s="87" t="b">
        <v>0</v>
      </c>
    </row>
    <row r="70" spans="1:12" ht="15">
      <c r="A70" s="87" t="s">
        <v>2682</v>
      </c>
      <c r="B70" s="87" t="s">
        <v>2683</v>
      </c>
      <c r="C70" s="87">
        <v>2</v>
      </c>
      <c r="D70" s="126">
        <v>0.0036649378749303353</v>
      </c>
      <c r="E70" s="126">
        <v>2.5734518220354854</v>
      </c>
      <c r="F70" s="87" t="s">
        <v>2447</v>
      </c>
      <c r="G70" s="87" t="b">
        <v>0</v>
      </c>
      <c r="H70" s="87" t="b">
        <v>0</v>
      </c>
      <c r="I70" s="87" t="b">
        <v>0</v>
      </c>
      <c r="J70" s="87" t="b">
        <v>0</v>
      </c>
      <c r="K70" s="87" t="b">
        <v>0</v>
      </c>
      <c r="L70" s="87" t="b">
        <v>0</v>
      </c>
    </row>
    <row r="71" spans="1:12" ht="15">
      <c r="A71" s="87" t="s">
        <v>2504</v>
      </c>
      <c r="B71" s="87" t="s">
        <v>2510</v>
      </c>
      <c r="C71" s="87">
        <v>2</v>
      </c>
      <c r="D71" s="126">
        <v>0.0044082218148414004</v>
      </c>
      <c r="E71" s="126">
        <v>1.6983905586437853</v>
      </c>
      <c r="F71" s="87" t="s">
        <v>2447</v>
      </c>
      <c r="G71" s="87" t="b">
        <v>0</v>
      </c>
      <c r="H71" s="87" t="b">
        <v>0</v>
      </c>
      <c r="I71" s="87" t="b">
        <v>0</v>
      </c>
      <c r="J71" s="87" t="b">
        <v>0</v>
      </c>
      <c r="K71" s="87" t="b">
        <v>0</v>
      </c>
      <c r="L71" s="87" t="b">
        <v>0</v>
      </c>
    </row>
    <row r="72" spans="1:12" ht="15">
      <c r="A72" s="87" t="s">
        <v>2697</v>
      </c>
      <c r="B72" s="87" t="s">
        <v>2585</v>
      </c>
      <c r="C72" s="87">
        <v>2</v>
      </c>
      <c r="D72" s="126">
        <v>0.0036649378749303353</v>
      </c>
      <c r="E72" s="126">
        <v>2.397360562979804</v>
      </c>
      <c r="F72" s="87" t="s">
        <v>2447</v>
      </c>
      <c r="G72" s="87" t="b">
        <v>0</v>
      </c>
      <c r="H72" s="87" t="b">
        <v>0</v>
      </c>
      <c r="I72" s="87" t="b">
        <v>0</v>
      </c>
      <c r="J72" s="87" t="b">
        <v>0</v>
      </c>
      <c r="K72" s="87" t="b">
        <v>0</v>
      </c>
      <c r="L72" s="87" t="b">
        <v>0</v>
      </c>
    </row>
    <row r="73" spans="1:12" ht="15">
      <c r="A73" s="87" t="s">
        <v>308</v>
      </c>
      <c r="B73" s="87" t="s">
        <v>2524</v>
      </c>
      <c r="C73" s="87">
        <v>2</v>
      </c>
      <c r="D73" s="126">
        <v>0.0036649378749303353</v>
      </c>
      <c r="E73" s="126">
        <v>0.7522659394266398</v>
      </c>
      <c r="F73" s="87" t="s">
        <v>2447</v>
      </c>
      <c r="G73" s="87" t="b">
        <v>0</v>
      </c>
      <c r="H73" s="87" t="b">
        <v>0</v>
      </c>
      <c r="I73" s="87" t="b">
        <v>0</v>
      </c>
      <c r="J73" s="87" t="b">
        <v>0</v>
      </c>
      <c r="K73" s="87" t="b">
        <v>0</v>
      </c>
      <c r="L73" s="87" t="b">
        <v>0</v>
      </c>
    </row>
    <row r="74" spans="1:12" ht="15">
      <c r="A74" s="87" t="s">
        <v>307</v>
      </c>
      <c r="B74" s="87" t="s">
        <v>307</v>
      </c>
      <c r="C74" s="87">
        <v>2</v>
      </c>
      <c r="D74" s="126">
        <v>0.0036649378749303353</v>
      </c>
      <c r="E74" s="126">
        <v>-0.07976069173985842</v>
      </c>
      <c r="F74" s="87" t="s">
        <v>2447</v>
      </c>
      <c r="G74" s="87" t="b">
        <v>0</v>
      </c>
      <c r="H74" s="87" t="b">
        <v>0</v>
      </c>
      <c r="I74" s="87" t="b">
        <v>0</v>
      </c>
      <c r="J74" s="87" t="b">
        <v>0</v>
      </c>
      <c r="K74" s="87" t="b">
        <v>0</v>
      </c>
      <c r="L74" s="87" t="b">
        <v>0</v>
      </c>
    </row>
    <row r="75" spans="1:12" ht="15">
      <c r="A75" s="87" t="s">
        <v>2500</v>
      </c>
      <c r="B75" s="87" t="s">
        <v>2564</v>
      </c>
      <c r="C75" s="87">
        <v>2</v>
      </c>
      <c r="D75" s="126">
        <v>0</v>
      </c>
      <c r="E75" s="126">
        <v>1.2430380486862944</v>
      </c>
      <c r="F75" s="87" t="s">
        <v>2449</v>
      </c>
      <c r="G75" s="87" t="b">
        <v>0</v>
      </c>
      <c r="H75" s="87" t="b">
        <v>0</v>
      </c>
      <c r="I75" s="87" t="b">
        <v>0</v>
      </c>
      <c r="J75" s="87" t="b">
        <v>0</v>
      </c>
      <c r="K75" s="87" t="b">
        <v>0</v>
      </c>
      <c r="L75" s="87" t="b">
        <v>0</v>
      </c>
    </row>
    <row r="76" spans="1:12" ht="15">
      <c r="A76" s="87" t="s">
        <v>2564</v>
      </c>
      <c r="B76" s="87" t="s">
        <v>2615</v>
      </c>
      <c r="C76" s="87">
        <v>2</v>
      </c>
      <c r="D76" s="126">
        <v>0</v>
      </c>
      <c r="E76" s="126">
        <v>1.2430380486862944</v>
      </c>
      <c r="F76" s="87" t="s">
        <v>2449</v>
      </c>
      <c r="G76" s="87" t="b">
        <v>0</v>
      </c>
      <c r="H76" s="87" t="b">
        <v>0</v>
      </c>
      <c r="I76" s="87" t="b">
        <v>0</v>
      </c>
      <c r="J76" s="87" t="b">
        <v>1</v>
      </c>
      <c r="K76" s="87" t="b">
        <v>0</v>
      </c>
      <c r="L76" s="87" t="b">
        <v>0</v>
      </c>
    </row>
    <row r="77" spans="1:12" ht="15">
      <c r="A77" s="87" t="s">
        <v>388</v>
      </c>
      <c r="B77" s="87" t="s">
        <v>310</v>
      </c>
      <c r="C77" s="87">
        <v>2</v>
      </c>
      <c r="D77" s="126">
        <v>0.0074328393991106466</v>
      </c>
      <c r="E77" s="126">
        <v>1.5854607295085006</v>
      </c>
      <c r="F77" s="87" t="s">
        <v>2452</v>
      </c>
      <c r="G77" s="87" t="b">
        <v>0</v>
      </c>
      <c r="H77" s="87" t="b">
        <v>0</v>
      </c>
      <c r="I77" s="87" t="b">
        <v>0</v>
      </c>
      <c r="J77" s="87" t="b">
        <v>0</v>
      </c>
      <c r="K77" s="87" t="b">
        <v>0</v>
      </c>
      <c r="L77" s="87" t="b">
        <v>0</v>
      </c>
    </row>
    <row r="78" spans="1:12" ht="15">
      <c r="A78" s="87" t="s">
        <v>310</v>
      </c>
      <c r="B78" s="87" t="s">
        <v>387</v>
      </c>
      <c r="C78" s="87">
        <v>2</v>
      </c>
      <c r="D78" s="126">
        <v>0.0074328393991106466</v>
      </c>
      <c r="E78" s="126">
        <v>1.4093694704528195</v>
      </c>
      <c r="F78" s="87" t="s">
        <v>2452</v>
      </c>
      <c r="G78" s="87" t="b">
        <v>0</v>
      </c>
      <c r="H78" s="87" t="b">
        <v>0</v>
      </c>
      <c r="I78" s="87" t="b">
        <v>0</v>
      </c>
      <c r="J78" s="87" t="b">
        <v>0</v>
      </c>
      <c r="K78" s="87" t="b">
        <v>0</v>
      </c>
      <c r="L78" s="87" t="b">
        <v>0</v>
      </c>
    </row>
    <row r="79" spans="1:12" ht="15">
      <c r="A79" s="87" t="s">
        <v>387</v>
      </c>
      <c r="B79" s="87" t="s">
        <v>386</v>
      </c>
      <c r="C79" s="87">
        <v>2</v>
      </c>
      <c r="D79" s="126">
        <v>0.0074328393991106466</v>
      </c>
      <c r="E79" s="126">
        <v>1.5854607295085006</v>
      </c>
      <c r="F79" s="87" t="s">
        <v>2452</v>
      </c>
      <c r="G79" s="87" t="b">
        <v>0</v>
      </c>
      <c r="H79" s="87" t="b">
        <v>0</v>
      </c>
      <c r="I79" s="87" t="b">
        <v>0</v>
      </c>
      <c r="J79" s="87" t="b">
        <v>0</v>
      </c>
      <c r="K79" s="87" t="b">
        <v>0</v>
      </c>
      <c r="L79" s="87" t="b">
        <v>0</v>
      </c>
    </row>
    <row r="80" spans="1:12" ht="15">
      <c r="A80" s="87" t="s">
        <v>386</v>
      </c>
      <c r="B80" s="87" t="s">
        <v>385</v>
      </c>
      <c r="C80" s="87">
        <v>2</v>
      </c>
      <c r="D80" s="126">
        <v>0.0074328393991106466</v>
      </c>
      <c r="E80" s="126">
        <v>1.5854607295085006</v>
      </c>
      <c r="F80" s="87" t="s">
        <v>2452</v>
      </c>
      <c r="G80" s="87" t="b">
        <v>0</v>
      </c>
      <c r="H80" s="87" t="b">
        <v>0</v>
      </c>
      <c r="I80" s="87" t="b">
        <v>0</v>
      </c>
      <c r="J80" s="87" t="b">
        <v>0</v>
      </c>
      <c r="K80" s="87" t="b">
        <v>0</v>
      </c>
      <c r="L80" s="87" t="b">
        <v>0</v>
      </c>
    </row>
    <row r="81" spans="1:12" ht="15">
      <c r="A81" s="87" t="s">
        <v>385</v>
      </c>
      <c r="B81" s="87" t="s">
        <v>384</v>
      </c>
      <c r="C81" s="87">
        <v>2</v>
      </c>
      <c r="D81" s="126">
        <v>0.0074328393991106466</v>
      </c>
      <c r="E81" s="126">
        <v>1.5854607295085006</v>
      </c>
      <c r="F81" s="87" t="s">
        <v>2452</v>
      </c>
      <c r="G81" s="87" t="b">
        <v>0</v>
      </c>
      <c r="H81" s="87" t="b">
        <v>0</v>
      </c>
      <c r="I81" s="87" t="b">
        <v>0</v>
      </c>
      <c r="J81" s="87" t="b">
        <v>0</v>
      </c>
      <c r="K81" s="87" t="b">
        <v>0</v>
      </c>
      <c r="L81" s="87" t="b">
        <v>0</v>
      </c>
    </row>
    <row r="82" spans="1:12" ht="15">
      <c r="A82" s="87" t="s">
        <v>384</v>
      </c>
      <c r="B82" s="87" t="s">
        <v>383</v>
      </c>
      <c r="C82" s="87">
        <v>2</v>
      </c>
      <c r="D82" s="126">
        <v>0.0074328393991106466</v>
      </c>
      <c r="E82" s="126">
        <v>1.5854607295085006</v>
      </c>
      <c r="F82" s="87" t="s">
        <v>2452</v>
      </c>
      <c r="G82" s="87" t="b">
        <v>0</v>
      </c>
      <c r="H82" s="87" t="b">
        <v>0</v>
      </c>
      <c r="I82" s="87" t="b">
        <v>0</v>
      </c>
      <c r="J82" s="87" t="b">
        <v>0</v>
      </c>
      <c r="K82" s="87" t="b">
        <v>0</v>
      </c>
      <c r="L82" s="87" t="b">
        <v>0</v>
      </c>
    </row>
    <row r="83" spans="1:12" ht="15">
      <c r="A83" s="87" t="s">
        <v>383</v>
      </c>
      <c r="B83" s="87" t="s">
        <v>382</v>
      </c>
      <c r="C83" s="87">
        <v>2</v>
      </c>
      <c r="D83" s="126">
        <v>0.0074328393991106466</v>
      </c>
      <c r="E83" s="126">
        <v>1.5854607295085006</v>
      </c>
      <c r="F83" s="87" t="s">
        <v>2452</v>
      </c>
      <c r="G83" s="87" t="b">
        <v>0</v>
      </c>
      <c r="H83" s="87" t="b">
        <v>0</v>
      </c>
      <c r="I83" s="87" t="b">
        <v>0</v>
      </c>
      <c r="J83" s="87" t="b">
        <v>0</v>
      </c>
      <c r="K83" s="87" t="b">
        <v>0</v>
      </c>
      <c r="L83" s="87" t="b">
        <v>0</v>
      </c>
    </row>
    <row r="84" spans="1:12" ht="15">
      <c r="A84" s="87" t="s">
        <v>390</v>
      </c>
      <c r="B84" s="87" t="s">
        <v>389</v>
      </c>
      <c r="C84" s="87">
        <v>2</v>
      </c>
      <c r="D84" s="126">
        <v>0.0074328393991106466</v>
      </c>
      <c r="E84" s="126">
        <v>1.4093694704528195</v>
      </c>
      <c r="F84" s="87" t="s">
        <v>2452</v>
      </c>
      <c r="G84" s="87" t="b">
        <v>0</v>
      </c>
      <c r="H84" s="87" t="b">
        <v>0</v>
      </c>
      <c r="I84" s="87" t="b">
        <v>0</v>
      </c>
      <c r="J84" s="87" t="b">
        <v>0</v>
      </c>
      <c r="K84" s="87" t="b">
        <v>0</v>
      </c>
      <c r="L84" s="87" t="b">
        <v>0</v>
      </c>
    </row>
    <row r="85" spans="1:12" ht="15">
      <c r="A85" s="87" t="s">
        <v>2597</v>
      </c>
      <c r="B85" s="87" t="s">
        <v>2503</v>
      </c>
      <c r="C85" s="87">
        <v>3</v>
      </c>
      <c r="D85" s="126">
        <v>0.01185324012939558</v>
      </c>
      <c r="E85" s="126">
        <v>1.750765449894011</v>
      </c>
      <c r="F85" s="87" t="s">
        <v>2456</v>
      </c>
      <c r="G85" s="87" t="b">
        <v>0</v>
      </c>
      <c r="H85" s="87" t="b">
        <v>0</v>
      </c>
      <c r="I85" s="87" t="b">
        <v>0</v>
      </c>
      <c r="J85" s="87" t="b">
        <v>0</v>
      </c>
      <c r="K85" s="87" t="b">
        <v>0</v>
      </c>
      <c r="L85" s="87" t="b">
        <v>0</v>
      </c>
    </row>
    <row r="86" spans="1:12" ht="15">
      <c r="A86" s="87" t="s">
        <v>307</v>
      </c>
      <c r="B86" s="87" t="s">
        <v>2649</v>
      </c>
      <c r="C86" s="87">
        <v>2</v>
      </c>
      <c r="D86" s="126">
        <v>0.009816195510781995</v>
      </c>
      <c r="E86" s="126">
        <v>1.2736441951743487</v>
      </c>
      <c r="F86" s="87" t="s">
        <v>2456</v>
      </c>
      <c r="G86" s="87" t="b">
        <v>0</v>
      </c>
      <c r="H86" s="87" t="b">
        <v>0</v>
      </c>
      <c r="I86" s="87" t="b">
        <v>0</v>
      </c>
      <c r="J86" s="87" t="b">
        <v>0</v>
      </c>
      <c r="K86" s="87" t="b">
        <v>0</v>
      </c>
      <c r="L86" s="87" t="b">
        <v>0</v>
      </c>
    </row>
    <row r="87" spans="1:12" ht="15">
      <c r="A87" s="87" t="s">
        <v>407</v>
      </c>
      <c r="B87" s="87" t="s">
        <v>406</v>
      </c>
      <c r="C87" s="87">
        <v>3</v>
      </c>
      <c r="D87" s="126">
        <v>0.008761352030823677</v>
      </c>
      <c r="E87" s="126">
        <v>1.376576957056512</v>
      </c>
      <c r="F87" s="87" t="s">
        <v>2459</v>
      </c>
      <c r="G87" s="87" t="b">
        <v>0</v>
      </c>
      <c r="H87" s="87" t="b">
        <v>0</v>
      </c>
      <c r="I87" s="87" t="b">
        <v>0</v>
      </c>
      <c r="J87" s="87" t="b">
        <v>0</v>
      </c>
      <c r="K87" s="87" t="b">
        <v>0</v>
      </c>
      <c r="L87" s="87" t="b">
        <v>0</v>
      </c>
    </row>
    <row r="88" spans="1:12" ht="15">
      <c r="A88" s="87" t="s">
        <v>292</v>
      </c>
      <c r="B88" s="87" t="s">
        <v>406</v>
      </c>
      <c r="C88" s="87">
        <v>2</v>
      </c>
      <c r="D88" s="126">
        <v>0.00863600070397263</v>
      </c>
      <c r="E88" s="126">
        <v>1.3765769570565118</v>
      </c>
      <c r="F88" s="87" t="s">
        <v>2459</v>
      </c>
      <c r="G88" s="87" t="b">
        <v>0</v>
      </c>
      <c r="H88" s="87" t="b">
        <v>0</v>
      </c>
      <c r="I88" s="87" t="b">
        <v>0</v>
      </c>
      <c r="J88" s="87" t="b">
        <v>0</v>
      </c>
      <c r="K88" s="87" t="b">
        <v>0</v>
      </c>
      <c r="L88" s="87" t="b">
        <v>0</v>
      </c>
    </row>
    <row r="89" spans="1:12" ht="15">
      <c r="A89" s="87" t="s">
        <v>2628</v>
      </c>
      <c r="B89" s="87" t="s">
        <v>2629</v>
      </c>
      <c r="C89" s="87">
        <v>2</v>
      </c>
      <c r="D89" s="126">
        <v>0.00863600070397263</v>
      </c>
      <c r="E89" s="126">
        <v>1.7745169657285496</v>
      </c>
      <c r="F89" s="87" t="s">
        <v>2459</v>
      </c>
      <c r="G89" s="87" t="b">
        <v>0</v>
      </c>
      <c r="H89" s="87" t="b">
        <v>0</v>
      </c>
      <c r="I89" s="87" t="b">
        <v>0</v>
      </c>
      <c r="J89" s="87" t="b">
        <v>0</v>
      </c>
      <c r="K89" s="87" t="b">
        <v>0</v>
      </c>
      <c r="L8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F041F15-F214-441A-98F4-921373BEF33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2019-08-22T17:12:55Z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